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18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s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<sst xmlns="http://schemas.openxmlformats.org/spreadsheetml/2006/main" count="1394" uniqueCount="601">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</sst>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69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297" t="s">
        <v>50</v>
      </c>
      <c r="B2" s="298"/>
      <c r="C2" s="298"/>
      <c r="D2" s="298"/>
      <c r="E2" s="298"/>
      <c r="F2" s="298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299" t="s">
        <v>51</v>
      </c>
      <c r="D3" s="299"/>
      <c r="E3" s="299"/>
      <c r="F3" s="299"/>
      <c r="G3" s="299"/>
      <c r="H3" s="299"/>
      <c r="I3" s="299"/>
      <c r="J3" s="299"/>
      <c r="K3" s="299"/>
      <c r="L3" s="299"/>
      <c r="M3" s="300" t="s">
        <v>23</v>
      </c>
      <c r="N3" s="307"/>
      <c r="O3" s="314" t="s">
        <v>24</v>
      </c>
      <c r="P3" s="315"/>
      <c r="Q3" s="300" t="s">
        <v>5</v>
      </c>
      <c r="R3" s="300"/>
      <c r="S3" s="307"/>
      <c r="T3" s="302"/>
      <c r="U3" s="309" t="s">
        <v>26</v>
      </c>
      <c r="V3" s="310"/>
      <c r="W3" s="311" t="s">
        <v>25</v>
      </c>
    </row>
    <row r="4" spans="1:23" ht="12.75" customHeight="1">
      <c r="A4" s="307" t="s">
        <v>27</v>
      </c>
      <c r="B4" s="300" t="s">
        <v>28</v>
      </c>
      <c r="C4" s="300" t="s">
        <v>29</v>
      </c>
      <c r="D4" s="300" t="s">
        <v>30</v>
      </c>
      <c r="E4" s="300" t="s">
        <v>31</v>
      </c>
      <c r="F4" s="300" t="s">
        <v>32</v>
      </c>
      <c r="G4" s="300" t="s">
        <v>33</v>
      </c>
      <c r="H4" s="303" t="s">
        <v>52</v>
      </c>
      <c r="I4" s="300" t="s">
        <v>34</v>
      </c>
      <c r="J4" s="302"/>
      <c r="K4" s="300" t="s">
        <v>35</v>
      </c>
      <c r="L4" s="300" t="s">
        <v>36</v>
      </c>
      <c r="M4" s="300" t="s">
        <v>35</v>
      </c>
      <c r="N4" s="300" t="s">
        <v>37</v>
      </c>
      <c r="O4" s="300" t="s">
        <v>35</v>
      </c>
      <c r="P4" s="300" t="s">
        <v>37</v>
      </c>
      <c r="Q4" s="300" t="s">
        <v>38</v>
      </c>
      <c r="R4" s="300" t="s">
        <v>39</v>
      </c>
      <c r="S4" s="300" t="s">
        <v>36</v>
      </c>
      <c r="T4" s="300" t="s">
        <v>39</v>
      </c>
      <c r="U4" s="303" t="s">
        <v>36</v>
      </c>
      <c r="V4" s="300" t="s">
        <v>39</v>
      </c>
      <c r="W4" s="312"/>
    </row>
    <row r="5" spans="1:23">
      <c r="A5" s="302"/>
      <c r="B5" s="302"/>
      <c r="C5" s="302"/>
      <c r="D5" s="302"/>
      <c r="E5" s="302"/>
      <c r="F5" s="302"/>
      <c r="G5" s="302"/>
      <c r="H5" s="304"/>
      <c r="I5" s="106" t="s">
        <v>40</v>
      </c>
      <c r="J5" s="106" t="s">
        <v>41</v>
      </c>
      <c r="K5" s="302"/>
      <c r="L5" s="302"/>
      <c r="M5" s="302"/>
      <c r="N5" s="302"/>
      <c r="O5" s="302"/>
      <c r="P5" s="302"/>
      <c r="Q5" s="301"/>
      <c r="R5" s="301"/>
      <c r="S5" s="302"/>
      <c r="T5" s="301"/>
      <c r="U5" s="304"/>
      <c r="V5" s="308"/>
      <c r="W5" s="313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05" t="s">
        <v>5</v>
      </c>
      <c r="B179" s="306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1" t="s">
        <v>210</v>
      </c>
      <c r="B1" s="321"/>
      <c r="C1" s="321"/>
      <c r="D1" s="321"/>
      <c r="E1" s="321"/>
      <c r="F1" s="321"/>
      <c r="G1" s="321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2" t="e">
        <f>#REF!</f>
        <v>#REF!</v>
      </c>
      <c r="C2" s="323"/>
      <c r="D2" s="323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0"/>
      <c r="C3" s="320"/>
      <c r="D3" s="320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16">
        <v>41948</v>
      </c>
      <c r="C4" s="316"/>
      <c r="D4" s="316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16">
        <v>41949</v>
      </c>
      <c r="C5" s="316"/>
      <c r="D5" s="316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0">
        <v>111000</v>
      </c>
      <c r="C6" s="320"/>
      <c r="D6" s="320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8">
        <f>+$B$6*$F$7/$C$7</f>
        <v>111000</v>
      </c>
      <c r="C8" s="318"/>
      <c r="D8" s="318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16" t="s">
        <v>226</v>
      </c>
      <c r="C9" s="316"/>
      <c r="D9" s="316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0" t="e">
        <f>VLOOKUP(I11,#REF!,4,0)*1000</f>
        <v>#REF!</v>
      </c>
      <c r="C11" s="320"/>
      <c r="D11" s="320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8" t="e">
        <f>+ ROUND((B11-B19)*F10/C10,0)</f>
        <v>#REF!</v>
      </c>
      <c r="C12" s="318"/>
      <c r="D12" s="318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19" t="s">
        <v>212</v>
      </c>
      <c r="C13" s="319"/>
      <c r="D13" s="319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8">
        <f>+IF($E$13=1,ROUNDDOWN($B$8*$F$10/$C$10,0),IF(MROUND($B$8*$F$10/$C$10,10)-($B$8*$F$10/$C$10)&gt;0,MROUND($B$8*$F$10/$C$10,10)-10,MROUND($B$8*$F$10/$C$10,10)))</f>
        <v>55500</v>
      </c>
      <c r="C14" s="318"/>
      <c r="D14" s="318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8">
        <f>ROUNDDOWN($B$8*$F$10/$C$10,0)-B14</f>
        <v>0</v>
      </c>
      <c r="C15" s="318"/>
      <c r="D15" s="318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19" t="s">
        <v>223</v>
      </c>
      <c r="C16" s="319"/>
      <c r="D16" s="319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0">
        <v>10000</v>
      </c>
      <c r="C17" s="320"/>
      <c r="D17" s="320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8">
        <f>+IF($E$16=1,B17*B15,0)</f>
        <v>0</v>
      </c>
      <c r="C18" s="318"/>
      <c r="D18" s="318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0">
        <v>10000</v>
      </c>
      <c r="C19" s="320"/>
      <c r="D19" s="320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8">
        <f>+B19*B14</f>
        <v>555000000</v>
      </c>
      <c r="C20" s="318"/>
      <c r="D20" s="318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16"/>
      <c r="C21" s="316"/>
      <c r="D21" s="316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17" t="s">
        <v>241</v>
      </c>
      <c r="F23" s="317"/>
      <c r="G23" s="317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5" t="s">
        <v>328</v>
      </c>
      <c r="F1" s="325"/>
      <c r="G1" s="326" t="s">
        <v>329</v>
      </c>
      <c r="H1" s="326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7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7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7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4" t="s">
        <v>398</v>
      </c>
      <c r="C62" s="324" t="s">
        <v>310</v>
      </c>
      <c r="D62" s="324" t="s">
        <v>403</v>
      </c>
      <c r="E62" s="328">
        <v>140130</v>
      </c>
      <c r="F62" s="328">
        <v>7</v>
      </c>
      <c r="G62" s="40">
        <v>215002</v>
      </c>
      <c r="H62" s="40">
        <v>0</v>
      </c>
    </row>
    <row r="63" spans="1:9" s="40" customFormat="1">
      <c r="B63" s="324"/>
      <c r="C63" s="324"/>
      <c r="D63" s="324"/>
      <c r="E63" s="328"/>
      <c r="F63" s="328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29" t="s">
        <v>20</v>
      </c>
      <c r="C32" s="329"/>
      <c r="D32" s="329"/>
      <c r="E32" s="329"/>
      <c r="F32" s="329"/>
      <c r="G32" s="329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29" t="s">
        <v>14</v>
      </c>
      <c r="C39" s="329"/>
      <c r="D39" s="329"/>
      <c r="E39" s="329"/>
      <c r="F39" s="329"/>
      <c r="G39" s="329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0"/>
      <c r="E43" s="331"/>
      <c r="F43" s="331"/>
      <c r="G43" s="331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15" zoomScale="77" zoomScaleNormal="77" zoomScaleSheetLayoutView="77" workbookViewId="0">
      <selection activeCell="I40" sqref="I40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32" t="s">
        <v>561</v>
      </c>
      <c r="B1" s="332"/>
      <c r="C1" s="332"/>
      <c r="D1" s="332"/>
      <c r="E1" s="332"/>
      <c r="F1" s="332"/>
    </row>
    <row r="2" spans="1:6" ht="15.75" customHeight="1">
      <c r="A2" s="355" t="s">
        <v>562</v>
      </c>
      <c r="B2" s="355"/>
      <c r="C2" s="355"/>
      <c r="D2" s="355"/>
      <c r="E2" s="355"/>
      <c r="F2" s="355"/>
    </row>
    <row r="3" spans="1:6" ht="19.5" customHeight="1">
      <c r="A3" s="356" t="s">
        <v>582</v>
      </c>
      <c r="B3" s="356"/>
      <c r="C3" s="356"/>
      <c r="D3" s="356"/>
      <c r="E3" s="356"/>
      <c r="F3" s="356"/>
    </row>
    <row r="4" spans="1:6" ht="18" customHeight="1">
      <c r="A4" s="357" t="s">
        <v>563</v>
      </c>
      <c r="B4" s="357"/>
      <c r="C4" s="357"/>
      <c r="D4" s="357"/>
      <c r="E4" s="357"/>
      <c r="F4" s="357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32" t="s">
        <v>564</v>
      </c>
      <c r="B6" s="332"/>
      <c r="C6" s="332"/>
      <c r="D6" s="332"/>
      <c r="E6" s="332"/>
      <c r="F6" s="332"/>
    </row>
    <row r="7" spans="1:6" ht="15.75" customHeight="1">
      <c r="A7" s="332" t="s">
        <v>565</v>
      </c>
      <c r="B7" s="332"/>
      <c r="C7" s="332"/>
      <c r="D7" s="332"/>
      <c r="E7" s="332"/>
      <c r="F7" s="332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50" t="s">
        <v>570</v>
      </c>
      <c r="B18" s="350"/>
      <c r="C18" s="350"/>
      <c r="D18" s="161" t="str">
        <f>"Từ ngày "&amp;TEXT(F25+1,"dd/mm/yyyy")&amp;" đến "&amp;TEXT(E25,"dd/mm/yyyy")</f>
        <v>Từ ngày 07/09/2026 đến 13/09/2026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07/09/2026 to 13/09/2026</v>
      </c>
    </row>
    <row r="20" spans="1:9" ht="15.75" customHeight="1">
      <c r="A20" s="177">
        <v>5</v>
      </c>
      <c r="B20" s="177" t="s">
        <v>580</v>
      </c>
      <c r="C20" s="177"/>
      <c r="D20" s="178">
        <f>E25+1</f>
        <v>46279</v>
      </c>
      <c r="E20" s="179"/>
      <c r="F20" s="179"/>
    </row>
    <row r="21" spans="1:9" ht="15.75" customHeight="1">
      <c r="A21" s="175"/>
      <c r="B21" s="176" t="s">
        <v>581</v>
      </c>
      <c r="C21" s="175"/>
      <c r="D21" s="358">
        <f>D20</f>
        <v>46279</v>
      </c>
      <c r="E21" s="358"/>
      <c r="F21" s="358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62" t="s">
        <v>531</v>
      </c>
      <c r="B23" s="363"/>
      <c r="C23" s="362" t="s">
        <v>541</v>
      </c>
      <c r="D23" s="363"/>
      <c r="E23" s="255" t="s">
        <v>542</v>
      </c>
      <c r="F23" s="255" t="s">
        <v>542</v>
      </c>
    </row>
    <row r="24" spans="1:9" ht="15.75" customHeight="1">
      <c r="A24" s="364" t="s">
        <v>27</v>
      </c>
      <c r="B24" s="365"/>
      <c r="C24" s="366" t="s">
        <v>330</v>
      </c>
      <c r="D24" s="367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46278</v>
      </c>
      <c r="F25" s="257">
        <v>46271</v>
      </c>
    </row>
    <row r="26" spans="1:9" ht="15.75" customHeight="1">
      <c r="A26" s="353" t="s">
        <v>572</v>
      </c>
      <c r="B26" s="354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46">
        <v>1</v>
      </c>
      <c r="B28" s="347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8">
        <v>1.1000000000000001</v>
      </c>
      <c r="B30" s="349"/>
      <c r="C30" s="195" t="s">
        <v>584</v>
      </c>
      <c r="D30" s="196"/>
      <c r="E30" s="245">
        <f>F34</f>
        <v>159266290512</v>
      </c>
      <c r="F30" s="261">
        <v>157025264003</v>
      </c>
      <c r="G30" s="197"/>
      <c r="H30" s="197"/>
      <c r="I30" s="197"/>
    </row>
    <row r="31" spans="1:9" ht="15.75" customHeight="1">
      <c r="A31" s="351">
        <v>1.2</v>
      </c>
      <c r="B31" s="352"/>
      <c r="C31" s="198" t="s">
        <v>585</v>
      </c>
      <c r="D31" s="199"/>
      <c r="E31" s="252">
        <f>F35</f>
        <v>12799.97</v>
      </c>
      <c r="F31" s="262">
        <v>12617.31</v>
      </c>
      <c r="G31" s="197"/>
      <c r="H31" s="197"/>
      <c r="I31" s="197"/>
    </row>
    <row r="32" spans="1:9" ht="15.75" customHeight="1">
      <c r="A32" s="346">
        <v>2</v>
      </c>
      <c r="B32" s="347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8">
        <v>2.1</v>
      </c>
      <c r="B34" s="349"/>
      <c r="C34" s="195" t="s">
        <v>586</v>
      </c>
      <c r="D34" s="196"/>
      <c r="E34" s="234">
        <v>154249300100</v>
      </c>
      <c r="F34" s="261">
        <v>159266290512</v>
      </c>
      <c r="G34" s="197"/>
      <c r="H34" s="197"/>
      <c r="I34" s="197"/>
    </row>
    <row r="35" spans="1:9" ht="15.75" customHeight="1">
      <c r="A35" s="351">
        <v>2.2000000000000002</v>
      </c>
      <c r="B35" s="352"/>
      <c r="C35" s="201" t="s">
        <v>587</v>
      </c>
      <c r="D35" s="194"/>
      <c r="E35" s="264">
        <v>12457.53</v>
      </c>
      <c r="F35" s="264">
        <v>12799.97</v>
      </c>
      <c r="G35" s="197"/>
      <c r="H35" s="197"/>
      <c r="I35" s="197"/>
    </row>
    <row r="36" spans="1:9" ht="15.75" customHeight="1">
      <c r="A36" s="334">
        <v>3</v>
      </c>
      <c r="B36" s="335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-5016990412</v>
      </c>
      <c r="F37" s="267">
        <v>2241026509</v>
      </c>
      <c r="G37" s="197"/>
      <c r="H37" s="197"/>
      <c r="I37" s="197"/>
    </row>
    <row r="38" spans="1:9" ht="15.75" customHeight="1">
      <c r="A38" s="336">
        <v>3.1</v>
      </c>
      <c r="B38" s="337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-4248686940</v>
      </c>
      <c r="F39" s="253">
        <v>2272864470</v>
      </c>
      <c r="G39" s="197"/>
      <c r="H39" s="197"/>
      <c r="I39" s="197"/>
    </row>
    <row r="40" spans="1:9" ht="15.75" customHeight="1">
      <c r="A40" s="338">
        <v>3.2</v>
      </c>
      <c r="B40" s="339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-768303472</v>
      </c>
      <c r="F41" s="267">
        <v>-31837961</v>
      </c>
      <c r="G41" s="197"/>
      <c r="H41" s="197"/>
      <c r="I41" s="197"/>
    </row>
    <row r="42" spans="1:9" ht="15.75" customHeight="1">
      <c r="A42" s="338">
        <v>3.3</v>
      </c>
      <c r="B42" s="339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-2.6753187702783565E-2</v>
      </c>
      <c r="F45" s="240">
        <v>1.4476936843114796E-2</v>
      </c>
      <c r="G45" s="197"/>
      <c r="H45" s="197"/>
      <c r="I45" s="197"/>
    </row>
    <row r="46" spans="1:9" ht="15.75" customHeight="1">
      <c r="A46" s="340">
        <v>5</v>
      </c>
      <c r="B46" s="341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44">
        <v>5.0999999999999996</v>
      </c>
      <c r="B48" s="345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44">
        <v>5.2</v>
      </c>
      <c r="B49" s="345"/>
      <c r="C49" s="221" t="s">
        <v>589</v>
      </c>
      <c r="D49" s="222"/>
      <c r="E49" s="279">
        <v>143402521595</v>
      </c>
      <c r="F49" s="278">
        <v>143042438099</v>
      </c>
      <c r="G49" s="197"/>
      <c r="H49" s="197"/>
      <c r="I49" s="197"/>
    </row>
    <row r="50" spans="1:9" ht="15.75" customHeight="1">
      <c r="A50" s="342">
        <v>6</v>
      </c>
      <c r="B50" s="343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108952.52</v>
      </c>
      <c r="G51" s="197"/>
      <c r="H51" s="197"/>
      <c r="I51" s="197"/>
    </row>
    <row r="52" spans="1:9" ht="15.75" customHeight="1">
      <c r="A52" s="344">
        <v>6.2</v>
      </c>
      <c r="B52" s="345"/>
      <c r="C52" s="195" t="s">
        <v>591</v>
      </c>
      <c r="D52" s="220"/>
      <c r="E52" s="278">
        <f>E51*E35</f>
        <v>1357279286.4756</v>
      </c>
      <c r="F52" s="278">
        <v>1394588987.4244001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8.7992573424688098E-3</v>
      </c>
      <c r="F53" s="270">
        <v>8.7563349591502169E-3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0"/>
      <c r="C55" s="281" t="s">
        <v>556</v>
      </c>
      <c r="D55" s="281"/>
      <c r="E55" s="333" t="s">
        <v>557</v>
      </c>
      <c r="F55" s="333"/>
      <c r="G55" s="282"/>
    </row>
    <row r="56" spans="1:9" s="185" customFormat="1">
      <c r="B56" s="280"/>
      <c r="C56" s="283" t="s">
        <v>592</v>
      </c>
      <c r="D56" s="281"/>
      <c r="E56" s="359" t="s">
        <v>558</v>
      </c>
      <c r="F56" s="333"/>
      <c r="G56" s="282"/>
    </row>
    <row r="57" spans="1:9" s="185" customFormat="1">
      <c r="B57" s="280"/>
      <c r="C57" s="283"/>
      <c r="D57" s="281"/>
      <c r="E57" s="284"/>
      <c r="F57" s="281"/>
      <c r="G57" s="282"/>
    </row>
    <row r="58" spans="1:9" s="185" customFormat="1">
      <c r="B58" s="280"/>
      <c r="C58" s="283"/>
      <c r="D58" s="281"/>
      <c r="E58" s="284"/>
      <c r="F58" s="281"/>
      <c r="G58" s="282"/>
    </row>
    <row r="59" spans="1:9" s="185" customFormat="1">
      <c r="B59" s="280"/>
      <c r="C59" s="283"/>
      <c r="D59" s="281"/>
      <c r="E59" s="284"/>
      <c r="F59" s="281"/>
      <c r="G59" s="282"/>
    </row>
    <row r="60" spans="1:9" s="185" customFormat="1" ht="14.25" customHeight="1">
      <c r="C60" s="285"/>
      <c r="D60" s="285"/>
      <c r="E60" s="286"/>
      <c r="F60" s="286"/>
    </row>
    <row r="61" spans="1:9" s="185" customFormat="1" ht="14.25" customHeight="1">
      <c r="A61" s="287"/>
      <c r="B61" s="287"/>
    </row>
    <row r="62" spans="1:9" s="185" customFormat="1" ht="14.25" customHeight="1">
      <c r="A62" s="287"/>
      <c r="B62" s="287"/>
    </row>
    <row r="63" spans="1:9" s="185" customFormat="1" ht="14.25" customHeight="1">
      <c r="A63" s="287"/>
      <c r="B63" s="287"/>
    </row>
    <row r="64" spans="1:9" s="185" customFormat="1" ht="14.25" customHeight="1">
      <c r="A64" s="291"/>
      <c r="B64" s="291"/>
      <c r="C64" s="292"/>
      <c r="D64" s="292"/>
      <c r="E64" s="292"/>
      <c r="F64" s="292"/>
    </row>
    <row r="65" spans="1:6" s="289" customFormat="1">
      <c r="A65" s="288" t="s">
        <v>595</v>
      </c>
      <c r="B65" s="288"/>
      <c r="C65" s="288"/>
      <c r="D65" s="288"/>
      <c r="E65" s="368" t="s">
        <v>596</v>
      </c>
      <c r="F65" s="368"/>
    </row>
    <row r="66" spans="1:6" s="289" customFormat="1" ht="15.75" customHeight="1">
      <c r="A66" s="290" t="s">
        <v>598</v>
      </c>
      <c r="B66" s="293"/>
      <c r="C66" s="293"/>
      <c r="D66" s="293"/>
      <c r="E66" s="295" t="s">
        <v>599</v>
      </c>
      <c r="F66" s="296"/>
    </row>
    <row r="67" spans="1:6" s="289" customFormat="1" ht="15.75" customHeight="1">
      <c r="A67" s="289" t="s">
        <v>597</v>
      </c>
      <c r="B67" s="271"/>
      <c r="C67" s="271"/>
      <c r="D67" s="271"/>
      <c r="E67" s="294" t="s">
        <v>600</v>
      </c>
      <c r="F67" s="294"/>
    </row>
    <row r="68" spans="1:6" s="185" customFormat="1" ht="14.25" customHeight="1">
      <c r="A68" s="287"/>
      <c r="B68" s="287"/>
    </row>
    <row r="69" spans="1:6" s="185" customFormat="1" ht="14.25" customHeight="1">
      <c r="A69" s="287"/>
      <c r="B69" s="287"/>
      <c r="C69" s="283"/>
      <c r="E69" s="360"/>
      <c r="F69" s="360"/>
    </row>
    <row r="70" spans="1:6" ht="14.25" customHeight="1">
      <c r="A70" s="229"/>
      <c r="B70" s="229"/>
      <c r="C70" s="272"/>
      <c r="D70" s="172"/>
      <c r="E70" s="361"/>
      <c r="F70" s="361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BFCZXKiTlNbH+4smQGdOXpf30yfdhFrtpNlEzA4/rOI=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WZu94U6ZhaDo8Ni1mNgohdlB/gvJBJckOuRK3F55Y0c=</DigestValue>
    </Reference>
  </SignedInfo>
  <SignatureValue>U3V04s7EzVpJwesdHAfSFzpXkZ3KUR6exRoTpfpj7MckRA3YPMKCBeZMbTFUKgDuzHgj0QZ1I1Hb
NqHIOu+KeZybMVpYaFq6E1pWsCY/Yv/sXjrg+JWYGW3cvXDBGMNKxO+BdFq8482w3QSThGHzPUDk
Isl5ar4kfnkK/AxveB4pyiH6OjuCNQHmtmMDSzyDSdRyMPTLRk4nuaJENmAWZG859rFbNCA9ykoa
vnfRd0zHfjI1AmKo9PVc2+gVnZB3pbX7b1mgowH5qXsz2FGlougnFp7j1G8n9qqQZozGM8vvBWnL
JaNcXdFe0lhad1LfY1ykUYI1KvXq44/zsAGxtA==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9wJYKetvL/7cSqiXzDF7JcWIa7hMv+g7FEPUevkqks0=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8CJqDTutr+bWrbbU5hzciORwILES24WBn1va/dzUX9o=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MGYp4trA4HIqthELbz0GslPZLE8EyI3uOpX7fmi5fbg=</DigestValue>
      </Reference>
      <Reference URI="/xl/worksheets/sheet3.xml?ContentType=application/vnd.openxmlformats-officedocument.spreadsheetml.worksheet+xml">
        <DigestMethod Algorithm="http://www.w3.org/2001/04/xmlenc#sha256"/>
        <DigestValue>r3pyKE96b8O3hnYyZRKJWQmwxzGUj37dGgMvEn4ytzY=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pOUbJWGDZf+G+niHSiZSmGhDjSbA3zGttvYeStGsT5w=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2026-09-14T04:14:24Z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2026-09-14T04:14:24Z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ZVfC5v7xKJxMa9WslljY7FsDNGa2WqjE+23JQYQqsBo=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Kvwfg17kcQpgJkUOjefZ+cyY4niPs2ep/cLRPpsHgDM=</DigestValue>
    </Reference>
  </SignedInfo>
  <SignatureValue>2+GLp8+GW6bmClknQGwjZ99ChsUF+aqY8sdxEm7m6X05D2jkaNH0E1rkVQ3TnA8n+CfD3VAwDYM1
95eM5lIm76h7bBnaQR43M1b2XPme2bPiNQrqAq66TgyWT4QVAZ/0a5+/OI1MVtv9+OG0TGem87rT
AKTIJrjIJC+ET1puTld8KK/5Rwxsj/hZp4yqCtf9VNrI7t1r4nm0CsUpLL40r+nkhu12Df7cT2sR
X60wwvQhcKD8aaqUFGqatvZtObAPr7EivdIu28Qa7QSXhVbWTS5u7adwy0GInASR4MJ6KRNy2PmU
Nm5+pSLBcBYLlCHBn5sR+8fS/oOtMeTnjD/hHQ==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9wJYKetvL/7cSqiXzDF7JcWIa7hMv+g7FEPUevkqks0=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8CJqDTutr+bWrbbU5hzciORwILES24WBn1va/dzUX9o=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MGYp4trA4HIqthELbz0GslPZLE8EyI3uOpX7fmi5fbg=</DigestValue>
      </Reference>
      <Reference URI="/xl/worksheets/sheet3.xml?ContentType=application/vnd.openxmlformats-officedocument.spreadsheetml.worksheet+xml">
        <DigestMethod Algorithm="http://www.w3.org/2001/04/xmlenc#sha256"/>
        <DigestValue>r3pyKE96b8O3hnYyZRKJWQmwxzGUj37dGgMvEn4ytzY=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pOUbJWGDZf+G+niHSiZSmGhDjSbA3zGttvYeStGsT5w=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2026-09-14T10:05:32Z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2026-09-14T10:05:32Z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2026-09-14T03:01:48Z</dcterms:modified>
</cp:coreProperties>
</file>