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21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D20" i="27" l="1"/>
  <c r="E31" i="27" l="1"/>
  <c r="E30" i="27"/>
  <c r="E37" i="27" s="1"/>
  <c r="E39" i="27" s="1"/>
  <c r="E52" i="27" l="1"/>
  <c r="E53" i="27" s="1"/>
  <c r="E25" i="27" l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<sst xmlns="http://schemas.openxmlformats.org/spreadsheetml/2006/main" count="1394" uniqueCount="601">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</sst>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5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171" fontId="11" fillId="0" borderId="19" xfId="64" applyNumberFormat="1" applyFont="1" applyFill="1" applyBorder="1" applyAlignment="1">
      <alignment horizontal="right"/>
    </xf>
    <xf numFmtId="171" fontId="11" fillId="0" borderId="60" xfId="65" applyNumberFormat="1" applyFont="1" applyFill="1" applyBorder="1" applyAlignment="1"/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9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31" t="s">
        <v>50</v>
      </c>
      <c r="B2" s="332"/>
      <c r="C2" s="332"/>
      <c r="D2" s="332"/>
      <c r="E2" s="332"/>
      <c r="F2" s="3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33" t="s">
        <v>51</v>
      </c>
      <c r="D3" s="333"/>
      <c r="E3" s="333"/>
      <c r="F3" s="333"/>
      <c r="G3" s="333"/>
      <c r="H3" s="333"/>
      <c r="I3" s="333"/>
      <c r="J3" s="333"/>
      <c r="K3" s="333"/>
      <c r="L3" s="333"/>
      <c r="M3" s="315" t="s">
        <v>23</v>
      </c>
      <c r="N3" s="323"/>
      <c r="O3" s="324" t="s">
        <v>24</v>
      </c>
      <c r="P3" s="325"/>
      <c r="Q3" s="315" t="s">
        <v>5</v>
      </c>
      <c r="R3" s="315"/>
      <c r="S3" s="323"/>
      <c r="T3" s="326"/>
      <c r="U3" s="317" t="s">
        <v>26</v>
      </c>
      <c r="V3" s="318"/>
      <c r="W3" s="319" t="s">
        <v>25</v>
      </c>
    </row>
    <row r="4" spans="1:23" ht="12.75" customHeight="1">
      <c r="A4" s="323" t="s">
        <v>27</v>
      </c>
      <c r="B4" s="315" t="s">
        <v>28</v>
      </c>
      <c r="C4" s="315" t="s">
        <v>29</v>
      </c>
      <c r="D4" s="315" t="s">
        <v>30</v>
      </c>
      <c r="E4" s="315" t="s">
        <v>31</v>
      </c>
      <c r="F4" s="315" t="s">
        <v>32</v>
      </c>
      <c r="G4" s="315" t="s">
        <v>33</v>
      </c>
      <c r="H4" s="327" t="s">
        <v>52</v>
      </c>
      <c r="I4" s="315" t="s">
        <v>34</v>
      </c>
      <c r="J4" s="326"/>
      <c r="K4" s="315" t="s">
        <v>35</v>
      </c>
      <c r="L4" s="315" t="s">
        <v>36</v>
      </c>
      <c r="M4" s="315" t="s">
        <v>35</v>
      </c>
      <c r="N4" s="315" t="s">
        <v>37</v>
      </c>
      <c r="O4" s="315" t="s">
        <v>35</v>
      </c>
      <c r="P4" s="315" t="s">
        <v>37</v>
      </c>
      <c r="Q4" s="315" t="s">
        <v>38</v>
      </c>
      <c r="R4" s="315" t="s">
        <v>39</v>
      </c>
      <c r="S4" s="315" t="s">
        <v>36</v>
      </c>
      <c r="T4" s="315" t="s">
        <v>39</v>
      </c>
      <c r="U4" s="327" t="s">
        <v>36</v>
      </c>
      <c r="V4" s="315" t="s">
        <v>39</v>
      </c>
      <c r="W4" s="320"/>
    </row>
    <row r="5" spans="1:23">
      <c r="A5" s="326"/>
      <c r="B5" s="326"/>
      <c r="C5" s="326"/>
      <c r="D5" s="326"/>
      <c r="E5" s="326"/>
      <c r="F5" s="326"/>
      <c r="G5" s="326"/>
      <c r="H5" s="328"/>
      <c r="I5" s="106" t="s">
        <v>40</v>
      </c>
      <c r="J5" s="106" t="s">
        <v>41</v>
      </c>
      <c r="K5" s="326"/>
      <c r="L5" s="326"/>
      <c r="M5" s="326"/>
      <c r="N5" s="326"/>
      <c r="O5" s="326"/>
      <c r="P5" s="326"/>
      <c r="Q5" s="322"/>
      <c r="R5" s="322"/>
      <c r="S5" s="326"/>
      <c r="T5" s="322"/>
      <c r="U5" s="328"/>
      <c r="V5" s="316"/>
      <c r="W5" s="32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9" t="s">
        <v>5</v>
      </c>
      <c r="B179" s="33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6" t="s">
        <v>210</v>
      </c>
      <c r="B1" s="336"/>
      <c r="C1" s="336"/>
      <c r="D1" s="336"/>
      <c r="E1" s="336"/>
      <c r="F1" s="336"/>
      <c r="G1" s="33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7" t="e">
        <f>#REF!</f>
        <v>#REF!</v>
      </c>
      <c r="C2" s="338"/>
      <c r="D2" s="33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9"/>
      <c r="C3" s="339"/>
      <c r="D3" s="33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40">
        <v>41948</v>
      </c>
      <c r="C4" s="340"/>
      <c r="D4" s="34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40">
        <v>41949</v>
      </c>
      <c r="C5" s="340"/>
      <c r="D5" s="34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9">
        <v>111000</v>
      </c>
      <c r="C6" s="339"/>
      <c r="D6" s="33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4">
        <f>+$B$6*$F$7/$C$7</f>
        <v>111000</v>
      </c>
      <c r="C8" s="334"/>
      <c r="D8" s="33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40" t="s">
        <v>226</v>
      </c>
      <c r="C9" s="340"/>
      <c r="D9" s="34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9" t="e">
        <f>VLOOKUP(I11,#REF!,4,0)*1000</f>
        <v>#REF!</v>
      </c>
      <c r="C11" s="339"/>
      <c r="D11" s="33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4" t="e">
        <f>+ ROUND((B11-B19)*F10/C10,0)</f>
        <v>#REF!</v>
      </c>
      <c r="C12" s="334"/>
      <c r="D12" s="33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5" t="s">
        <v>212</v>
      </c>
      <c r="C13" s="335"/>
      <c r="D13" s="33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4">
        <f>+IF($E$13=1,ROUNDDOWN($B$8*$F$10/$C$10,0),IF(MROUND($B$8*$F$10/$C$10,10)-($B$8*$F$10/$C$10)&gt;0,MROUND($B$8*$F$10/$C$10,10)-10,MROUND($B$8*$F$10/$C$10,10)))</f>
        <v>55500</v>
      </c>
      <c r="C14" s="334"/>
      <c r="D14" s="33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4">
        <f>ROUNDDOWN($B$8*$F$10/$C$10,0)-B14</f>
        <v>0</v>
      </c>
      <c r="C15" s="334"/>
      <c r="D15" s="33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5" t="s">
        <v>223</v>
      </c>
      <c r="C16" s="335"/>
      <c r="D16" s="33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9">
        <v>10000</v>
      </c>
      <c r="C17" s="339"/>
      <c r="D17" s="33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4">
        <f>+IF($E$16=1,B17*B15,0)</f>
        <v>0</v>
      </c>
      <c r="C18" s="334"/>
      <c r="D18" s="33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9">
        <v>10000</v>
      </c>
      <c r="C19" s="339"/>
      <c r="D19" s="33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4">
        <f>+B19*B14</f>
        <v>555000000</v>
      </c>
      <c r="C20" s="334"/>
      <c r="D20" s="33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40"/>
      <c r="C21" s="340"/>
      <c r="D21" s="34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41" t="s">
        <v>241</v>
      </c>
      <c r="F23" s="341"/>
      <c r="G23" s="34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3" t="s">
        <v>328</v>
      </c>
      <c r="F1" s="343"/>
      <c r="G1" s="344" t="s">
        <v>329</v>
      </c>
      <c r="H1" s="34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2" t="s">
        <v>398</v>
      </c>
      <c r="C62" s="342" t="s">
        <v>310</v>
      </c>
      <c r="D62" s="342" t="s">
        <v>403</v>
      </c>
      <c r="E62" s="346">
        <v>140130</v>
      </c>
      <c r="F62" s="346">
        <v>7</v>
      </c>
      <c r="G62" s="40">
        <v>215002</v>
      </c>
      <c r="H62" s="40">
        <v>0</v>
      </c>
    </row>
    <row r="63" spans="1:9" s="40" customFormat="1">
      <c r="B63" s="342"/>
      <c r="C63" s="342"/>
      <c r="D63" s="342"/>
      <c r="E63" s="346"/>
      <c r="F63" s="34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7" t="s">
        <v>20</v>
      </c>
      <c r="C32" s="347"/>
      <c r="D32" s="347"/>
      <c r="E32" s="347"/>
      <c r="F32" s="347"/>
      <c r="G32" s="34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7" t="s">
        <v>14</v>
      </c>
      <c r="C39" s="347"/>
      <c r="D39" s="347"/>
      <c r="E39" s="347"/>
      <c r="F39" s="347"/>
      <c r="G39" s="34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8"/>
      <c r="E43" s="349"/>
      <c r="F43" s="349"/>
      <c r="G43" s="34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zoomScale="93" zoomScaleNormal="93" zoomScaleSheetLayoutView="93" workbookViewId="0">
      <selection activeCell="I46" sqref="I46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71" t="s">
        <v>561</v>
      </c>
      <c r="B1" s="371"/>
      <c r="C1" s="371"/>
      <c r="D1" s="371"/>
      <c r="E1" s="371"/>
      <c r="F1" s="371"/>
    </row>
    <row r="2" spans="1:6" ht="15.75" customHeight="1">
      <c r="A2" s="368" t="s">
        <v>562</v>
      </c>
      <c r="B2" s="368"/>
      <c r="C2" s="368"/>
      <c r="D2" s="368"/>
      <c r="E2" s="368"/>
      <c r="F2" s="368"/>
    </row>
    <row r="3" spans="1:6" ht="19.5" customHeight="1">
      <c r="A3" s="369" t="s">
        <v>580</v>
      </c>
      <c r="B3" s="369"/>
      <c r="C3" s="369"/>
      <c r="D3" s="369"/>
      <c r="E3" s="369"/>
      <c r="F3" s="369"/>
    </row>
    <row r="4" spans="1:6" ht="18" customHeight="1">
      <c r="A4" s="370" t="s">
        <v>563</v>
      </c>
      <c r="B4" s="370"/>
      <c r="C4" s="370"/>
      <c r="D4" s="370"/>
      <c r="E4" s="370"/>
      <c r="F4" s="370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71" t="s">
        <v>564</v>
      </c>
      <c r="B6" s="371"/>
      <c r="C6" s="371"/>
      <c r="D6" s="371"/>
      <c r="E6" s="371"/>
      <c r="F6" s="371"/>
    </row>
    <row r="7" spans="1:6" ht="15.75" customHeight="1">
      <c r="A7" s="371" t="s">
        <v>565</v>
      </c>
      <c r="B7" s="371"/>
      <c r="C7" s="371"/>
      <c r="D7" s="371"/>
      <c r="E7" s="371"/>
      <c r="F7" s="371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67" t="s">
        <v>570</v>
      </c>
      <c r="B18" s="367"/>
      <c r="C18" s="367"/>
      <c r="D18" s="161" t="str">
        <f>"Từ ngày "&amp;TEXT(F25+1,"dd/mm/yyyy")&amp;" đến "&amp;TEXT(E25,"dd/mm/yyyy")</f>
        <v>Từ ngày 31/08/2026 đến 06/09/2026</v>
      </c>
    </row>
    <row r="19" spans="1:6" ht="15.75" customHeight="1">
      <c r="A19" s="175"/>
      <c r="B19" s="282" t="s">
        <v>571</v>
      </c>
      <c r="C19" s="283"/>
      <c r="D19" s="284" t="str">
        <f>"From "&amp;TEXT(F25+1,"dd/mm/yyyy")&amp;" to "&amp;TEXT(E25,"dd/mm/yyyy")</f>
        <v>From 31/08/2026 to 06/09/2026</v>
      </c>
      <c r="E19" s="185"/>
      <c r="F19" s="185"/>
    </row>
    <row r="20" spans="1:6" ht="15.75" customHeight="1">
      <c r="A20" s="176">
        <v>5</v>
      </c>
      <c r="B20" s="285" t="s">
        <v>578</v>
      </c>
      <c r="C20" s="285"/>
      <c r="D20" s="286">
        <f>E25+1</f>
        <v>46272</v>
      </c>
      <c r="E20" s="287"/>
      <c r="F20" s="287"/>
    </row>
    <row r="21" spans="1:6" ht="15.75" customHeight="1">
      <c r="A21" s="175"/>
      <c r="B21" s="282" t="s">
        <v>579</v>
      </c>
      <c r="C21" s="283"/>
      <c r="D21" s="288">
        <f>D20</f>
        <v>46272</v>
      </c>
      <c r="E21" s="289"/>
      <c r="F21" s="289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60" t="s">
        <v>531</v>
      </c>
      <c r="B23" s="361"/>
      <c r="C23" s="362" t="s">
        <v>541</v>
      </c>
      <c r="D23" s="361"/>
      <c r="E23" s="178" t="s">
        <v>542</v>
      </c>
      <c r="F23" s="255" t="s">
        <v>542</v>
      </c>
    </row>
    <row r="24" spans="1:6" ht="15.75" customHeight="1">
      <c r="A24" s="363" t="s">
        <v>27</v>
      </c>
      <c r="B24" s="364"/>
      <c r="C24" s="365" t="s">
        <v>330</v>
      </c>
      <c r="D24" s="366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46271</v>
      </c>
      <c r="F25" s="184">
        <v>46264</v>
      </c>
    </row>
    <row r="26" spans="1:6" ht="15.75" customHeight="1">
      <c r="A26" s="383" t="s">
        <v>572</v>
      </c>
      <c r="B26" s="384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56">
        <v>1</v>
      </c>
      <c r="B28" s="357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58">
        <v>1.1000000000000001</v>
      </c>
      <c r="B30" s="359"/>
      <c r="C30" s="198" t="s">
        <v>582</v>
      </c>
      <c r="D30" s="199"/>
      <c r="E30" s="162">
        <f>F34</f>
        <v>134236499240</v>
      </c>
      <c r="F30" s="265">
        <v>132967513295</v>
      </c>
    </row>
    <row r="31" spans="1:6" ht="15.75" customHeight="1">
      <c r="A31" s="354">
        <v>1.2</v>
      </c>
      <c r="B31" s="355"/>
      <c r="C31" s="200" t="s">
        <v>583</v>
      </c>
      <c r="D31" s="201"/>
      <c r="E31" s="243">
        <f>F35</f>
        <v>15488.41</v>
      </c>
      <c r="F31" s="266">
        <v>15242.48</v>
      </c>
    </row>
    <row r="32" spans="1:6" ht="15.75" customHeight="1">
      <c r="A32" s="356">
        <v>2</v>
      </c>
      <c r="B32" s="357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58">
        <v>2.1</v>
      </c>
      <c r="B34" s="359"/>
      <c r="C34" s="198" t="s">
        <v>584</v>
      </c>
      <c r="D34" s="199"/>
      <c r="E34" s="162">
        <v>134370295560</v>
      </c>
      <c r="F34" s="265">
        <v>134236499240</v>
      </c>
    </row>
    <row r="35" spans="1:6" ht="15.75" customHeight="1">
      <c r="A35" s="354">
        <v>2.2000000000000002</v>
      </c>
      <c r="B35" s="355"/>
      <c r="C35" s="204" t="s">
        <v>585</v>
      </c>
      <c r="D35" s="197"/>
      <c r="E35" s="243">
        <v>15551.12</v>
      </c>
      <c r="F35" s="266">
        <v>15488.41</v>
      </c>
    </row>
    <row r="36" spans="1:6" ht="15.75" customHeight="1">
      <c r="A36" s="372">
        <v>3</v>
      </c>
      <c r="B36" s="373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133796320</v>
      </c>
      <c r="F37" s="270">
        <v>1268985945</v>
      </c>
    </row>
    <row r="38" spans="1:6" ht="15.75" customHeight="1">
      <c r="A38" s="374">
        <v>3.1</v>
      </c>
      <c r="B38" s="375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541498411</v>
      </c>
      <c r="F39" s="271">
        <v>2132933673</v>
      </c>
    </row>
    <row r="40" spans="1:6" ht="15.75" customHeight="1">
      <c r="A40" s="352">
        <v>3.2</v>
      </c>
      <c r="B40" s="353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-407702091</v>
      </c>
      <c r="F41" s="270">
        <v>-863947728</v>
      </c>
    </row>
    <row r="42" spans="1:6" ht="15.75" customHeight="1">
      <c r="A42" s="352">
        <v>3.3</v>
      </c>
      <c r="B42" s="353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72">
        <v>4</v>
      </c>
      <c r="B44" s="376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4.0488339345357005E-3</v>
      </c>
      <c r="F45" s="276">
        <v>1.6134513543727858E-2</v>
      </c>
    </row>
    <row r="46" spans="1:6" ht="15.75" customHeight="1">
      <c r="A46" s="372">
        <v>5</v>
      </c>
      <c r="B46" s="376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81">
        <v>5.0999999999999996</v>
      </c>
      <c r="B48" s="382"/>
      <c r="C48" s="228" t="s">
        <v>586</v>
      </c>
      <c r="D48" s="199"/>
      <c r="E48" s="290">
        <v>136803602746</v>
      </c>
      <c r="F48" s="291">
        <v>136803602746</v>
      </c>
    </row>
    <row r="49" spans="1:9" ht="15.75" customHeight="1">
      <c r="A49" s="381">
        <v>5.2</v>
      </c>
      <c r="B49" s="382"/>
      <c r="C49" s="229" t="s">
        <v>587</v>
      </c>
      <c r="D49" s="230"/>
      <c r="E49" s="290">
        <v>104468855589</v>
      </c>
      <c r="F49" s="292">
        <v>104468855589</v>
      </c>
    </row>
    <row r="50" spans="1:9" ht="15.75" customHeight="1">
      <c r="A50" s="379">
        <v>6</v>
      </c>
      <c r="B50" s="380"/>
      <c r="C50" s="231" t="s">
        <v>592</v>
      </c>
      <c r="D50" s="232"/>
      <c r="E50" s="261"/>
      <c r="F50" s="262"/>
    </row>
    <row r="51" spans="1:9" ht="15.75" customHeight="1">
      <c r="A51" s="381">
        <v>6.1</v>
      </c>
      <c r="B51" s="382">
        <v>6.1</v>
      </c>
      <c r="C51" s="233" t="s">
        <v>594</v>
      </c>
      <c r="D51" s="234"/>
      <c r="E51" s="263">
        <v>16023.9</v>
      </c>
      <c r="F51" s="263">
        <v>16023.9</v>
      </c>
    </row>
    <row r="52" spans="1:9" ht="15.75" customHeight="1">
      <c r="A52" s="381">
        <v>6.2</v>
      </c>
      <c r="B52" s="382"/>
      <c r="C52" s="198" t="s">
        <v>588</v>
      </c>
      <c r="D52" s="228"/>
      <c r="E52" s="313">
        <f>E35*E51</f>
        <v>249189591.76800001</v>
      </c>
      <c r="F52" s="314">
        <v>248184732.99899998</v>
      </c>
    </row>
    <row r="53" spans="1:9" ht="15.75" customHeight="1" thickBot="1">
      <c r="A53" s="377">
        <v>6.2</v>
      </c>
      <c r="B53" s="378">
        <v>6.3</v>
      </c>
      <c r="C53" s="235" t="s">
        <v>593</v>
      </c>
      <c r="D53" s="235"/>
      <c r="E53" s="264">
        <f>E52/E34</f>
        <v>1.8544990969133505E-3</v>
      </c>
      <c r="F53" s="264">
        <v>1.8488617805450451E-3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1" t="s">
        <v>557</v>
      </c>
      <c r="F55" s="351"/>
    </row>
    <row r="56" spans="1:9">
      <c r="B56" s="238"/>
      <c r="C56" s="240" t="s">
        <v>589</v>
      </c>
      <c r="D56" s="239"/>
      <c r="E56" s="350" t="s">
        <v>558</v>
      </c>
      <c r="F56" s="351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0"/>
      <c r="B59" s="300"/>
    </row>
    <row r="60" spans="1:9" s="185" customFormat="1" ht="14.25" customHeight="1">
      <c r="A60" s="300"/>
      <c r="B60" s="300"/>
    </row>
    <row r="61" spans="1:9" s="185" customFormat="1" ht="14.25" customHeight="1">
      <c r="A61" s="300"/>
      <c r="B61" s="300"/>
    </row>
    <row r="62" spans="1:9" s="185" customFormat="1" ht="14.25" customHeight="1">
      <c r="A62" s="311"/>
      <c r="B62" s="311"/>
      <c r="C62" s="312"/>
      <c r="D62" s="312"/>
      <c r="E62" s="295"/>
      <c r="F62" s="295"/>
    </row>
    <row r="63" spans="1:9" s="296" customFormat="1" ht="15.75">
      <c r="B63" s="297" t="s">
        <v>595</v>
      </c>
      <c r="C63" s="297"/>
      <c r="D63" s="297"/>
      <c r="E63" s="306" t="s">
        <v>596</v>
      </c>
      <c r="F63" s="307"/>
      <c r="G63" s="301"/>
      <c r="H63" s="302"/>
      <c r="I63" s="302"/>
    </row>
    <row r="64" spans="1:9" s="296" customFormat="1" ht="15.75" customHeight="1">
      <c r="B64" s="298" t="s">
        <v>597</v>
      </c>
      <c r="C64" s="293"/>
      <c r="D64" s="293"/>
      <c r="E64" s="308" t="s">
        <v>599</v>
      </c>
      <c r="F64" s="309"/>
      <c r="G64" s="301"/>
      <c r="H64" s="302"/>
      <c r="I64" s="302"/>
    </row>
    <row r="65" spans="1:9" s="296" customFormat="1" ht="15.75">
      <c r="B65" s="299" t="s">
        <v>598</v>
      </c>
      <c r="C65" s="294"/>
      <c r="D65" s="294"/>
      <c r="E65" s="310" t="s">
        <v>600</v>
      </c>
      <c r="F65" s="310"/>
      <c r="G65" s="301"/>
      <c r="H65" s="302"/>
      <c r="I65" s="302"/>
    </row>
    <row r="66" spans="1:9" s="185" customFormat="1" ht="16.5">
      <c r="A66" s="303"/>
      <c r="B66" s="303"/>
      <c r="C66" s="303"/>
      <c r="D66" s="303"/>
    </row>
    <row r="67" spans="1:9" s="185" customFormat="1" ht="16.5">
      <c r="A67" s="304"/>
      <c r="B67" s="304"/>
      <c r="C67" s="303"/>
      <c r="D67" s="303"/>
    </row>
    <row r="68" spans="1:9" s="185" customFormat="1" ht="15.75">
      <c r="A68" s="305"/>
      <c r="B68" s="305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18:C18"/>
    <mergeCell ref="E56:F56"/>
    <mergeCell ref="A40:B40"/>
    <mergeCell ref="A35:B35"/>
    <mergeCell ref="A31:B31"/>
    <mergeCell ref="A28:B28"/>
    <mergeCell ref="A30:B30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FzMzNxPuItYjALotkmck6G/wL24z1x/rZ+bCZ4RYrxA=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pN9/HEghf0dhDAcygEtlR6Wl6pXbvtrY9OQMK+JKUEY=</DigestValue>
    </Reference>
  </SignedInfo>
  <SignatureValue>TFpCrojXUFoIQ32Y1ypljL2Q3jEEtd6jeLYwdDkXdNjbd2SZRYiAa+MAJNOQHXwYFtI7/NZmjKDT
m697XfvCpwPg3wo8j3s7Zy/LMLpc+m/1BA/yHQnHpaMKj9lco9GdEw3/GCoGBx9W9CoorH7ynH6V
YsTE4hLkyo/KSPWwyAeWt1SH5KHmCdjAWIKfKP8CnUONJONYMAPjUA4mjmZG8aoPgM11rD2Y6Bz6
1AaM3vRoGui0Gcv+dxUyuIkcl1uBb8jSGCEwp4fn+yIehNj0iYsIrF78CD2nsfHgalpnA/mAXjQh
tI4EE+MoFY2At/VUOMFnABOMeKpZXcYrAyV5tg==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k7FUnJKGN/wZVzw4WcXlmUjVu4QUxrkJO5CKPbd4Q9k=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Kmkytvx68/xPWi6PtC5mAZh3lavoTHzSGOBo1mjEQrU=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YtUDswsIpN6V52hB+nIi+9sCJN0bX7y2TaR7yYR+kS8=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bH3KOcfS8UncmZ8JBNd6g9Q4fDfjK2zy/NiJwdsRrfk=</DigestValue>
      </Reference>
      <Reference URI="/xl/worksheets/sheet3.xml?ContentType=application/vnd.openxmlformats-officedocument.spreadsheetml.worksheet+xml">
        <DigestMethod Algorithm="http://www.w3.org/2001/04/xmlenc#sha256"/>
        <DigestValue>yBlay+jBzRg+LYbw8iBeQCGQL0sU9coD74jyqomjr4o=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XC/X6Ic6N9g1yPP+jhDonaPnSy10WVEV9eidnWgK0n0=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2026-09-07T04:32:31Z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wn7qouBWZCmMbX7+qdf5tycL0vicKelB6uIBaxvgjzc=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Rk7Zt1UxoOZBcw6JALIV7MiRjNQDVLE8WtcoJedwSRc=</DigestValue>
    </Reference>
  </SignedInfo>
  <SignatureValue>ECRitnTCiG2ijXCLaXl3tUFzNFJJOfzcGEDLwroQfP3l4mY1DAAOa9rJDOIRX6fcdhJugCXyDvFg
8eTFHADzjKeI6FsqlyzOeDG+bfCfY63Z82EMYntZ/o+4MdlSyR8sY4GbzPdHRKOyRSvyheLA6t2a
XzLpVJlp7OKkXmMDrQjCOHAY3PgTK/RixpZ2jbCsoK6CACu6hGs1vNGSWIQrprhYe+6Q4Z5jXWnN
z4MW8H8QpuxNs7VBsOsSpAFMBhG54BLZ2pIvS162cWGlIU9IEQg0Tc+Meg8rJQga+9TKWX3w5kS0
KlZjec+jtNL399TJugzrH62vKB9Dh/YUc7uTFw==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k7FUnJKGN/wZVzw4WcXlmUjVu4QUxrkJO5CKPbd4Q9k=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Kmkytvx68/xPWi6PtC5mAZh3lavoTHzSGOBo1mjEQrU=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YtUDswsIpN6V52hB+nIi+9sCJN0bX7y2TaR7yYR+kS8=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bH3KOcfS8UncmZ8JBNd6g9Q4fDfjK2zy/NiJwdsRrfk=</DigestValue>
      </Reference>
      <Reference URI="/xl/worksheets/sheet3.xml?ContentType=application/vnd.openxmlformats-officedocument.spreadsheetml.worksheet+xml">
        <DigestMethod Algorithm="http://www.w3.org/2001/04/xmlenc#sha256"/>
        <DigestValue>yBlay+jBzRg+LYbw8iBeQCGQL0sU9coD74jyqomjr4o=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XC/X6Ic6N9g1yPP+jhDonaPnSy10WVEV9eidnWgK0n0=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2026-09-07T09:23:43Z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2026-09-07T03:03:03Z</dcterms:modified>
</cp:coreProperties>
</file>