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s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<sst xmlns="http://schemas.openxmlformats.org/spreadsheetml/2006/main" count="1394" uniqueCount="601">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</sst>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70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43" fontId="11" fillId="0" borderId="19" xfId="64" applyFont="1" applyFill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4" t="s">
        <v>50</v>
      </c>
      <c r="B2" s="315"/>
      <c r="C2" s="315"/>
      <c r="D2" s="315"/>
      <c r="E2" s="315"/>
      <c r="F2" s="315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6" t="s">
        <v>51</v>
      </c>
      <c r="D3" s="316"/>
      <c r="E3" s="316"/>
      <c r="F3" s="316"/>
      <c r="G3" s="316"/>
      <c r="H3" s="316"/>
      <c r="I3" s="316"/>
      <c r="J3" s="316"/>
      <c r="K3" s="316"/>
      <c r="L3" s="316"/>
      <c r="M3" s="298" t="s">
        <v>23</v>
      </c>
      <c r="N3" s="306"/>
      <c r="O3" s="307" t="s">
        <v>24</v>
      </c>
      <c r="P3" s="308"/>
      <c r="Q3" s="298" t="s">
        <v>5</v>
      </c>
      <c r="R3" s="298"/>
      <c r="S3" s="306"/>
      <c r="T3" s="309"/>
      <c r="U3" s="300" t="s">
        <v>26</v>
      </c>
      <c r="V3" s="301"/>
      <c r="W3" s="302" t="s">
        <v>25</v>
      </c>
    </row>
    <row r="4" spans="1:23" ht="12.75" customHeight="1">
      <c r="A4" s="306" t="s">
        <v>27</v>
      </c>
      <c r="B4" s="298" t="s">
        <v>28</v>
      </c>
      <c r="C4" s="298" t="s">
        <v>29</v>
      </c>
      <c r="D4" s="298" t="s">
        <v>30</v>
      </c>
      <c r="E4" s="298" t="s">
        <v>31</v>
      </c>
      <c r="F4" s="298" t="s">
        <v>32</v>
      </c>
      <c r="G4" s="298" t="s">
        <v>33</v>
      </c>
      <c r="H4" s="310" t="s">
        <v>52</v>
      </c>
      <c r="I4" s="298" t="s">
        <v>34</v>
      </c>
      <c r="J4" s="309"/>
      <c r="K4" s="298" t="s">
        <v>35</v>
      </c>
      <c r="L4" s="298" t="s">
        <v>36</v>
      </c>
      <c r="M4" s="298" t="s">
        <v>35</v>
      </c>
      <c r="N4" s="298" t="s">
        <v>37</v>
      </c>
      <c r="O4" s="298" t="s">
        <v>35</v>
      </c>
      <c r="P4" s="298" t="s">
        <v>37</v>
      </c>
      <c r="Q4" s="298" t="s">
        <v>38</v>
      </c>
      <c r="R4" s="298" t="s">
        <v>39</v>
      </c>
      <c r="S4" s="298" t="s">
        <v>36</v>
      </c>
      <c r="T4" s="298" t="s">
        <v>39</v>
      </c>
      <c r="U4" s="310" t="s">
        <v>36</v>
      </c>
      <c r="V4" s="298" t="s">
        <v>39</v>
      </c>
      <c r="W4" s="303"/>
    </row>
    <row r="5" spans="1:23">
      <c r="A5" s="309"/>
      <c r="B5" s="309"/>
      <c r="C5" s="309"/>
      <c r="D5" s="309"/>
      <c r="E5" s="309"/>
      <c r="F5" s="309"/>
      <c r="G5" s="309"/>
      <c r="H5" s="311"/>
      <c r="I5" s="106" t="s">
        <v>40</v>
      </c>
      <c r="J5" s="106" t="s">
        <v>41</v>
      </c>
      <c r="K5" s="309"/>
      <c r="L5" s="309"/>
      <c r="M5" s="309"/>
      <c r="N5" s="309"/>
      <c r="O5" s="309"/>
      <c r="P5" s="309"/>
      <c r="Q5" s="305"/>
      <c r="R5" s="305"/>
      <c r="S5" s="309"/>
      <c r="T5" s="305"/>
      <c r="U5" s="311"/>
      <c r="V5" s="299"/>
      <c r="W5" s="304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2" t="s">
        <v>5</v>
      </c>
      <c r="B179" s="313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19" t="s">
        <v>210</v>
      </c>
      <c r="B1" s="319"/>
      <c r="C1" s="319"/>
      <c r="D1" s="319"/>
      <c r="E1" s="319"/>
      <c r="F1" s="319"/>
      <c r="G1" s="31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0" t="e">
        <f>#REF!</f>
        <v>#REF!</v>
      </c>
      <c r="C2" s="321"/>
      <c r="D2" s="32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2"/>
      <c r="C3" s="322"/>
      <c r="D3" s="322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3">
        <v>41948</v>
      </c>
      <c r="C4" s="323"/>
      <c r="D4" s="323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3">
        <v>41949</v>
      </c>
      <c r="C5" s="323"/>
      <c r="D5" s="323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2">
        <v>111000</v>
      </c>
      <c r="C6" s="322"/>
      <c r="D6" s="322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7">
        <f>+$B$6*$F$7/$C$7</f>
        <v>111000</v>
      </c>
      <c r="C8" s="317"/>
      <c r="D8" s="317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3" t="s">
        <v>226</v>
      </c>
      <c r="C9" s="323"/>
      <c r="D9" s="323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2" t="e">
        <f>VLOOKUP(I11,#REF!,4,0)*1000</f>
        <v>#REF!</v>
      </c>
      <c r="C11" s="322"/>
      <c r="D11" s="322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7" t="e">
        <f>+ ROUND((B11-B19)*F10/C10,0)</f>
        <v>#REF!</v>
      </c>
      <c r="C12" s="317"/>
      <c r="D12" s="317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18" t="s">
        <v>212</v>
      </c>
      <c r="C13" s="318"/>
      <c r="D13" s="318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7">
        <f>+IF($E$13=1,ROUNDDOWN($B$8*$F$10/$C$10,0),IF(MROUND($B$8*$F$10/$C$10,10)-($B$8*$F$10/$C$10)&gt;0,MROUND($B$8*$F$10/$C$10,10)-10,MROUND($B$8*$F$10/$C$10,10)))</f>
        <v>55500</v>
      </c>
      <c r="C14" s="317"/>
      <c r="D14" s="317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7">
        <f>ROUNDDOWN($B$8*$F$10/$C$10,0)-B14</f>
        <v>0</v>
      </c>
      <c r="C15" s="317"/>
      <c r="D15" s="317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18" t="s">
        <v>223</v>
      </c>
      <c r="C16" s="318"/>
      <c r="D16" s="318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2">
        <v>10000</v>
      </c>
      <c r="C17" s="322"/>
      <c r="D17" s="322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7">
        <f>+IF($E$16=1,B17*B15,0)</f>
        <v>0</v>
      </c>
      <c r="C18" s="317"/>
      <c r="D18" s="317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2">
        <v>10000</v>
      </c>
      <c r="C19" s="322"/>
      <c r="D19" s="322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7">
        <f>+B19*B14</f>
        <v>555000000</v>
      </c>
      <c r="C20" s="317"/>
      <c r="D20" s="317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3"/>
      <c r="C21" s="323"/>
      <c r="D21" s="323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4" t="s">
        <v>241</v>
      </c>
      <c r="F23" s="324"/>
      <c r="G23" s="324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6" t="s">
        <v>328</v>
      </c>
      <c r="F1" s="326"/>
      <c r="G1" s="327" t="s">
        <v>329</v>
      </c>
      <c r="H1" s="327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8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8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8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5" t="s">
        <v>398</v>
      </c>
      <c r="C62" s="325" t="s">
        <v>310</v>
      </c>
      <c r="D62" s="325" t="s">
        <v>403</v>
      </c>
      <c r="E62" s="329">
        <v>140130</v>
      </c>
      <c r="F62" s="329">
        <v>7</v>
      </c>
      <c r="G62" s="40">
        <v>215002</v>
      </c>
      <c r="H62" s="40">
        <v>0</v>
      </c>
    </row>
    <row r="63" spans="1:9" s="40" customFormat="1">
      <c r="B63" s="325"/>
      <c r="C63" s="325"/>
      <c r="D63" s="325"/>
      <c r="E63" s="329"/>
      <c r="F63" s="329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0" t="s">
        <v>20</v>
      </c>
      <c r="C32" s="330"/>
      <c r="D32" s="330"/>
      <c r="E32" s="330"/>
      <c r="F32" s="330"/>
      <c r="G32" s="330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0" t="s">
        <v>14</v>
      </c>
      <c r="C39" s="330"/>
      <c r="D39" s="330"/>
      <c r="E39" s="330"/>
      <c r="F39" s="330"/>
      <c r="G39" s="330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1"/>
      <c r="E43" s="332"/>
      <c r="F43" s="332"/>
      <c r="G43" s="332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19" zoomScale="77" zoomScaleNormal="77" zoomScaleSheetLayoutView="77" workbookViewId="0">
      <selection activeCell="E49" sqref="E49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54" t="s">
        <v>561</v>
      </c>
      <c r="B1" s="354"/>
      <c r="C1" s="354"/>
      <c r="D1" s="354"/>
      <c r="E1" s="354"/>
      <c r="F1" s="354"/>
    </row>
    <row r="2" spans="1:6" ht="15.75" customHeight="1">
      <c r="A2" s="351" t="s">
        <v>562</v>
      </c>
      <c r="B2" s="351"/>
      <c r="C2" s="351"/>
      <c r="D2" s="351"/>
      <c r="E2" s="351"/>
      <c r="F2" s="351"/>
    </row>
    <row r="3" spans="1:6" ht="19.5" customHeight="1">
      <c r="A3" s="352" t="s">
        <v>582</v>
      </c>
      <c r="B3" s="352"/>
      <c r="C3" s="352"/>
      <c r="D3" s="352"/>
      <c r="E3" s="352"/>
      <c r="F3" s="352"/>
    </row>
    <row r="4" spans="1:6" ht="18" customHeight="1">
      <c r="A4" s="353" t="s">
        <v>563</v>
      </c>
      <c r="B4" s="353"/>
      <c r="C4" s="353"/>
      <c r="D4" s="353"/>
      <c r="E4" s="353"/>
      <c r="F4" s="353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4" t="s">
        <v>564</v>
      </c>
      <c r="B6" s="354"/>
      <c r="C6" s="354"/>
      <c r="D6" s="354"/>
      <c r="E6" s="354"/>
      <c r="F6" s="354"/>
    </row>
    <row r="7" spans="1:6" ht="15.75" customHeight="1">
      <c r="A7" s="354" t="s">
        <v>565</v>
      </c>
      <c r="B7" s="354"/>
      <c r="C7" s="354"/>
      <c r="D7" s="354"/>
      <c r="E7" s="354"/>
      <c r="F7" s="354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67" t="s">
        <v>570</v>
      </c>
      <c r="B18" s="367"/>
      <c r="C18" s="367"/>
      <c r="D18" s="161" t="str">
        <f>"Từ ngày "&amp;TEXT(F25+1,"dd/mm/yyyy")&amp;" đến "&amp;TEXT(E25,"dd/mm/yyyy")</f>
        <v>Từ ngày 03/08/2026 đến 09/08/2026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03/08/2026 to 09/08/2026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46244</v>
      </c>
      <c r="E20" s="179"/>
      <c r="F20" s="179"/>
    </row>
    <row r="21" spans="1:9" ht="15.75" customHeight="1">
      <c r="A21" s="175"/>
      <c r="B21" s="176" t="s">
        <v>581</v>
      </c>
      <c r="C21" s="175"/>
      <c r="D21" s="333">
        <f>D20</f>
        <v>46244</v>
      </c>
      <c r="E21" s="333"/>
      <c r="F21" s="333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42" t="s">
        <v>531</v>
      </c>
      <c r="B23" s="343"/>
      <c r="C23" s="342" t="s">
        <v>541</v>
      </c>
      <c r="D23" s="343"/>
      <c r="E23" s="255" t="s">
        <v>542</v>
      </c>
      <c r="F23" s="255" t="s">
        <v>542</v>
      </c>
    </row>
    <row r="24" spans="1:9" ht="15.75" customHeight="1">
      <c r="A24" s="344" t="s">
        <v>27</v>
      </c>
      <c r="B24" s="345"/>
      <c r="C24" s="346" t="s">
        <v>330</v>
      </c>
      <c r="D24" s="347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46243</v>
      </c>
      <c r="F25" s="257">
        <v>46236</v>
      </c>
    </row>
    <row r="26" spans="1:9" ht="15.75" customHeight="1">
      <c r="A26" s="368" t="s">
        <v>572</v>
      </c>
      <c r="B26" s="369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65">
        <v>1</v>
      </c>
      <c r="B28" s="366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8">
        <v>1.1000000000000001</v>
      </c>
      <c r="B30" s="349"/>
      <c r="C30" s="195" t="s">
        <v>584</v>
      </c>
      <c r="D30" s="196"/>
      <c r="E30" s="245">
        <f>F34</f>
        <v>152110663197</v>
      </c>
      <c r="F30" s="261">
        <v>149269526290</v>
      </c>
      <c r="G30" s="197"/>
      <c r="H30" s="197"/>
      <c r="I30" s="197"/>
    </row>
    <row r="31" spans="1:9" ht="15.75" customHeight="1">
      <c r="A31" s="340">
        <v>1.2</v>
      </c>
      <c r="B31" s="341"/>
      <c r="C31" s="198" t="s">
        <v>585</v>
      </c>
      <c r="D31" s="199"/>
      <c r="E31" s="252">
        <f>F35</f>
        <v>12123.63</v>
      </c>
      <c r="F31" s="262">
        <v>11846.46</v>
      </c>
      <c r="G31" s="197"/>
      <c r="H31" s="197"/>
      <c r="I31" s="197"/>
    </row>
    <row r="32" spans="1:9" ht="15.75" customHeight="1">
      <c r="A32" s="365">
        <v>2</v>
      </c>
      <c r="B32" s="366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8">
        <v>2.1</v>
      </c>
      <c r="B34" s="349"/>
      <c r="C34" s="195" t="s">
        <v>586</v>
      </c>
      <c r="D34" s="196"/>
      <c r="E34" s="234">
        <v>153493628361</v>
      </c>
      <c r="F34" s="261">
        <v>152110663197</v>
      </c>
      <c r="G34" s="197"/>
      <c r="H34" s="197"/>
      <c r="I34" s="197"/>
    </row>
    <row r="35" spans="1:9" ht="15.75" customHeight="1">
      <c r="A35" s="340">
        <v>2.2000000000000002</v>
      </c>
      <c r="B35" s="341"/>
      <c r="C35" s="201" t="s">
        <v>587</v>
      </c>
      <c r="D35" s="194"/>
      <c r="E35" s="264">
        <v>12241.44</v>
      </c>
      <c r="F35" s="264">
        <v>12123.63</v>
      </c>
      <c r="G35" s="197"/>
      <c r="H35" s="197"/>
      <c r="I35" s="197"/>
    </row>
    <row r="36" spans="1:9" ht="15.75" customHeight="1">
      <c r="A36" s="355">
        <v>3</v>
      </c>
      <c r="B36" s="356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1382965164</v>
      </c>
      <c r="F37" s="267">
        <v>2841136907</v>
      </c>
      <c r="G37" s="197"/>
      <c r="H37" s="197"/>
      <c r="I37" s="197"/>
    </row>
    <row r="38" spans="1:9" ht="15.75" customHeight="1">
      <c r="A38" s="357">
        <v>3.1</v>
      </c>
      <c r="B38" s="358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1478068946</v>
      </c>
      <c r="F39" s="253">
        <v>3477466499</v>
      </c>
      <c r="G39" s="197"/>
      <c r="H39" s="197"/>
      <c r="I39" s="197"/>
    </row>
    <row r="40" spans="1:9" ht="15.75" customHeight="1">
      <c r="A40" s="338">
        <v>3.2</v>
      </c>
      <c r="B40" s="339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-95103782</v>
      </c>
      <c r="F41" s="267">
        <v>-636329592</v>
      </c>
      <c r="G41" s="197"/>
      <c r="H41" s="197"/>
      <c r="I41" s="197"/>
    </row>
    <row r="42" spans="1:9" ht="15.75" customHeight="1">
      <c r="A42" s="338">
        <v>3.3</v>
      </c>
      <c r="B42" s="339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9.7173866243032148E-3</v>
      </c>
      <c r="F45" s="240">
        <v>2.3396862860297407E-2</v>
      </c>
      <c r="G45" s="197"/>
      <c r="H45" s="197"/>
      <c r="I45" s="197"/>
    </row>
    <row r="46" spans="1:9" ht="15.75" customHeight="1">
      <c r="A46" s="359">
        <v>5</v>
      </c>
      <c r="B46" s="360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63">
        <v>5.0999999999999996</v>
      </c>
      <c r="B48" s="364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63">
        <v>5.2</v>
      </c>
      <c r="B49" s="364"/>
      <c r="C49" s="221" t="s">
        <v>589</v>
      </c>
      <c r="D49" s="222"/>
      <c r="E49" s="279">
        <v>90347602047</v>
      </c>
      <c r="F49" s="278">
        <v>83393665056</v>
      </c>
      <c r="G49" s="197"/>
      <c r="H49" s="197"/>
      <c r="I49" s="197"/>
    </row>
    <row r="50" spans="1:9" ht="15.75" customHeight="1">
      <c r="A50" s="361">
        <v>6</v>
      </c>
      <c r="B50" s="362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63">
        <v>6.2</v>
      </c>
      <c r="B52" s="364"/>
      <c r="C52" s="195" t="s">
        <v>591</v>
      </c>
      <c r="D52" s="220"/>
      <c r="E52" s="280">
        <f>E51*E35</f>
        <v>1333735736.4288001</v>
      </c>
      <c r="F52" s="280">
        <v>1320900040.0476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8.6891928392753958E-3</v>
      </c>
      <c r="F53" s="270">
        <v>8.6838096178496679E-3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1"/>
      <c r="C55" s="282" t="s">
        <v>556</v>
      </c>
      <c r="D55" s="282"/>
      <c r="E55" s="335" t="s">
        <v>557</v>
      </c>
      <c r="F55" s="335"/>
      <c r="G55" s="283"/>
    </row>
    <row r="56" spans="1:9" s="185" customFormat="1">
      <c r="B56" s="281"/>
      <c r="C56" s="284" t="s">
        <v>592</v>
      </c>
      <c r="D56" s="282"/>
      <c r="E56" s="334" t="s">
        <v>558</v>
      </c>
      <c r="F56" s="335"/>
      <c r="G56" s="283"/>
    </row>
    <row r="57" spans="1:9" s="185" customFormat="1">
      <c r="B57" s="281"/>
      <c r="C57" s="284"/>
      <c r="D57" s="282"/>
      <c r="E57" s="285"/>
      <c r="F57" s="282"/>
      <c r="G57" s="283"/>
    </row>
    <row r="58" spans="1:9" s="185" customFormat="1">
      <c r="B58" s="281"/>
      <c r="C58" s="284"/>
      <c r="D58" s="282"/>
      <c r="E58" s="285"/>
      <c r="F58" s="282"/>
      <c r="G58" s="283"/>
    </row>
    <row r="59" spans="1:9" s="185" customFormat="1">
      <c r="B59" s="281"/>
      <c r="C59" s="284"/>
      <c r="D59" s="282"/>
      <c r="E59" s="285"/>
      <c r="F59" s="282"/>
      <c r="G59" s="283"/>
    </row>
    <row r="60" spans="1:9" s="185" customFormat="1" ht="14.25" customHeight="1">
      <c r="C60" s="286"/>
      <c r="D60" s="286"/>
      <c r="E60" s="287"/>
      <c r="F60" s="287"/>
    </row>
    <row r="61" spans="1:9" s="185" customFormat="1" ht="14.25" customHeight="1">
      <c r="A61" s="288"/>
      <c r="B61" s="288"/>
    </row>
    <row r="62" spans="1:9" s="185" customFormat="1" ht="14.25" customHeight="1">
      <c r="A62" s="288"/>
      <c r="B62" s="288"/>
    </row>
    <row r="63" spans="1:9" s="185" customFormat="1" ht="14.25" customHeight="1">
      <c r="A63" s="288"/>
      <c r="B63" s="288"/>
    </row>
    <row r="64" spans="1:9" s="185" customFormat="1" ht="14.25" customHeight="1">
      <c r="A64" s="292"/>
      <c r="B64" s="292"/>
      <c r="C64" s="293"/>
      <c r="D64" s="293"/>
      <c r="E64" s="293"/>
      <c r="F64" s="293"/>
    </row>
    <row r="65" spans="1:6" s="290" customFormat="1">
      <c r="A65" s="289" t="s">
        <v>595</v>
      </c>
      <c r="B65" s="289"/>
      <c r="C65" s="289"/>
      <c r="D65" s="289"/>
      <c r="E65" s="350" t="s">
        <v>596</v>
      </c>
      <c r="F65" s="350"/>
    </row>
    <row r="66" spans="1:6" s="290" customFormat="1" ht="15.75" customHeight="1">
      <c r="A66" s="291" t="s">
        <v>598</v>
      </c>
      <c r="B66" s="294"/>
      <c r="C66" s="294"/>
      <c r="D66" s="294"/>
      <c r="E66" s="296" t="s">
        <v>599</v>
      </c>
      <c r="F66" s="297"/>
    </row>
    <row r="67" spans="1:6" s="290" customFormat="1" ht="15.75" customHeight="1">
      <c r="A67" s="290" t="s">
        <v>597</v>
      </c>
      <c r="B67" s="271"/>
      <c r="C67" s="271"/>
      <c r="D67" s="271"/>
      <c r="E67" s="295" t="s">
        <v>600</v>
      </c>
      <c r="F67" s="295"/>
    </row>
    <row r="68" spans="1:6" s="185" customFormat="1" ht="14.25" customHeight="1">
      <c r="A68" s="288"/>
      <c r="B68" s="288"/>
    </row>
    <row r="69" spans="1:6" s="185" customFormat="1" ht="14.25" customHeight="1">
      <c r="A69" s="288"/>
      <c r="B69" s="288"/>
      <c r="C69" s="284"/>
      <c r="E69" s="336"/>
      <c r="F69" s="336"/>
    </row>
    <row r="70" spans="1:6" ht="14.25" customHeight="1">
      <c r="A70" s="229"/>
      <c r="B70" s="229"/>
      <c r="C70" s="272"/>
      <c r="D70" s="172"/>
      <c r="E70" s="337"/>
      <c r="F70" s="337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adogW8wOp197DuCP9PRQp97w1W4jmj5dN8AxvPmaM+c=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87zT83XFUId/31v5I2JqhMELnq1rGCBOnGUwiqRZV2E=</DigestValue>
    </Reference>
  </SignedInfo>
  <SignatureValue>PBgrx5XXXrmBkGggX1y3XoFoiSRnfn/K4qyZWphbuhgP4U42s4KShP5l05tzvIwqMUgcxEcrlT6x
/Lm5vAc7O3M4Jg6KjpkmTf8JqF32h0pOShnGSex/bZJRtACZV2KGzjBN0EcgNo7+oAaAuEIG/J9s
9g+j30JvyqA49sPobDRXdQWYOCdGrC0awsjlW0FxiM7nq61QuTUt2zhVY009YCFhRXTLgITpV+lx
nOyRzHfj3PX+LtQp366S2Sbr+PIj+MFUX+Ns2ZgA9iSSzfhHAgAROVUS8v1z6rso9a7+LZfMJDRH
e8EcoYn8hgirRY/8s2NgKoRnYQSndzw8pAlktg==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Q+INhpQwkzgf1/mO262RA0JdX5HdR8iR2cnul69vwMk=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KorjTav0V1Um1vP4Gcap2j/boA8PtIda03Hyf/xjWA8=</DigestValue>
      </Reference>
      <Reference URI="/xl/worksheets/sheet3.xml?ContentType=application/vnd.openxmlformats-officedocument.spreadsheetml.worksheet+xml">
        <DigestMethod Algorithm="http://www.w3.org/2001/04/xmlenc#sha256"/>
        <DigestValue>F126ouI5k0qBZgGdd+VPT0MgeFmZ5HhcWZ0Ua6vmJA4=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wEhKn2s/r+72pM35x/CjzPDbX1YyBnf3K3wQRVT5TtE=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2026-08-10T04:14:28Z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2026-08-10T04:14:28Z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XQDJZv+FLT83CWtUKZxBo5jS4ta+pViicAWtQvL2yfo=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IwAOCl1lUzWGHuvKpHY4XI9N+whbkbltqOvBRj8j5ME=</DigestValue>
    </Reference>
  </SignedInfo>
  <SignatureValue>Hm4XOshVM5kMMh8C6W/T6ZmVOaGYpCQMtfgNZNnndxJNjCPzaogQzpqiyFscV6mQjY/lOaMBsdSR
3Ww81GWHuBCZuY4It7gmcd7mttonRSMfHI7VMyL72NUjjhsAXFE+YvKTLj5HWLiTr2w0CvJFomLq
1teO/JT6aotw5avk9k9LcCMLPuYi5E24zviIX6q4fmPzrwCsb7GgPN71URrDpbWR0bG7gwn3HH32
H3gPQFKQQ3DbW0xGAk/R9zd1W74+Tqhu8MJbncgoFAAZavKFIjWGVFI03Dp9Cw0hel4gGFMeyyqu
xXNDRWm5zvqxRVbWcVPqourw88EY6j6cnfoOXA==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Q+INhpQwkzgf1/mO262RA0JdX5HdR8iR2cnul69vwMk=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KorjTav0V1Um1vP4Gcap2j/boA8PtIda03Hyf/xjWA8=</DigestValue>
      </Reference>
      <Reference URI="/xl/worksheets/sheet3.xml?ContentType=application/vnd.openxmlformats-officedocument.spreadsheetml.worksheet+xml">
        <DigestMethod Algorithm="http://www.w3.org/2001/04/xmlenc#sha256"/>
        <DigestValue>F126ouI5k0qBZgGdd+VPT0MgeFmZ5HhcWZ0Ua6vmJA4=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wEhKn2s/r+72pM35x/CjzPDbX1YyBnf3K3wQRVT5TtE=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2026-08-10T10:20:36Z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2026-08-10T02:51:47Z</dcterms:modified>
</cp:coreProperties>
</file>