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l="1"/>
  <c r="D21" i="27" s="1"/>
  <c r="D19" i="27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<sst xmlns="http://schemas.openxmlformats.org/spreadsheetml/2006/main" count="1394" uniqueCount="603">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</sst>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7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4" fillId="0" borderId="0"/>
    <xf numFmtId="0" fontId="134" fillId="0" borderId="0"/>
    <xf numFmtId="167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9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9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9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9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9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9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9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6" t="s">
        <v>50</v>
      </c>
      <c r="B2" s="327"/>
      <c r="C2" s="327"/>
      <c r="D2" s="327"/>
      <c r="E2" s="327"/>
      <c r="F2" s="32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28"/>
      <c r="M3" s="310" t="s">
        <v>23</v>
      </c>
      <c r="N3" s="318"/>
      <c r="O3" s="319" t="s">
        <v>24</v>
      </c>
      <c r="P3" s="320"/>
      <c r="Q3" s="310" t="s">
        <v>5</v>
      </c>
      <c r="R3" s="310"/>
      <c r="S3" s="318"/>
      <c r="T3" s="321"/>
      <c r="U3" s="312" t="s">
        <v>26</v>
      </c>
      <c r="V3" s="313"/>
      <c r="W3" s="314" t="s">
        <v>25</v>
      </c>
    </row>
    <row r="4" spans="1:23" ht="12.75" customHeight="1">
      <c r="A4" s="318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22" t="s">
        <v>52</v>
      </c>
      <c r="I4" s="310" t="s">
        <v>34</v>
      </c>
      <c r="J4" s="321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22" t="s">
        <v>36</v>
      </c>
      <c r="V4" s="310" t="s">
        <v>39</v>
      </c>
      <c r="W4" s="315"/>
    </row>
    <row r="5" spans="1:23">
      <c r="A5" s="321"/>
      <c r="B5" s="321"/>
      <c r="C5" s="321"/>
      <c r="D5" s="321"/>
      <c r="E5" s="321"/>
      <c r="F5" s="321"/>
      <c r="G5" s="321"/>
      <c r="H5" s="323"/>
      <c r="I5" s="106" t="s">
        <v>40</v>
      </c>
      <c r="J5" s="106" t="s">
        <v>41</v>
      </c>
      <c r="K5" s="321"/>
      <c r="L5" s="321"/>
      <c r="M5" s="321"/>
      <c r="N5" s="321"/>
      <c r="O5" s="321"/>
      <c r="P5" s="321"/>
      <c r="Q5" s="317"/>
      <c r="R5" s="317"/>
      <c r="S5" s="321"/>
      <c r="T5" s="317"/>
      <c r="U5" s="323"/>
      <c r="V5" s="311"/>
      <c r="W5" s="31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4" t="s">
        <v>5</v>
      </c>
      <c r="B179" s="32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4"/>
      <c r="C3" s="334"/>
      <c r="D3" s="33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5">
        <v>41948</v>
      </c>
      <c r="C4" s="335"/>
      <c r="D4" s="33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5">
        <v>41949</v>
      </c>
      <c r="C5" s="335"/>
      <c r="D5" s="33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4">
        <v>111000</v>
      </c>
      <c r="C6" s="334"/>
      <c r="D6" s="33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5" t="s">
        <v>226</v>
      </c>
      <c r="C9" s="335"/>
      <c r="D9" s="33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4" t="e">
        <f>VLOOKUP(I11,#REF!,4,0)*1000</f>
        <v>#REF!</v>
      </c>
      <c r="C11" s="334"/>
      <c r="D11" s="33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4">
        <v>10000</v>
      </c>
      <c r="C17" s="334"/>
      <c r="D17" s="33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4">
        <v>10000</v>
      </c>
      <c r="C19" s="334"/>
      <c r="D19" s="33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5"/>
      <c r="C21" s="335"/>
      <c r="D21" s="33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6" t="s">
        <v>241</v>
      </c>
      <c r="F23" s="336"/>
      <c r="G23" s="33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6" zoomScaleNormal="100" zoomScaleSheetLayoutView="100" workbookViewId="0">
      <selection activeCell="E46" sqref="E46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60" t="s">
        <v>563</v>
      </c>
      <c r="B1" s="360"/>
      <c r="C1" s="360"/>
      <c r="D1" s="360"/>
      <c r="E1" s="360"/>
      <c r="F1" s="360"/>
    </row>
    <row r="2" spans="1:6" ht="15.75" customHeight="1">
      <c r="A2" s="357" t="s">
        <v>564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565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566</v>
      </c>
      <c r="B6" s="360"/>
      <c r="C6" s="360"/>
      <c r="D6" s="360"/>
      <c r="E6" s="360"/>
      <c r="F6" s="360"/>
    </row>
    <row r="7" spans="1:6" ht="15.75" customHeight="1">
      <c r="A7" s="360" t="s">
        <v>567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81" t="s">
        <v>572</v>
      </c>
      <c r="B18" s="381"/>
      <c r="C18" s="381"/>
      <c r="D18" s="161" t="str">
        <f>"Từ ngày "&amp;TEXT(F25+1,"dd/mm/yyyy")&amp;" đến "&amp;TEXT(E25,"dd/mm/yyyy")</f>
        <v>Từ ngày 29/06/2026 đến 05/07/2026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29/06/2026 to 05/07/2026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46209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46209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61" t="s">
        <v>531</v>
      </c>
      <c r="B23" s="362"/>
      <c r="C23" s="363" t="s">
        <v>541</v>
      </c>
      <c r="D23" s="362"/>
      <c r="E23" s="275" t="s">
        <v>542</v>
      </c>
      <c r="F23" s="276" t="s">
        <v>560</v>
      </c>
      <c r="H23" s="178"/>
      <c r="K23" s="181"/>
    </row>
    <row r="24" spans="1:11" ht="15.75" customHeight="1">
      <c r="A24" s="364" t="s">
        <v>27</v>
      </c>
      <c r="B24" s="365"/>
      <c r="C24" s="366" t="s">
        <v>330</v>
      </c>
      <c r="D24" s="367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46208</v>
      </c>
      <c r="F25" s="186">
        <v>46201</v>
      </c>
      <c r="G25" s="187"/>
      <c r="H25" s="178"/>
      <c r="K25" s="181"/>
    </row>
    <row r="26" spans="1:11" ht="15.75" customHeight="1">
      <c r="A26" s="355" t="s">
        <v>574</v>
      </c>
      <c r="B26" s="356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53">
        <v>1</v>
      </c>
      <c r="B28" s="354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8">
        <v>1.1000000000000001</v>
      </c>
      <c r="B30" s="369"/>
      <c r="C30" s="203" t="s">
        <v>584</v>
      </c>
      <c r="D30" s="204"/>
      <c r="E30" s="162">
        <f>F34</f>
        <v>802335086705</v>
      </c>
      <c r="F30" s="162">
        <v>804428386041</v>
      </c>
      <c r="G30" s="205"/>
      <c r="H30" s="206"/>
      <c r="I30" s="205"/>
      <c r="J30" s="205"/>
      <c r="K30" s="181"/>
    </row>
    <row r="31" spans="1:11" ht="15.75" customHeight="1">
      <c r="A31" s="350">
        <v>1.2</v>
      </c>
      <c r="B31" s="351"/>
      <c r="C31" s="207" t="s">
        <v>585</v>
      </c>
      <c r="D31" s="208"/>
      <c r="E31" s="252">
        <f>F35</f>
        <v>13837.67</v>
      </c>
      <c r="F31" s="252">
        <v>13836.86</v>
      </c>
      <c r="G31" s="205"/>
      <c r="H31" s="206"/>
      <c r="I31" s="205"/>
      <c r="J31" s="205"/>
      <c r="K31" s="181"/>
    </row>
    <row r="32" spans="1:11" ht="15.75" customHeight="1">
      <c r="A32" s="353">
        <v>2</v>
      </c>
      <c r="B32" s="354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8">
        <v>2.1</v>
      </c>
      <c r="B34" s="369"/>
      <c r="C34" s="203" t="s">
        <v>586</v>
      </c>
      <c r="D34" s="204"/>
      <c r="E34" s="162">
        <v>818423538789</v>
      </c>
      <c r="F34" s="162">
        <v>802335086705</v>
      </c>
      <c r="G34" s="205"/>
      <c r="H34" s="206"/>
      <c r="I34" s="205"/>
      <c r="J34" s="205"/>
      <c r="K34" s="211"/>
    </row>
    <row r="35" spans="1:11" ht="15.75" customHeight="1">
      <c r="A35" s="350">
        <v>2.2000000000000002</v>
      </c>
      <c r="B35" s="351"/>
      <c r="C35" s="212" t="s">
        <v>587</v>
      </c>
      <c r="D35" s="202"/>
      <c r="E35" s="252">
        <v>14159.69</v>
      </c>
      <c r="F35" s="252">
        <v>13837.67</v>
      </c>
      <c r="G35" s="205"/>
      <c r="H35" s="206"/>
      <c r="I35" s="205"/>
      <c r="J35" s="205"/>
    </row>
    <row r="36" spans="1:11" ht="15.75" customHeight="1">
      <c r="A36" s="370">
        <v>3</v>
      </c>
      <c r="B36" s="371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16088452084</v>
      </c>
      <c r="F37" s="292">
        <v>-2093299336</v>
      </c>
      <c r="G37" s="205"/>
      <c r="H37" s="206"/>
      <c r="I37" s="205"/>
      <c r="J37" s="205"/>
    </row>
    <row r="38" spans="1:11" ht="15.75" customHeight="1">
      <c r="A38" s="372">
        <v>3.1</v>
      </c>
      <c r="B38" s="373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18626744899</v>
      </c>
      <c r="F39" s="292">
        <v>46736619</v>
      </c>
      <c r="G39" s="205"/>
      <c r="H39" s="206"/>
      <c r="I39" s="205"/>
      <c r="J39" s="205"/>
    </row>
    <row r="40" spans="1:11" ht="15.75" customHeight="1">
      <c r="A40" s="348">
        <v>3.2</v>
      </c>
      <c r="B40" s="349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-2538292815</v>
      </c>
      <c r="F41" s="292">
        <v>-2140035955</v>
      </c>
      <c r="G41" s="205"/>
      <c r="H41" s="270"/>
      <c r="I41" s="205"/>
      <c r="J41" s="205"/>
    </row>
    <row r="42" spans="1:11" ht="15.75" customHeight="1">
      <c r="A42" s="348">
        <v>3.3</v>
      </c>
      <c r="B42" s="349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70">
        <v>4</v>
      </c>
      <c r="B44" s="374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2.3271258817416651E-2</v>
      </c>
      <c r="F45" s="259">
        <v>5.8539292874248972E-5</v>
      </c>
      <c r="G45" s="195"/>
      <c r="H45" s="206"/>
      <c r="I45" s="205"/>
      <c r="J45" s="205"/>
    </row>
    <row r="46" spans="1:11" ht="15.75" customHeight="1">
      <c r="A46" s="370">
        <v>5</v>
      </c>
      <c r="B46" s="374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79">
        <v>5.0999999999999996</v>
      </c>
      <c r="B48" s="380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79">
        <v>5.2</v>
      </c>
      <c r="B49" s="380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77">
        <v>6</v>
      </c>
      <c r="B50" s="378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79">
        <v>6.1</v>
      </c>
      <c r="B51" s="380">
        <v>6.1</v>
      </c>
      <c r="C51" s="239" t="s">
        <v>596</v>
      </c>
      <c r="D51" s="240"/>
      <c r="E51" s="293">
        <v>211669.19</v>
      </c>
      <c r="F51" s="293">
        <v>211669.19</v>
      </c>
      <c r="G51" s="269"/>
      <c r="H51" s="206"/>
      <c r="I51" s="205"/>
      <c r="J51" s="205"/>
    </row>
    <row r="52" spans="1:10" ht="15.75" customHeight="1">
      <c r="A52" s="379">
        <v>6.2</v>
      </c>
      <c r="B52" s="380"/>
      <c r="C52" s="203" t="s">
        <v>590</v>
      </c>
      <c r="D52" s="234"/>
      <c r="E52" s="264">
        <f>E51*E35</f>
        <v>2997170112.9511003</v>
      </c>
      <c r="F52" s="264">
        <v>2929008400.3873</v>
      </c>
      <c r="G52" s="268"/>
      <c r="H52" s="206"/>
      <c r="I52" s="205"/>
      <c r="J52" s="205"/>
    </row>
    <row r="53" spans="1:10" ht="15.75" customHeight="1" thickBot="1">
      <c r="A53" s="375">
        <v>6.2</v>
      </c>
      <c r="B53" s="376">
        <v>6.3</v>
      </c>
      <c r="C53" s="241" t="s">
        <v>594</v>
      </c>
      <c r="D53" s="241"/>
      <c r="E53" s="265">
        <f>E52/E34</f>
        <v>3.6621259908847866E-3</v>
      </c>
      <c r="F53" s="265">
        <v>3.6506049017699612E-3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45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52" t="s">
        <v>598</v>
      </c>
      <c r="F65" s="352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47"/>
      <c r="F69" s="347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8:F68"/>
    <mergeCell ref="E69:F69"/>
    <mergeCell ref="A40:B40"/>
    <mergeCell ref="A35:B35"/>
    <mergeCell ref="E65:F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qoGAV7ZqDdDuDhwieLO7183W3LpSAf7VmybwO5SILdM=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309ViEQQLdPYcMVD7wKXHt0ldLcKzX3gz3kh2mO0SaU=</DigestValue>
    </Reference>
  </SignedInfo>
  <SignatureValue>o2IH1BDKKj7vrKHdnKJy0Yoq7qtIVYiDePlcAJmHwnN2qYBRYJqCdEecJ+3bFKU/OvU5LdYUKMP6
Axiwc5YT8pTB7TLaHiEjAAlksI4DkYC9BMXXv8NSM16WX35JvpFHEWwh153RKe+rGJ+CysD7oDn+
BnNKD/0H8bTrXeqIxH7C9rdawW9YUHPXhVqlasozeLz3rZPdwKcCCrtCOszu8pUUjaLWHy+FNK33
xD/jH7DTfyn4JycL0Nwtr+5RD9Hdjk2WXSEIaOCHhTuaE8mzNs3vS6H+VBsHCTMBuJZiuHahljm9
p1UJpzxCWFjtPFvKzxU1wM2qgfAz9grL4j4iWQ==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uyXCcg/6aru+TE9fCD6VDRV3R0n/4Txmy445XR7Vy+U=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Ex/72q0TssOWco2FF5/l+c0xPQnThFuEsh6BlgF24Io=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rZ0woWd8a/g4K9EnO4jWlaLj8Xg1eMTUbmVkPz4gImQ=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2026-07-06T04:10:38Z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2026-07-06T04:10:38Z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x+bl1uFc84p837Pjb7quhZQe8nkqS2rqvLb891MsmNM=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H6yK5Y1DxWm6t4My6dV6EIJKYkz1VmE0j3zTyGw08gI=</DigestValue>
    </Reference>
  </SignedInfo>
  <SignatureValue>x0HSdS6jjPxpfPRkiN2CjGU+YIB3oPkTs/K5jLLqb5uigDgdvashfeZU8TtGBRjC5uv1vGZGTFna
M4vE3TIxnfDCfXNXnJV5bPFoY/97PWRp2CS6VjBf03kW07YF/d4Yq9Y0KoTPRSXGyQ4WDvoNWXtv
7gcVrCvO4S8qoDq0/aMCBQivA02/VMSvcXlEbleY+f4C/hnlq7OuX9qUbCRyALiSKXJmhL/jou1h
GO5X20nwRqqlZav+twdFBILND4gepvLL8fN6q4280kLRfxGkbr2sj09UJsWMfEQQuDsdY7PQtyvR
LOXOdrfbUmQOOZBng+V0IMqHm2BIUkrTWpvjlg==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uyXCcg/6aru+TE9fCD6VDRV3R0n/4Txmy445XR7Vy+U=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Ex/72q0TssOWco2FF5/l+c0xPQnThFuEsh6BlgF24Io=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rZ0woWd8a/g4K9EnO4jWlaLj8Xg1eMTUbmVkPz4gImQ=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2026-07-06T10:21:57Z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2026-07-06T10:21:57Z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2026-07-06T03:32:17Z</dcterms:modified>
</cp:coreProperties>
</file>