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<sst xmlns="http://schemas.openxmlformats.org/spreadsheetml/2006/main" count="1394" uniqueCount="601">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</sst>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  <numFmt numFmtId="222" formatCode="_-* #,##0\ _₫_-;\-* #,##0\ _₫_-;_-* &quot;-&quot;??\ _₫_-;_-@_-"/>
  </numFmts>
  <fonts count="1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1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6" fillId="49" borderId="0" applyNumberFormat="0" applyBorder="0" applyAlignment="0" applyProtection="0"/>
    <xf numFmtId="0" fontId="106" fillId="53" borderId="0" applyNumberFormat="0" applyBorder="0" applyAlignment="0" applyProtection="0"/>
    <xf numFmtId="0" fontId="106" fillId="57" borderId="0" applyNumberFormat="0" applyBorder="0" applyAlignment="0" applyProtection="0"/>
    <xf numFmtId="0" fontId="106" fillId="61" borderId="0" applyNumberFormat="0" applyBorder="0" applyAlignment="0" applyProtection="0"/>
    <xf numFmtId="0" fontId="106" fillId="65" borderId="0" applyNumberFormat="0" applyBorder="0" applyAlignment="0" applyProtection="0"/>
    <xf numFmtId="0" fontId="106" fillId="69" borderId="0" applyNumberFormat="0" applyBorder="0" applyAlignment="0" applyProtection="0"/>
    <xf numFmtId="0" fontId="106" fillId="46" borderId="0" applyNumberFormat="0" applyBorder="0" applyAlignment="0" applyProtection="0"/>
    <xf numFmtId="0" fontId="106" fillId="50" borderId="0" applyNumberFormat="0" applyBorder="0" applyAlignment="0" applyProtection="0"/>
    <xf numFmtId="0" fontId="106" fillId="54" borderId="0" applyNumberFormat="0" applyBorder="0" applyAlignment="0" applyProtection="0"/>
    <xf numFmtId="0" fontId="106" fillId="58" borderId="0" applyNumberFormat="0" applyBorder="0" applyAlignment="0" applyProtection="0"/>
    <xf numFmtId="0" fontId="106" fillId="62" borderId="0" applyNumberFormat="0" applyBorder="0" applyAlignment="0" applyProtection="0"/>
    <xf numFmtId="0" fontId="106" fillId="66" borderId="0" applyNumberFormat="0" applyBorder="0" applyAlignment="0" applyProtection="0"/>
    <xf numFmtId="0" fontId="97" fillId="40" borderId="0" applyNumberFormat="0" applyBorder="0" applyAlignment="0" applyProtection="0"/>
    <xf numFmtId="0" fontId="101" fillId="43" borderId="45" applyNumberFormat="0" applyAlignment="0" applyProtection="0"/>
    <xf numFmtId="0" fontId="103" fillId="44" borderId="48" applyNumberFormat="0" applyAlignment="0" applyProtection="0"/>
    <xf numFmtId="0" fontId="105" fillId="0" borderId="0" applyNumberFormat="0" applyFill="0" applyBorder="0" applyAlignment="0" applyProtection="0"/>
    <xf numFmtId="0" fontId="96" fillId="39" borderId="0" applyNumberFormat="0" applyBorder="0" applyAlignment="0" applyProtection="0"/>
    <xf numFmtId="0" fontId="93" fillId="0" borderId="42" applyNumberFormat="0" applyFill="0" applyAlignment="0" applyProtection="0"/>
    <xf numFmtId="0" fontId="94" fillId="0" borderId="43" applyNumberFormat="0" applyFill="0" applyAlignment="0" applyProtection="0"/>
    <xf numFmtId="0" fontId="95" fillId="0" borderId="44" applyNumberFormat="0" applyFill="0" applyAlignment="0" applyProtection="0"/>
    <xf numFmtId="0" fontId="95" fillId="0" borderId="0" applyNumberFormat="0" applyFill="0" applyBorder="0" applyAlignment="0" applyProtection="0"/>
    <xf numFmtId="0" fontId="99" fillId="42" borderId="45" applyNumberFormat="0" applyAlignment="0" applyProtection="0"/>
    <xf numFmtId="0" fontId="102" fillId="0" borderId="47" applyNumberFormat="0" applyFill="0" applyAlignment="0" applyProtection="0"/>
    <xf numFmtId="0" fontId="98" fillId="41" borderId="0" applyNumberFormat="0" applyBorder="0" applyAlignment="0" applyProtection="0"/>
    <xf numFmtId="0" fontId="100" fillId="43" borderId="46" applyNumberFormat="0" applyAlignment="0" applyProtection="0"/>
    <xf numFmtId="0" fontId="92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4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8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09" fillId="0" borderId="0" applyFont="0" applyFill="0" applyBorder="0" applyAlignment="0" applyProtection="0"/>
    <xf numFmtId="38" fontId="109" fillId="0" borderId="0" applyFont="0" applyFill="0" applyBorder="0" applyAlignment="0" applyProtection="0"/>
    <xf numFmtId="167" fontId="110" fillId="0" borderId="0" applyFont="0" applyFill="0" applyBorder="0" applyAlignment="0" applyProtection="0"/>
    <xf numFmtId="9" fontId="111" fillId="0" borderId="0" applyFont="0" applyFill="0" applyBorder="0" applyAlignment="0" applyProtection="0"/>
    <xf numFmtId="165" fontId="112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" fillId="0" borderId="0"/>
    <xf numFmtId="0" fontId="107" fillId="0" borderId="0"/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3" fontId="115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5" fontId="115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6" fontId="115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8" fontId="115" fillId="0" borderId="0" applyFont="0" applyFill="0" applyBorder="0" applyAlignment="0" applyProtection="0"/>
    <xf numFmtId="0" fontId="114" fillId="0" borderId="0"/>
    <xf numFmtId="0" fontId="116" fillId="0" borderId="0"/>
    <xf numFmtId="0" fontId="114" fillId="0" borderId="0"/>
    <xf numFmtId="37" fontId="117" fillId="0" borderId="0"/>
    <xf numFmtId="189" fontId="3" fillId="0" borderId="0" applyFill="0" applyBorder="0" applyAlignment="0"/>
    <xf numFmtId="0" fontId="118" fillId="0" borderId="0"/>
    <xf numFmtId="1" fontId="119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0" fillId="0" borderId="0"/>
    <xf numFmtId="3" fontId="3" fillId="0" borderId="0" applyFont="0" applyFill="0" applyBorder="0" applyAlignment="0" applyProtection="0"/>
    <xf numFmtId="0" fontId="121" fillId="0" borderId="0" applyNumberFormat="0" applyAlignment="0">
      <alignment horizontal="left"/>
    </xf>
    <xf numFmtId="0" fontId="122" fillId="0" borderId="0" applyNumberFormat="0" applyAlignment="0"/>
    <xf numFmtId="193" fontId="123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4" fillId="0" borderId="0" applyNumberFormat="0" applyAlignment="0">
      <alignment horizontal="left"/>
    </xf>
    <xf numFmtId="200" fontId="107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7" fillId="0" borderId="52" applyFont="0" applyFill="0" applyBorder="0" applyProtection="0"/>
    <xf numFmtId="38" fontId="125" fillId="20" borderId="0" applyNumberFormat="0" applyBorder="0" applyAlignment="0" applyProtection="0"/>
    <xf numFmtId="0" fontId="126" fillId="0" borderId="0">
      <alignment horizontal="left"/>
    </xf>
    <xf numFmtId="0" fontId="127" fillId="0" borderId="53" applyNumberFormat="0" applyAlignment="0" applyProtection="0">
      <alignment horizontal="left" vertical="center"/>
    </xf>
    <xf numFmtId="0" fontId="127" fillId="0" borderId="12">
      <alignment horizontal="left" vertical="center"/>
    </xf>
    <xf numFmtId="14" fontId="5" fillId="6" borderId="54">
      <alignment horizontal="center" vertical="center" wrapText="1"/>
    </xf>
    <xf numFmtId="202" fontId="128" fillId="0" borderId="0">
      <protection locked="0"/>
    </xf>
    <xf numFmtId="202" fontId="128" fillId="0" borderId="0">
      <protection locked="0"/>
    </xf>
    <xf numFmtId="10" fontId="125" fillId="23" borderId="19" applyNumberFormat="0" applyBorder="0" applyAlignment="0" applyProtection="0"/>
    <xf numFmtId="189" fontId="129" fillId="70" borderId="0"/>
    <xf numFmtId="189" fontId="129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0" fillId="0" borderId="54"/>
    <xf numFmtId="203" fontId="131" fillId="0" borderId="55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2" fillId="0" borderId="0" applyNumberFormat="0" applyFont="0" applyFill="0" applyAlignment="0"/>
    <xf numFmtId="0" fontId="123" fillId="0" borderId="19"/>
    <xf numFmtId="0" fontId="8" fillId="0" borderId="0"/>
    <xf numFmtId="37" fontId="133" fillId="0" borderId="0"/>
    <xf numFmtId="0" fontId="134" fillId="0" borderId="19" applyNumberFormat="0" applyFont="0" applyFill="0" applyBorder="0" applyAlignment="0">
      <alignment horizontal="center"/>
    </xf>
    <xf numFmtId="208" fontId="1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7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6" fillId="0" borderId="56" applyNumberFormat="0" applyBorder="0"/>
    <xf numFmtId="164" fontId="137" fillId="0" borderId="0"/>
    <xf numFmtId="0" fontId="136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8" fillId="0" borderId="0" applyFont="0" applyFill="0" applyBorder="0" applyAlignment="0" applyProtection="0"/>
    <xf numFmtId="0" fontId="136" fillId="0" borderId="0" applyFont="0" applyFill="0" applyBorder="0" applyAlignment="0" applyProtection="0"/>
    <xf numFmtId="213" fontId="123" fillId="0" borderId="0" applyFont="0" applyFill="0" applyBorder="0" applyAlignment="0" applyProtection="0"/>
    <xf numFmtId="0" fontId="130" fillId="0" borderId="0"/>
    <xf numFmtId="40" fontId="139" fillId="0" borderId="0" applyBorder="0">
      <alignment horizontal="right"/>
    </xf>
    <xf numFmtId="214" fontId="123" fillId="0" borderId="32">
      <alignment horizontal="right" vertical="center"/>
    </xf>
    <xf numFmtId="215" fontId="123" fillId="0" borderId="32">
      <alignment horizontal="center"/>
    </xf>
    <xf numFmtId="3" fontId="140" fillId="0" borderId="57" applyNumberFormat="0" applyBorder="0" applyAlignment="0"/>
    <xf numFmtId="0" fontId="141" fillId="0" borderId="0" applyFill="0" applyBorder="0" applyProtection="0">
      <alignment horizontal="left" vertical="top"/>
    </xf>
    <xf numFmtId="206" fontId="123" fillId="0" borderId="0"/>
    <xf numFmtId="216" fontId="123" fillId="0" borderId="19"/>
    <xf numFmtId="0" fontId="142" fillId="72" borderId="19">
      <alignment horizontal="left" vertical="center"/>
    </xf>
    <xf numFmtId="164" fontId="143" fillId="0" borderId="16">
      <alignment horizontal="left" vertical="top"/>
    </xf>
    <xf numFmtId="164" fontId="113" fillId="0" borderId="36">
      <alignment horizontal="left" vertical="top"/>
    </xf>
    <xf numFmtId="0" fontId="144" fillId="0" borderId="36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5" fillId="0" borderId="0">
      <alignment vertical="center"/>
    </xf>
    <xf numFmtId="166" fontId="146" fillId="0" borderId="0" applyFont="0" applyFill="0" applyBorder="0" applyAlignment="0" applyProtection="0"/>
    <xf numFmtId="168" fontId="146" fillId="0" borderId="0" applyFont="0" applyFill="0" applyBorder="0" applyAlignment="0" applyProtection="0"/>
    <xf numFmtId="0" fontId="146" fillId="0" borderId="0"/>
    <xf numFmtId="0" fontId="147" fillId="0" borderId="0" applyFont="0" applyFill="0" applyBorder="0" applyAlignment="0" applyProtection="0"/>
    <xf numFmtId="0" fontId="147" fillId="0" borderId="0" applyFont="0" applyFill="0" applyBorder="0" applyAlignment="0" applyProtection="0"/>
    <xf numFmtId="0" fontId="11" fillId="0" borderId="0">
      <alignment vertical="center"/>
    </xf>
    <xf numFmtId="40" fontId="148" fillId="0" borderId="0" applyFont="0" applyFill="0" applyBorder="0" applyAlignment="0" applyProtection="0"/>
    <xf numFmtId="38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9" fontId="149" fillId="0" borderId="0" applyBorder="0" applyAlignment="0" applyProtection="0"/>
    <xf numFmtId="0" fontId="150" fillId="0" borderId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2" fillId="0" borderId="0"/>
    <xf numFmtId="0" fontId="132" fillId="0" borderId="0"/>
    <xf numFmtId="167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3" fillId="0" borderId="0"/>
    <xf numFmtId="204" fontId="110" fillId="0" borderId="0" applyFont="0" applyFill="0" applyBorder="0" applyAlignment="0" applyProtection="0"/>
    <xf numFmtId="221" fontId="112" fillId="0" borderId="0" applyFont="0" applyFill="0" applyBorder="0" applyAlignment="0" applyProtection="0"/>
    <xf numFmtId="205" fontId="110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1" fillId="0" borderId="0">
      <alignment vertical="top"/>
    </xf>
    <xf numFmtId="0" fontId="99" fillId="42" borderId="45" applyNumberFormat="0" applyAlignment="0" applyProtection="0"/>
    <xf numFmtId="0" fontId="91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69" fillId="49" borderId="0" applyNumberFormat="0" applyBorder="0" applyAlignment="0" applyProtection="0"/>
    <xf numFmtId="0" fontId="169" fillId="53" borderId="0" applyNumberFormat="0" applyBorder="0" applyAlignment="0" applyProtection="0"/>
    <xf numFmtId="0" fontId="169" fillId="57" borderId="0" applyNumberFormat="0" applyBorder="0" applyAlignment="0" applyProtection="0"/>
    <xf numFmtId="0" fontId="169" fillId="61" borderId="0" applyNumberFormat="0" applyBorder="0" applyAlignment="0" applyProtection="0"/>
    <xf numFmtId="0" fontId="169" fillId="65" borderId="0" applyNumberFormat="0" applyBorder="0" applyAlignment="0" applyProtection="0"/>
    <xf numFmtId="0" fontId="169" fillId="69" borderId="0" applyNumberFormat="0" applyBorder="0" applyAlignment="0" applyProtection="0"/>
    <xf numFmtId="0" fontId="169" fillId="46" borderId="0" applyNumberFormat="0" applyBorder="0" applyAlignment="0" applyProtection="0"/>
    <xf numFmtId="0" fontId="169" fillId="50" borderId="0" applyNumberFormat="0" applyBorder="0" applyAlignment="0" applyProtection="0"/>
    <xf numFmtId="0" fontId="169" fillId="54" borderId="0" applyNumberFormat="0" applyBorder="0" applyAlignment="0" applyProtection="0"/>
    <xf numFmtId="0" fontId="169" fillId="58" borderId="0" applyNumberFormat="0" applyBorder="0" applyAlignment="0" applyProtection="0"/>
    <xf numFmtId="0" fontId="169" fillId="62" borderId="0" applyNumberFormat="0" applyBorder="0" applyAlignment="0" applyProtection="0"/>
    <xf numFmtId="0" fontId="169" fillId="66" borderId="0" applyNumberFormat="0" applyBorder="0" applyAlignment="0" applyProtection="0"/>
    <xf numFmtId="0" fontId="159" fillId="40" borderId="0" applyNumberFormat="0" applyBorder="0" applyAlignment="0" applyProtection="0"/>
    <xf numFmtId="0" fontId="163" fillId="43" borderId="45" applyNumberFormat="0" applyAlignment="0" applyProtection="0"/>
    <xf numFmtId="0" fontId="165" fillId="44" borderId="48" applyNumberFormat="0" applyAlignment="0" applyProtection="0"/>
    <xf numFmtId="169" fontId="1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58" fillId="39" borderId="0" applyNumberFormat="0" applyBorder="0" applyAlignment="0" applyProtection="0"/>
    <xf numFmtId="0" fontId="155" fillId="0" borderId="42" applyNumberFormat="0" applyFill="0" applyAlignment="0" applyProtection="0"/>
    <xf numFmtId="0" fontId="156" fillId="0" borderId="43" applyNumberFormat="0" applyFill="0" applyAlignment="0" applyProtection="0"/>
    <xf numFmtId="0" fontId="157" fillId="0" borderId="44" applyNumberFormat="0" applyFill="0" applyAlignment="0" applyProtection="0"/>
    <xf numFmtId="0" fontId="157" fillId="0" borderId="0" applyNumberFormat="0" applyFill="0" applyBorder="0" applyAlignment="0" applyProtection="0"/>
    <xf numFmtId="0" fontId="161" fillId="42" borderId="45" applyNumberFormat="0" applyAlignment="0" applyProtection="0"/>
    <xf numFmtId="0" fontId="164" fillId="0" borderId="47" applyNumberFormat="0" applyFill="0" applyAlignment="0" applyProtection="0"/>
    <xf numFmtId="0" fontId="160" fillId="41" borderId="0" applyNumberFormat="0" applyBorder="0" applyAlignment="0" applyProtection="0"/>
    <xf numFmtId="0" fontId="1" fillId="45" borderId="49" applyNumberFormat="0" applyFont="0" applyAlignment="0" applyProtection="0"/>
    <xf numFmtId="0" fontId="162" fillId="43" borderId="46" applyNumberFormat="0" applyAlignment="0" applyProtection="0"/>
    <xf numFmtId="0" fontId="154" fillId="0" borderId="0" applyNumberFormat="0" applyFill="0" applyBorder="0" applyAlignment="0" applyProtection="0"/>
    <xf numFmtId="0" fontId="168" fillId="0" borderId="50" applyNumberFormat="0" applyFill="0" applyAlignment="0" applyProtection="0"/>
    <xf numFmtId="0" fontId="166" fillId="0" borderId="0" applyNumberFormat="0" applyFill="0" applyBorder="0" applyAlignment="0" applyProtection="0"/>
    <xf numFmtId="0" fontId="170" fillId="0" borderId="0">
      <alignment vertical="top"/>
    </xf>
    <xf numFmtId="0" fontId="99" fillId="42" borderId="45" applyNumberFormat="0" applyAlignment="0" applyProtection="0"/>
    <xf numFmtId="0" fontId="107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7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0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8" fillId="0" borderId="36" xfId="65" applyNumberFormat="1" applyFont="1" applyFill="1" applyBorder="1" applyAlignme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9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2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89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89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4" t="s">
        <v>50</v>
      </c>
      <c r="B2" s="315"/>
      <c r="C2" s="315"/>
      <c r="D2" s="315"/>
      <c r="E2" s="315"/>
      <c r="F2" s="31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6" t="s">
        <v>51</v>
      </c>
      <c r="D3" s="316"/>
      <c r="E3" s="316"/>
      <c r="F3" s="316"/>
      <c r="G3" s="316"/>
      <c r="H3" s="316"/>
      <c r="I3" s="316"/>
      <c r="J3" s="316"/>
      <c r="K3" s="316"/>
      <c r="L3" s="316"/>
      <c r="M3" s="298" t="s">
        <v>23</v>
      </c>
      <c r="N3" s="306"/>
      <c r="O3" s="307" t="s">
        <v>24</v>
      </c>
      <c r="P3" s="308"/>
      <c r="Q3" s="298" t="s">
        <v>5</v>
      </c>
      <c r="R3" s="298"/>
      <c r="S3" s="306"/>
      <c r="T3" s="309"/>
      <c r="U3" s="300" t="s">
        <v>26</v>
      </c>
      <c r="V3" s="301"/>
      <c r="W3" s="302" t="s">
        <v>25</v>
      </c>
    </row>
    <row r="4" spans="1:23" ht="12.75" customHeight="1">
      <c r="A4" s="306" t="s">
        <v>27</v>
      </c>
      <c r="B4" s="298" t="s">
        <v>28</v>
      </c>
      <c r="C4" s="298" t="s">
        <v>29</v>
      </c>
      <c r="D4" s="298" t="s">
        <v>30</v>
      </c>
      <c r="E4" s="298" t="s">
        <v>31</v>
      </c>
      <c r="F4" s="298" t="s">
        <v>32</v>
      </c>
      <c r="G4" s="298" t="s">
        <v>33</v>
      </c>
      <c r="H4" s="310" t="s">
        <v>52</v>
      </c>
      <c r="I4" s="298" t="s">
        <v>34</v>
      </c>
      <c r="J4" s="309"/>
      <c r="K4" s="298" t="s">
        <v>35</v>
      </c>
      <c r="L4" s="298" t="s">
        <v>36</v>
      </c>
      <c r="M4" s="298" t="s">
        <v>35</v>
      </c>
      <c r="N4" s="298" t="s">
        <v>37</v>
      </c>
      <c r="O4" s="298" t="s">
        <v>35</v>
      </c>
      <c r="P4" s="298" t="s">
        <v>37</v>
      </c>
      <c r="Q4" s="298" t="s">
        <v>38</v>
      </c>
      <c r="R4" s="298" t="s">
        <v>39</v>
      </c>
      <c r="S4" s="298" t="s">
        <v>36</v>
      </c>
      <c r="T4" s="298" t="s">
        <v>39</v>
      </c>
      <c r="U4" s="310" t="s">
        <v>36</v>
      </c>
      <c r="V4" s="298" t="s">
        <v>39</v>
      </c>
      <c r="W4" s="303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5"/>
      <c r="R5" s="305"/>
      <c r="S5" s="309"/>
      <c r="T5" s="305"/>
      <c r="U5" s="311"/>
      <c r="V5" s="299"/>
      <c r="W5" s="30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19" t="s">
        <v>210</v>
      </c>
      <c r="B1" s="319"/>
      <c r="C1" s="319"/>
      <c r="D1" s="319"/>
      <c r="E1" s="319"/>
      <c r="F1" s="319"/>
      <c r="G1" s="31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0" t="e">
        <f>#REF!</f>
        <v>#REF!</v>
      </c>
      <c r="C2" s="321"/>
      <c r="D2" s="32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7">
        <f>+$B$6*$F$7/$C$7</f>
        <v>111000</v>
      </c>
      <c r="C8" s="317"/>
      <c r="D8" s="31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7" t="e">
        <f>+ ROUND((B11-B19)*F10/C10,0)</f>
        <v>#REF!</v>
      </c>
      <c r="C12" s="317"/>
      <c r="D12" s="31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8" t="s">
        <v>212</v>
      </c>
      <c r="C13" s="318"/>
      <c r="D13" s="31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7">
        <f>+IF($E$13=1,ROUNDDOWN($B$8*$F$10/$C$10,0),IF(MROUND($B$8*$F$10/$C$10,10)-($B$8*$F$10/$C$10)&gt;0,MROUND($B$8*$F$10/$C$10,10)-10,MROUND($B$8*$F$10/$C$10,10)))</f>
        <v>55500</v>
      </c>
      <c r="C14" s="317"/>
      <c r="D14" s="31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7">
        <f>ROUNDDOWN($B$8*$F$10/$C$10,0)-B14</f>
        <v>0</v>
      </c>
      <c r="C15" s="317"/>
      <c r="D15" s="31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8" t="s">
        <v>223</v>
      </c>
      <c r="C16" s="318"/>
      <c r="D16" s="31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7">
        <f>+IF($E$16=1,B17*B15,0)</f>
        <v>0</v>
      </c>
      <c r="C18" s="317"/>
      <c r="D18" s="31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7">
        <f>+B19*B14</f>
        <v>555000000</v>
      </c>
      <c r="C20" s="317"/>
      <c r="D20" s="31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19" zoomScale="77" zoomScaleNormal="77" zoomScaleSheetLayoutView="77" workbookViewId="0">
      <selection activeCell="E48" sqref="E4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4.85546875" style="167" customWidth="1"/>
    <col min="8" max="8" width="12.28515625" style="167" bestFit="1" customWidth="1"/>
    <col min="9" max="9" width="13.85546875" style="167" bestFit="1" customWidth="1"/>
    <col min="10" max="16384" width="9.140625" style="167"/>
  </cols>
  <sheetData>
    <row r="1" spans="1:6" ht="24" customHeight="1">
      <c r="A1" s="354" t="s">
        <v>561</v>
      </c>
      <c r="B1" s="354"/>
      <c r="C1" s="354"/>
      <c r="D1" s="354"/>
      <c r="E1" s="354"/>
      <c r="F1" s="354"/>
    </row>
    <row r="2" spans="1:6" ht="15.75" customHeight="1">
      <c r="A2" s="351" t="s">
        <v>562</v>
      </c>
      <c r="B2" s="351"/>
      <c r="C2" s="351"/>
      <c r="D2" s="351"/>
      <c r="E2" s="351"/>
      <c r="F2" s="351"/>
    </row>
    <row r="3" spans="1:6" ht="19.5" customHeight="1">
      <c r="A3" s="352" t="s">
        <v>582</v>
      </c>
      <c r="B3" s="352"/>
      <c r="C3" s="352"/>
      <c r="D3" s="352"/>
      <c r="E3" s="352"/>
      <c r="F3" s="352"/>
    </row>
    <row r="4" spans="1:6" ht="18" customHeight="1">
      <c r="A4" s="353" t="s">
        <v>563</v>
      </c>
      <c r="B4" s="353"/>
      <c r="C4" s="353"/>
      <c r="D4" s="353"/>
      <c r="E4" s="353"/>
      <c r="F4" s="353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4" t="s">
        <v>564</v>
      </c>
      <c r="B6" s="354"/>
      <c r="C6" s="354"/>
      <c r="D6" s="354"/>
      <c r="E6" s="354"/>
      <c r="F6" s="354"/>
    </row>
    <row r="7" spans="1:6" ht="15.75" customHeight="1">
      <c r="A7" s="354" t="s">
        <v>565</v>
      </c>
      <c r="B7" s="354"/>
      <c r="C7" s="354"/>
      <c r="D7" s="354"/>
      <c r="E7" s="354"/>
      <c r="F7" s="354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9" ht="15.75" customHeight="1">
      <c r="A17" s="172"/>
      <c r="B17" s="173" t="s">
        <v>539</v>
      </c>
      <c r="C17" s="172"/>
      <c r="D17" s="173" t="s">
        <v>594</v>
      </c>
    </row>
    <row r="18" spans="1:9" s="174" customFormat="1" ht="15.75" customHeight="1">
      <c r="A18" s="367" t="s">
        <v>570</v>
      </c>
      <c r="B18" s="367"/>
      <c r="C18" s="367"/>
      <c r="D18" s="161" t="str">
        <f>"Từ ngày "&amp;TEXT(F25+1,"dd/mm/yyyy")&amp;" đến "&amp;TEXT(E25,"dd/mm/yyyy")</f>
        <v>Từ ngày 22/06/2026 đến 28/06/2026</v>
      </c>
    </row>
    <row r="19" spans="1:9" ht="15.75" customHeight="1">
      <c r="A19" s="175"/>
      <c r="B19" s="176" t="s">
        <v>571</v>
      </c>
      <c r="C19" s="175"/>
      <c r="D19" s="162" t="str">
        <f>"From "&amp;TEXT(F25+1,"dd/mm/yyyy")&amp;" to "&amp;TEXT(E25,"dd/mm/yyyy")</f>
        <v>From 22/06/2026 to 28/06/2026</v>
      </c>
    </row>
    <row r="20" spans="1:9" ht="15.75" customHeight="1">
      <c r="A20" s="177">
        <v>5</v>
      </c>
      <c r="B20" s="177" t="s">
        <v>580</v>
      </c>
      <c r="C20" s="177"/>
      <c r="D20" s="178">
        <f>E25+1</f>
        <v>46202</v>
      </c>
      <c r="E20" s="179"/>
      <c r="F20" s="179"/>
    </row>
    <row r="21" spans="1:9" ht="15.75" customHeight="1">
      <c r="A21" s="175"/>
      <c r="B21" s="176" t="s">
        <v>581</v>
      </c>
      <c r="C21" s="175"/>
      <c r="D21" s="333">
        <f>D20</f>
        <v>46202</v>
      </c>
      <c r="E21" s="333"/>
      <c r="F21" s="333"/>
    </row>
    <row r="22" spans="1:9" ht="15.75" customHeight="1">
      <c r="A22" s="177"/>
      <c r="B22" s="177"/>
      <c r="C22" s="177"/>
      <c r="D22" s="177"/>
      <c r="E22" s="177"/>
      <c r="F22" s="180" t="s">
        <v>540</v>
      </c>
    </row>
    <row r="23" spans="1:9" ht="15.75" customHeight="1">
      <c r="A23" s="342" t="s">
        <v>531</v>
      </c>
      <c r="B23" s="343"/>
      <c r="C23" s="342" t="s">
        <v>541</v>
      </c>
      <c r="D23" s="343"/>
      <c r="E23" s="255" t="s">
        <v>542</v>
      </c>
      <c r="F23" s="255" t="s">
        <v>542</v>
      </c>
    </row>
    <row r="24" spans="1:9" ht="15.75" customHeight="1">
      <c r="A24" s="344" t="s">
        <v>27</v>
      </c>
      <c r="B24" s="345"/>
      <c r="C24" s="346" t="s">
        <v>330</v>
      </c>
      <c r="D24" s="347"/>
      <c r="E24" s="181" t="s">
        <v>543</v>
      </c>
      <c r="F24" s="181" t="s">
        <v>543</v>
      </c>
    </row>
    <row r="25" spans="1:9" ht="15.75" customHeight="1">
      <c r="A25" s="256"/>
      <c r="B25" s="182"/>
      <c r="C25" s="183"/>
      <c r="D25" s="183"/>
      <c r="E25" s="184">
        <f>F25+7</f>
        <v>46201</v>
      </c>
      <c r="F25" s="257">
        <v>46194</v>
      </c>
    </row>
    <row r="26" spans="1:9" ht="15.75" customHeight="1">
      <c r="A26" s="368" t="s">
        <v>572</v>
      </c>
      <c r="B26" s="369"/>
      <c r="C26" s="186" t="s">
        <v>544</v>
      </c>
      <c r="D26" s="186"/>
      <c r="E26" s="249"/>
      <c r="F26" s="248"/>
    </row>
    <row r="27" spans="1:9" ht="15.75" customHeight="1">
      <c r="A27" s="258"/>
      <c r="B27" s="187"/>
      <c r="C27" s="188" t="s">
        <v>545</v>
      </c>
      <c r="D27" s="189"/>
      <c r="E27" s="250"/>
      <c r="F27" s="247"/>
    </row>
    <row r="28" spans="1:9" ht="15.75" customHeight="1">
      <c r="A28" s="365">
        <v>1</v>
      </c>
      <c r="B28" s="366"/>
      <c r="C28" s="190" t="s">
        <v>546</v>
      </c>
      <c r="D28" s="191"/>
      <c r="E28" s="246"/>
      <c r="F28" s="259"/>
    </row>
    <row r="29" spans="1:9" ht="15.75" customHeight="1">
      <c r="A29" s="260"/>
      <c r="B29" s="192"/>
      <c r="C29" s="193" t="s">
        <v>547</v>
      </c>
      <c r="D29" s="194"/>
      <c r="E29" s="243"/>
      <c r="F29" s="243"/>
    </row>
    <row r="30" spans="1:9" ht="15.75" customHeight="1">
      <c r="A30" s="348">
        <v>1.1000000000000001</v>
      </c>
      <c r="B30" s="349"/>
      <c r="C30" s="195" t="s">
        <v>584</v>
      </c>
      <c r="D30" s="196"/>
      <c r="E30" s="245">
        <f>F34</f>
        <v>168395839337</v>
      </c>
      <c r="F30" s="261">
        <v>167402132224</v>
      </c>
      <c r="G30" s="197"/>
      <c r="H30" s="197"/>
      <c r="I30" s="197"/>
    </row>
    <row r="31" spans="1:9" ht="15.75" customHeight="1">
      <c r="A31" s="340">
        <v>1.2</v>
      </c>
      <c r="B31" s="341"/>
      <c r="C31" s="198" t="s">
        <v>585</v>
      </c>
      <c r="D31" s="199"/>
      <c r="E31" s="252">
        <f>F35</f>
        <v>12936.16</v>
      </c>
      <c r="F31" s="262">
        <v>12748.75</v>
      </c>
      <c r="G31" s="197"/>
      <c r="H31" s="197"/>
      <c r="I31" s="197"/>
    </row>
    <row r="32" spans="1:9" ht="15.75" customHeight="1">
      <c r="A32" s="365">
        <v>2</v>
      </c>
      <c r="B32" s="366"/>
      <c r="C32" s="190" t="s">
        <v>548</v>
      </c>
      <c r="D32" s="191"/>
      <c r="E32" s="233"/>
      <c r="F32" s="233"/>
      <c r="G32" s="197"/>
      <c r="H32" s="197"/>
      <c r="I32" s="197"/>
    </row>
    <row r="33" spans="1:9" ht="15.75" customHeight="1">
      <c r="A33" s="263"/>
      <c r="B33" s="200"/>
      <c r="C33" s="198" t="s">
        <v>549</v>
      </c>
      <c r="D33" s="194"/>
      <c r="E33" s="234"/>
      <c r="F33" s="234"/>
      <c r="G33" s="197"/>
      <c r="H33" s="197"/>
      <c r="I33" s="197"/>
    </row>
    <row r="34" spans="1:9" ht="15.75" customHeight="1">
      <c r="A34" s="348">
        <v>2.1</v>
      </c>
      <c r="B34" s="349"/>
      <c r="C34" s="195" t="s">
        <v>586</v>
      </c>
      <c r="D34" s="196"/>
      <c r="E34" s="234">
        <v>170758143561</v>
      </c>
      <c r="F34" s="261">
        <v>168395839337</v>
      </c>
      <c r="G34" s="197"/>
      <c r="H34" s="197"/>
      <c r="I34" s="197"/>
    </row>
    <row r="35" spans="1:9" ht="15.75" customHeight="1">
      <c r="A35" s="340">
        <v>2.2000000000000002</v>
      </c>
      <c r="B35" s="341"/>
      <c r="C35" s="201" t="s">
        <v>587</v>
      </c>
      <c r="D35" s="194"/>
      <c r="E35" s="264">
        <v>13122.42</v>
      </c>
      <c r="F35" s="264">
        <v>12936.16</v>
      </c>
      <c r="G35" s="197"/>
      <c r="H35" s="197"/>
      <c r="I35" s="197"/>
    </row>
    <row r="36" spans="1:9" ht="15.75" customHeight="1">
      <c r="A36" s="355">
        <v>3</v>
      </c>
      <c r="B36" s="356"/>
      <c r="C36" s="202" t="s">
        <v>575</v>
      </c>
      <c r="D36" s="203"/>
      <c r="E36" s="235"/>
      <c r="F36" s="235"/>
      <c r="G36" s="197"/>
      <c r="H36" s="197"/>
      <c r="I36" s="197"/>
    </row>
    <row r="37" spans="1:9" ht="15.75" customHeight="1">
      <c r="A37" s="265"/>
      <c r="B37" s="204"/>
      <c r="C37" s="205" t="s">
        <v>576</v>
      </c>
      <c r="D37" s="206"/>
      <c r="E37" s="267">
        <f>E34-E30</f>
        <v>2362304224</v>
      </c>
      <c r="F37" s="267">
        <v>993707113</v>
      </c>
      <c r="G37" s="197"/>
      <c r="H37" s="197"/>
      <c r="I37" s="197"/>
    </row>
    <row r="38" spans="1:9" ht="15.75" customHeight="1">
      <c r="A38" s="357">
        <v>3.1</v>
      </c>
      <c r="B38" s="358"/>
      <c r="C38" s="207" t="s">
        <v>550</v>
      </c>
      <c r="D38" s="208"/>
      <c r="E38" s="254"/>
      <c r="F38" s="235"/>
      <c r="G38" s="197"/>
      <c r="H38" s="197"/>
      <c r="I38" s="197"/>
    </row>
    <row r="39" spans="1:9" ht="15.75" customHeight="1">
      <c r="A39" s="266"/>
      <c r="B39" s="209"/>
      <c r="C39" s="205" t="s">
        <v>551</v>
      </c>
      <c r="D39" s="210"/>
      <c r="E39" s="253">
        <f>E37-E41</f>
        <v>2423807532</v>
      </c>
      <c r="F39" s="253">
        <v>2457199187</v>
      </c>
      <c r="G39" s="197"/>
      <c r="H39" s="197"/>
      <c r="I39" s="197"/>
    </row>
    <row r="40" spans="1:9" ht="15.75" customHeight="1">
      <c r="A40" s="338">
        <v>3.2</v>
      </c>
      <c r="B40" s="339"/>
      <c r="C40" s="211" t="s">
        <v>583</v>
      </c>
      <c r="D40" s="212"/>
      <c r="E40" s="236"/>
      <c r="F40" s="236"/>
      <c r="G40" s="197"/>
      <c r="H40" s="197"/>
      <c r="I40" s="197"/>
    </row>
    <row r="41" spans="1:9" ht="15.75" customHeight="1">
      <c r="A41" s="274"/>
      <c r="B41" s="275"/>
      <c r="C41" s="166" t="s">
        <v>578</v>
      </c>
      <c r="D41" s="210"/>
      <c r="E41" s="253">
        <v>-61503308</v>
      </c>
      <c r="F41" s="267">
        <v>-1463492074</v>
      </c>
      <c r="G41" s="197"/>
      <c r="H41" s="197"/>
      <c r="I41" s="197"/>
    </row>
    <row r="42" spans="1:9" ht="15.75" customHeight="1">
      <c r="A42" s="338">
        <v>3.3</v>
      </c>
      <c r="B42" s="339"/>
      <c r="C42" s="207" t="s">
        <v>552</v>
      </c>
      <c r="D42" s="208"/>
      <c r="E42" s="237"/>
      <c r="F42" s="237"/>
      <c r="G42" s="197"/>
      <c r="H42" s="197"/>
      <c r="I42" s="197"/>
    </row>
    <row r="43" spans="1:9" ht="15.75" customHeight="1">
      <c r="A43" s="266"/>
      <c r="B43" s="213"/>
      <c r="C43" s="166" t="s">
        <v>553</v>
      </c>
      <c r="D43" s="210"/>
      <c r="E43" s="238"/>
      <c r="F43" s="238"/>
      <c r="G43" s="197"/>
      <c r="H43" s="197"/>
      <c r="I43" s="197"/>
    </row>
    <row r="44" spans="1:9" ht="15.75" customHeight="1">
      <c r="A44" s="273">
        <v>4</v>
      </c>
      <c r="B44" s="251">
        <v>4</v>
      </c>
      <c r="C44" s="214" t="s">
        <v>573</v>
      </c>
      <c r="D44" s="208"/>
      <c r="E44" s="239"/>
      <c r="F44" s="239"/>
      <c r="G44" s="197"/>
      <c r="H44" s="197"/>
      <c r="I44" s="197"/>
    </row>
    <row r="45" spans="1:9" ht="15.75" customHeight="1">
      <c r="A45" s="268"/>
      <c r="B45" s="215"/>
      <c r="C45" s="166" t="s">
        <v>577</v>
      </c>
      <c r="D45" s="210"/>
      <c r="E45" s="240">
        <f>E35/E31-1</f>
        <v>1.4398399525052286E-2</v>
      </c>
      <c r="F45" s="240">
        <v>1.4700264731836388E-2</v>
      </c>
      <c r="G45" s="197"/>
      <c r="H45" s="197"/>
      <c r="I45" s="197"/>
    </row>
    <row r="46" spans="1:9" ht="15.75" customHeight="1">
      <c r="A46" s="359">
        <v>5</v>
      </c>
      <c r="B46" s="360"/>
      <c r="C46" s="216" t="s">
        <v>554</v>
      </c>
      <c r="D46" s="217"/>
      <c r="E46" s="241"/>
      <c r="F46" s="241"/>
      <c r="G46" s="197"/>
      <c r="H46" s="197"/>
      <c r="I46" s="197"/>
    </row>
    <row r="47" spans="1:9" ht="15.75" customHeight="1">
      <c r="A47" s="265"/>
      <c r="B47" s="204"/>
      <c r="C47" s="218" t="s">
        <v>555</v>
      </c>
      <c r="D47" s="219"/>
      <c r="E47" s="242"/>
      <c r="F47" s="242"/>
      <c r="G47" s="197"/>
      <c r="H47" s="197"/>
      <c r="I47" s="197"/>
    </row>
    <row r="48" spans="1:9" ht="15.75" customHeight="1">
      <c r="A48" s="363">
        <v>5.0999999999999996</v>
      </c>
      <c r="B48" s="364"/>
      <c r="C48" s="220" t="s">
        <v>588</v>
      </c>
      <c r="D48" s="196"/>
      <c r="E48" s="279">
        <v>312404171449</v>
      </c>
      <c r="F48" s="278">
        <v>312404171449</v>
      </c>
      <c r="G48" s="197"/>
      <c r="H48" s="197"/>
      <c r="I48" s="197"/>
    </row>
    <row r="49" spans="1:9" ht="15.75" customHeight="1">
      <c r="A49" s="363">
        <v>5.2</v>
      </c>
      <c r="B49" s="364"/>
      <c r="C49" s="221" t="s">
        <v>589</v>
      </c>
      <c r="D49" s="222"/>
      <c r="E49" s="279">
        <v>67769258866</v>
      </c>
      <c r="F49" s="278">
        <v>66601383141</v>
      </c>
      <c r="G49" s="197"/>
      <c r="H49" s="197"/>
      <c r="I49" s="197"/>
    </row>
    <row r="50" spans="1:9" ht="15.75" customHeight="1">
      <c r="A50" s="361">
        <v>6</v>
      </c>
      <c r="B50" s="362"/>
      <c r="C50" s="223" t="s">
        <v>574</v>
      </c>
      <c r="D50" s="224"/>
      <c r="E50" s="244"/>
      <c r="F50" s="269"/>
      <c r="G50" s="197"/>
      <c r="H50" s="197"/>
      <c r="I50" s="197"/>
    </row>
    <row r="51" spans="1:9" ht="15.75" customHeight="1">
      <c r="A51" s="276">
        <v>6.1</v>
      </c>
      <c r="B51" s="277">
        <v>6.1</v>
      </c>
      <c r="C51" s="225" t="s">
        <v>590</v>
      </c>
      <c r="D51" s="226"/>
      <c r="E51" s="264">
        <v>108705.14</v>
      </c>
      <c r="F51" s="264">
        <v>108705.14</v>
      </c>
      <c r="G51" s="197"/>
      <c r="H51" s="197"/>
      <c r="I51" s="197"/>
    </row>
    <row r="52" spans="1:9" ht="15.75" customHeight="1">
      <c r="A52" s="363">
        <v>6.2</v>
      </c>
      <c r="B52" s="364"/>
      <c r="C52" s="195" t="s">
        <v>591</v>
      </c>
      <c r="D52" s="220"/>
      <c r="E52" s="280">
        <f>E51*E35</f>
        <v>1426474503.2388</v>
      </c>
      <c r="F52" s="280">
        <v>1406227083.8624001</v>
      </c>
      <c r="G52" s="197"/>
      <c r="H52" s="197"/>
      <c r="I52" s="197"/>
    </row>
    <row r="53" spans="1:9" ht="15.75" customHeight="1">
      <c r="A53" s="276">
        <v>6.2</v>
      </c>
      <c r="B53" s="277">
        <v>6.3</v>
      </c>
      <c r="C53" s="220" t="s">
        <v>579</v>
      </c>
      <c r="D53" s="220"/>
      <c r="E53" s="270">
        <f>E52/E34</f>
        <v>8.3537714424098321E-3</v>
      </c>
      <c r="F53" s="270">
        <v>8.3507234466061019E-3</v>
      </c>
      <c r="G53" s="197"/>
      <c r="H53" s="197"/>
      <c r="I53" s="197"/>
    </row>
    <row r="54" spans="1:9" ht="15.75" customHeight="1">
      <c r="A54" s="227"/>
      <c r="B54" s="227"/>
      <c r="C54" s="227"/>
      <c r="D54" s="227"/>
      <c r="E54" s="228"/>
      <c r="F54" s="228"/>
      <c r="G54" s="197"/>
    </row>
    <row r="55" spans="1:9" s="185" customFormat="1">
      <c r="B55" s="281"/>
      <c r="C55" s="282" t="s">
        <v>556</v>
      </c>
      <c r="D55" s="282"/>
      <c r="E55" s="335" t="s">
        <v>557</v>
      </c>
      <c r="F55" s="335"/>
      <c r="G55" s="283"/>
    </row>
    <row r="56" spans="1:9" s="185" customFormat="1">
      <c r="B56" s="281"/>
      <c r="C56" s="284" t="s">
        <v>592</v>
      </c>
      <c r="D56" s="282"/>
      <c r="E56" s="334" t="s">
        <v>558</v>
      </c>
      <c r="F56" s="335"/>
      <c r="G56" s="283"/>
    </row>
    <row r="57" spans="1:9" s="185" customFormat="1">
      <c r="B57" s="281"/>
      <c r="C57" s="284"/>
      <c r="D57" s="282"/>
      <c r="E57" s="285"/>
      <c r="F57" s="282"/>
      <c r="G57" s="283"/>
    </row>
    <row r="58" spans="1:9" s="185" customFormat="1">
      <c r="B58" s="281"/>
      <c r="C58" s="284"/>
      <c r="D58" s="282"/>
      <c r="E58" s="285"/>
      <c r="F58" s="282"/>
      <c r="G58" s="283"/>
    </row>
    <row r="59" spans="1:9" s="185" customFormat="1">
      <c r="B59" s="281"/>
      <c r="C59" s="284"/>
      <c r="D59" s="282"/>
      <c r="E59" s="285"/>
      <c r="F59" s="282"/>
      <c r="G59" s="283"/>
    </row>
    <row r="60" spans="1:9" s="185" customFormat="1" ht="14.25" customHeight="1">
      <c r="C60" s="286"/>
      <c r="D60" s="286"/>
      <c r="E60" s="287"/>
      <c r="F60" s="287"/>
    </row>
    <row r="61" spans="1:9" s="185" customFormat="1" ht="14.25" customHeight="1">
      <c r="A61" s="288"/>
      <c r="B61" s="288"/>
    </row>
    <row r="62" spans="1:9" s="185" customFormat="1" ht="14.25" customHeight="1">
      <c r="A62" s="288"/>
      <c r="B62" s="288"/>
    </row>
    <row r="63" spans="1:9" s="185" customFormat="1" ht="14.25" customHeight="1">
      <c r="A63" s="288"/>
      <c r="B63" s="288"/>
    </row>
    <row r="64" spans="1:9" s="185" customFormat="1" ht="14.25" customHeight="1">
      <c r="A64" s="292"/>
      <c r="B64" s="292"/>
      <c r="C64" s="293"/>
      <c r="D64" s="293"/>
      <c r="E64" s="293"/>
      <c r="F64" s="293"/>
    </row>
    <row r="65" spans="1:6" s="290" customFormat="1">
      <c r="A65" s="289" t="s">
        <v>595</v>
      </c>
      <c r="B65" s="289"/>
      <c r="C65" s="289"/>
      <c r="D65" s="289"/>
      <c r="E65" s="350" t="s">
        <v>596</v>
      </c>
      <c r="F65" s="350"/>
    </row>
    <row r="66" spans="1:6" s="290" customFormat="1" ht="15.75" customHeight="1">
      <c r="A66" s="291" t="s">
        <v>598</v>
      </c>
      <c r="B66" s="294"/>
      <c r="C66" s="294"/>
      <c r="D66" s="294"/>
      <c r="E66" s="296" t="s">
        <v>599</v>
      </c>
      <c r="F66" s="297"/>
    </row>
    <row r="67" spans="1:6" s="290" customFormat="1" ht="15.75" customHeight="1">
      <c r="A67" s="290" t="s">
        <v>597</v>
      </c>
      <c r="B67" s="271"/>
      <c r="C67" s="271"/>
      <c r="D67" s="271"/>
      <c r="E67" s="295" t="s">
        <v>600</v>
      </c>
      <c r="F67" s="295"/>
    </row>
    <row r="68" spans="1:6" s="185" customFormat="1" ht="14.25" customHeight="1">
      <c r="A68" s="288"/>
      <c r="B68" s="288"/>
    </row>
    <row r="69" spans="1:6" s="185" customFormat="1" ht="14.25" customHeight="1">
      <c r="A69" s="288"/>
      <c r="B69" s="288"/>
      <c r="C69" s="284"/>
      <c r="E69" s="336"/>
      <c r="F69" s="336"/>
    </row>
    <row r="70" spans="1:6" ht="14.25" customHeight="1">
      <c r="A70" s="229"/>
      <c r="B70" s="229"/>
      <c r="C70" s="272"/>
      <c r="D70" s="172"/>
      <c r="E70" s="337"/>
      <c r="F70" s="337"/>
    </row>
    <row r="71" spans="1:6" ht="16.5">
      <c r="A71" s="229"/>
      <c r="B71" s="229"/>
      <c r="C71" s="229"/>
      <c r="D71" s="229"/>
    </row>
    <row r="72" spans="1:6" ht="16.5">
      <c r="A72" s="230"/>
      <c r="B72" s="230"/>
      <c r="C72" s="230"/>
      <c r="D72" s="230"/>
    </row>
    <row r="73" spans="1:6" ht="16.5">
      <c r="A73" s="231"/>
      <c r="B73" s="231"/>
      <c r="C73" s="230"/>
      <c r="D73" s="230"/>
    </row>
    <row r="74" spans="1:6" ht="15.75">
      <c r="A74" s="232"/>
      <c r="B74" s="232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F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Ka6GInWOtl1XAC9f47CagUsMAGvkGtDSd+SgOBNxy9s=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0qIfP4hxhfZchsaHy6dTbxtt6azPt5ddbgTh4DWSQYk=</DigestValue>
    </Reference>
  </SignedInfo>
  <SignatureValue>fIQ44ILBhSHb9zqTnTQZmUS/hKslZCawynSUwlGSf+kVmUOe1T5HH18VpVdadgem21kS/RtIrYHH
sdwmQx8shETXjFWTkuH+m1gmADoGhfgvXmqdJsbzxvJHboS4JIdRjhv4Zehbc+AdcSBVsClm7fIc
xDrlIDaydhf4WHLrY1YmQHp1ma2qR4fG68ntn9XbpVU7ljLxZJht829u0lgVq2AHa+liMApw6ZKM
Ps/Ckr5f3AIQE23Vv7nScLrJhvWcchY9dZMDQqQn+r00VQf6MK659HXTmHQOgtS/f55lDKLPPGnX
qM67uGT/gly4Bq9x5uMnNJEX4zp4VwIpGELhxQ==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Q+INhpQwkzgf1/mO262RA0JdX5HdR8iR2cnul69vwMk=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KorjTav0V1Um1vP4Gcap2j/boA8PtIda03Hyf/xjWA8=</DigestValue>
      </Reference>
      <Reference URI="/xl/worksheets/sheet3.xml?ContentType=application/vnd.openxmlformats-officedocument.spreadsheetml.worksheet+xml">
        <DigestMethod Algorithm="http://www.w3.org/2001/04/xmlenc#sha256"/>
        <DigestValue>F126ouI5k0qBZgGdd+VPT0MgeFmZ5HhcWZ0Ua6vmJA4=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lIqHrWq2hBSoS3cmqsyYz5YArunk8GXTsaT2s7Dh2OE=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2026-06-29T04:02:34Z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2026-06-29T04:02:34Z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m7BEP4jCVLcLfWyLqYODSYnFD7ur6e23w4l80GCvBWM=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+xLq6EIhXDTWcJnNT6kS49Rwd577WiNlJr8e3fm5Qoo=</DigestValue>
    </Reference>
  </SignedInfo>
  <SignatureValue>o5UutAlBqGMZ+UIweequd+yuqahY4czx/0tdywRDEa64xguFWHWzGCQU3Dc8xSDIRC5BzGgE8wkj
+vOj7etJ6KG0SpwWghXuXkqWSQ1vvw4U6lJ1DLptbMCTfWMJCx9KspqQ39BYA2gG8QyzoAXuacS3
/ouA65fMjzrVjRefnINGIG8O9ubq/FXeO9p9GXhMUGzjy1hcwM6Pv5XG/Elgt5R2hMQforge++5O
L2O8EmyTH4hPoDGOhVa5eI42R+/lo0IDOA+MzNLwMfKnl6ubJ2+/R6KqSjpP4YL5IAf0hZM9wJRm
PAHDqQjyTd/MyiHlRLAsUbcOrakaABI8LB5Jqg==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Q+INhpQwkzgf1/mO262RA0JdX5HdR8iR2cnul69vwMk=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KorjTav0V1Um1vP4Gcap2j/boA8PtIda03Hyf/xjWA8=</DigestValue>
      </Reference>
      <Reference URI="/xl/worksheets/sheet3.xml?ContentType=application/vnd.openxmlformats-officedocument.spreadsheetml.worksheet+xml">
        <DigestMethod Algorithm="http://www.w3.org/2001/04/xmlenc#sha256"/>
        <DigestValue>F126ouI5k0qBZgGdd+VPT0MgeFmZ5HhcWZ0Ua6vmJA4=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lIqHrWq2hBSoS3cmqsyYz5YArunk8GXTsaT2s7Dh2OE=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2026-06-29T10:37:29Z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2026-06-29T10:37:29Z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2026-06-29T03:26:16Z</dcterms:modified>
</cp:coreProperties>
</file>