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sigs" ContentType="application/vnd.openxmlformats-package.digital-signature-origin"/>
  <Default Extension="vml" ContentType="application/vnd.openxmlformats-officedocument.vmlDrawing"/>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worksheets/sheet1.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ustom.xml" ContentType="application/vnd.openxmlformats-officedocument.custom-properties+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_xmlsignatures/sig1.xml" ContentType="application/vnd.openxmlformats-package.digital-signature-xmlsignature+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digital-signature/origin" Target="_xmlsignatures/origin.sigs"/><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Z:\LUU KY-GIAM SAT\1.KHACH HANG\TCC ETF VNX50_24758374_BIDB500999\10. BAO CAO\BAO CAO NGAY\2026.04.08\"/>
    </mc:Choice>
  </mc:AlternateContent>
  <bookViews>
    <workbookView xWindow="0" yWindow="0" windowWidth="28800" windowHeight="11280"/>
  </bookViews>
  <sheets>
    <sheet name="Tong quat" sheetId="1" r:id="rId1"/>
    <sheet name="QuyDinhGia_HangNgay" sheetId="2" r:id="rId2"/>
    <sheet name="DangHD_06182" sheetId="3" r:id="rId3"/>
    <sheet name="PhanHoiNHGS_06282" sheetId="4" r:id="rId4"/>
    <sheet name="SheetHidden" sheetId="5" state="hidden" r:id="rId5"/>
  </sheets>
  <calcPr calcId="162913"/>
</workbook>
</file>

<file path=xl/calcChain.xml><?xml version="1.0" encoding="utf-8"?>
<calcChain xmlns="http://schemas.openxmlformats.org/spreadsheetml/2006/main">
  <c r="D4" i="1" l="1"/>
  <c r="C9" i="1" l="1"/>
  <c r="A44" i="5" l="1"/>
  <c r="A1" i="5"/>
  <c r="A2" i="5"/>
  <c r="A3" i="5"/>
  <c r="A4" i="5"/>
  <c r="A5" i="5"/>
  <c r="A6" i="5"/>
  <c r="A7" i="5"/>
  <c r="A8" i="5"/>
  <c r="A9" i="5"/>
  <c r="A10" i="5"/>
  <c r="A11" i="5"/>
  <c r="A12" i="5"/>
  <c r="A13" i="5"/>
  <c r="A14" i="5"/>
  <c r="A15" i="5"/>
  <c r="A16" i="5"/>
  <c r="A17" i="5"/>
  <c r="A18" i="5"/>
  <c r="A19" i="5"/>
  <c r="A20" i="5"/>
  <c r="A21" i="5"/>
  <c r="A22" i="5"/>
  <c r="A23" i="5"/>
  <c r="A24" i="5"/>
  <c r="A25" i="5"/>
  <c r="A26" i="5"/>
  <c r="A27" i="5"/>
  <c r="A28" i="5"/>
  <c r="A29" i="5"/>
  <c r="A30" i="5"/>
  <c r="A31" i="5"/>
  <c r="A32" i="5"/>
  <c r="A33" i="5"/>
  <c r="A34" i="5"/>
  <c r="A35" i="5"/>
  <c r="A36" i="5"/>
  <c r="A37" i="5"/>
  <c r="A38" i="5"/>
  <c r="A39" i="5"/>
  <c r="A40" i="5"/>
  <c r="A41" i="5"/>
  <c r="A42" i="5"/>
  <c r="A43" i="5"/>
  <c r="A45" i="5"/>
  <c r="A46" i="5"/>
  <c r="A47" i="5"/>
  <c r="A48" i="5"/>
  <c r="A49" i="5"/>
  <c r="A50" i="5"/>
  <c r="A51" i="5"/>
  <c r="A52" i="5"/>
  <c r="A53" i="5"/>
  <c r="A54" i="5"/>
  <c r="A55" i="5"/>
  <c r="A56" i="5"/>
  <c r="A57" i="5"/>
  <c r="A58" i="5"/>
  <c r="A59" i="5"/>
  <c r="A60" i="5"/>
  <c r="A61" i="5"/>
  <c r="A62" i="5"/>
  <c r="A63" i="5"/>
  <c r="A64" i="5"/>
  <c r="A65" i="5"/>
  <c r="A66" i="5"/>
  <c r="A67" i="5"/>
  <c r="A68" i="5"/>
  <c r="A69" i="5"/>
  <c r="A70" i="5"/>
  <c r="A71" i="5"/>
  <c r="A72" i="5"/>
  <c r="A73" i="5"/>
  <c r="A74" i="5"/>
  <c r="A75" i="5"/>
  <c r="A76" i="5"/>
  <c r="A77" i="5"/>
  <c r="A78" i="5"/>
  <c r="A79" i="5"/>
  <c r="A80" i="5"/>
  <c r="A81" i="5"/>
</calcChain>
</file>

<file path=xl/comments1.xml><?xml version="1.0" encoding="utf-8"?>
<comments xmlns="http://schemas.openxmlformats.org/spreadsheetml/2006/main">
  <authors>
    <author/>
  </authors>
  <commentList>
    <comment ref="A3" authorId="0" shapeId="0">
      <text>
        <r>
          <rPr>
            <sz val="10"/>
            <rFont val="Arial"/>
            <family val="2"/>
          </rPr>
          <t>Ô chỉ tiêu có định dạng số. Đơn vị tính x 1 (hoặc %)
Dữ liệu động đầu vào hợp lệ khi chỉ được thêm dòng trên ô này.</t>
        </r>
      </text>
    </comment>
    <comment ref="B3" authorId="0" shapeId="0">
      <text>
        <r>
          <rPr>
            <sz val="10"/>
            <rFont val="Arial"/>
            <family val="2"/>
          </rPr>
          <t>Ô chỉ tiêu có định dạng ký tự
Dữ liệu động đầu vào hợp lệ khi chỉ được thêm dòng trên ô này.</t>
        </r>
      </text>
    </comment>
    <comment ref="C3" authorId="0" shapeId="0">
      <text>
        <r>
          <rPr>
            <sz val="10"/>
            <rFont val="Arial"/>
            <family val="2"/>
          </rPr>
          <t>Ô chỉ tiêu có định dạng ký tự
Dữ liệu động đầu vào hợp lệ khi chỉ được thêm dòng trên ô này.</t>
        </r>
      </text>
    </comment>
  </commentList>
</comments>
</file>

<file path=xl/sharedStrings.xml><?xml version="1.0" encoding="utf-8"?>
<sst xmlns="http://schemas.openxmlformats.org/spreadsheetml/2006/main" count="204" uniqueCount="121">
  <si>
    <t>Kỳ báo cáo</t>
  </si>
  <si>
    <t xml:space="preserve"> </t>
  </si>
  <si>
    <t>Từ ngày:</t>
  </si>
  <si>
    <t>Tới ngày:</t>
  </si>
  <si>
    <t>Tên quỹ đầu tư chứng khoán/công ty đầu tư chứng khoán:</t>
  </si>
  <si>
    <t>Đơn vị tính: VNĐ</t>
  </si>
  <si>
    <t>Phụ lục XXIV- Thông tư 98/2020/TT-BTC</t>
  </si>
  <si>
    <t>STT</t>
  </si>
  <si>
    <t>Nội dung</t>
  </si>
  <si>
    <t>1</t>
  </si>
  <si>
    <t>Đối với quỹ định giá hàng ngày</t>
  </si>
  <si>
    <t>QuyDinhGia_HangNgay</t>
  </si>
  <si>
    <t>2</t>
  </si>
  <si>
    <t>Đối với các quỹ theo kỳ định giá khác/báo cáo thay đổi giá trị tài sản ròng tuần</t>
  </si>
  <si>
    <t>DangHD_06182</t>
  </si>
  <si>
    <t>3</t>
  </si>
  <si>
    <t>Phản hồi của Ngân hàng giám sát</t>
  </si>
  <si>
    <t>PhanHoiNHGS_06282</t>
  </si>
  <si>
    <t>Ghi chú</t>
  </si>
  <si>
    <t>Không đổi tên sheet</t>
  </si>
  <si>
    <t>Những chỉ tiêu không có số liệu có thể không phải trình bày nhưng không được đánh lại “Mã chỉ tiêu”.</t>
  </si>
  <si>
    <t>Không thực hiện chỉnh sửa định dạng các ô chỉ tiêu trên file excel</t>
  </si>
  <si>
    <t>Đại diện có thẩm quyền của</t>
  </si>
  <si>
    <t>(Tổng) Giám đốc</t>
  </si>
  <si>
    <t>ngân hàng giám sát</t>
  </si>
  <si>
    <t>công ty quản lý quỹ</t>
  </si>
  <si>
    <t>(Ký, ghi rõ họ tên và đóng dấu)</t>
  </si>
  <si>
    <t>Chỉ tiêu</t>
  </si>
  <si>
    <t>Kỳ trước</t>
  </si>
  <si>
    <t>Giá trị tài sản ròng</t>
  </si>
  <si>
    <t>1.1</t>
  </si>
  <si>
    <t>Của quỹ</t>
  </si>
  <si>
    <t>1.2</t>
  </si>
  <si>
    <t>Của một lô chứng chỉ quỹ ETF</t>
  </si>
  <si>
    <t>1.3</t>
  </si>
  <si>
    <t>Của một chứng chỉ quỹ</t>
  </si>
  <si>
    <t>Tỷ lệ sở hữu nước ngoài (không áp dụng đối với quỹ niêm yết)</t>
  </si>
  <si>
    <t>2.1</t>
  </si>
  <si>
    <t>Số lượng chứng chỉ quỹ</t>
  </si>
  <si>
    <t>2.2</t>
  </si>
  <si>
    <t>Tổng giá trị</t>
  </si>
  <si>
    <t>2.3</t>
  </si>
  <si>
    <t>Tỷ lệ sở hữu</t>
  </si>
  <si>
    <t>CHỈ TIÊU</t>
  </si>
  <si>
    <t>MÃ CHỈ TIÊU</t>
  </si>
  <si>
    <t>KỲ BÁO CÁO</t>
  </si>
  <si>
    <t>KỲ TRƯỚC</t>
  </si>
  <si>
    <t>A</t>
  </si>
  <si>
    <t>2100</t>
  </si>
  <si>
    <t>A.1</t>
  </si>
  <si>
    <t>2101</t>
  </si>
  <si>
    <t>2102</t>
  </si>
  <si>
    <t>2102.1</t>
  </si>
  <si>
    <t>2103</t>
  </si>
  <si>
    <t>A.2</t>
  </si>
  <si>
    <t>2104</t>
  </si>
  <si>
    <t>2105</t>
  </si>
  <si>
    <t>2105.1</t>
  </si>
  <si>
    <t>2106</t>
  </si>
  <si>
    <t>A.3</t>
  </si>
  <si>
    <t>2107</t>
  </si>
  <si>
    <t>2108</t>
  </si>
  <si>
    <t>2124</t>
  </si>
  <si>
    <t>2109</t>
  </si>
  <si>
    <t>A4</t>
  </si>
  <si>
    <t>2125</t>
  </si>
  <si>
    <t>A5</t>
  </si>
  <si>
    <t>2110</t>
  </si>
  <si>
    <t>2111</t>
  </si>
  <si>
    <t>2112</t>
  </si>
  <si>
    <t>A6</t>
  </si>
  <si>
    <t>2126</t>
  </si>
  <si>
    <t>2127</t>
  </si>
  <si>
    <t>2128</t>
  </si>
  <si>
    <t>2129</t>
  </si>
  <si>
    <t>B</t>
  </si>
  <si>
    <t>2114</t>
  </si>
  <si>
    <t>B1</t>
  </si>
  <si>
    <t>2115</t>
  </si>
  <si>
    <t>B2</t>
  </si>
  <si>
    <t>2116</t>
  </si>
  <si>
    <t>B3</t>
  </si>
  <si>
    <t>2117</t>
  </si>
  <si>
    <t>B4</t>
  </si>
  <si>
    <t>2118</t>
  </si>
  <si>
    <t>2119</t>
  </si>
  <si>
    <t>2120</t>
  </si>
  <si>
    <t>B5</t>
  </si>
  <si>
    <t>2121</t>
  </si>
  <si>
    <t>2122</t>
  </si>
  <si>
    <t>2123</t>
  </si>
  <si>
    <t>Tham chiếu</t>
  </si>
  <si>
    <t>Giá trị tài sản ròng/ Net asset value</t>
  </si>
  <si>
    <t>Giá trị đầu kỳ/ Opening balance</t>
  </si>
  <si>
    <t>Thay đổi giá trị tài sản ròng trên một chứng chỉ quỹ so với kỳ trước
Change of net asset value per certificate in comparison to previous period</t>
  </si>
  <si>
    <t>Giá trị tài sản ròng cao nhất/thấp nhất trong vòng 52 tuần gần nhất 
Highest/lowest net asset value within the nearest 52 weeks</t>
  </si>
  <si>
    <t>Giá trị cao nhất/ Highest value (VND)</t>
  </si>
  <si>
    <t>Giá trị thấp nhất/ Lowest value (VND)</t>
  </si>
  <si>
    <t>Tỷ lệ sở hữu nước ngoài (không áp dụng với quỹ niêm yết)
Foreign investors' ownership ratio (not applicable for listed fund)</t>
  </si>
  <si>
    <t>Giá trị thị trường (giá đóng cửa cuối phiên giao dịch trong ngày báo cáo) của một chứng chỉ quỹ 
Market price (closing price of last session within the reporting day) of a certificate</t>
  </si>
  <si>
    <t>Giá trị cuối kỳ/ Closing balance</t>
  </si>
  <si>
    <t>Thay đổi giá trị thị trường trong kỳ so với kỳ trước 
Change of market price during the period in comparison to previous period</t>
  </si>
  <si>
    <t>Chênh lệch giữa giá thị trường của một chứng chỉ quỹ và giá trị tài sản ròng trên một chứng chỉ quỹ
Variance between market price and net asset value of one fund certificate</t>
  </si>
  <si>
    <t>Chênh lệch tuyệt đối/ Absolute variance (VND)</t>
  </si>
  <si>
    <t>Chênh lệch tương đối (mức độ chiết khấu (-)/thặng dư (+)) Relative variance (discount (-)/surplus (+))</t>
  </si>
  <si>
    <t>Giá trị thị trường cao nhất/thấp nhất trong vòng 52 tuần gần nhất
Highest/lowest market value within the nearest 52 weeks</t>
  </si>
  <si>
    <t>của quỹ/ of fund</t>
  </si>
  <si>
    <t>của một lô chứng chỉ quỹ ETF/ per lot</t>
  </si>
  <si>
    <t>của một chứng chỉ quỹ/ per certificate</t>
  </si>
  <si>
    <t>Thay đổi giá trị tài sản ròng trong kỳ, trong đó
Change of net asset value during the period, in which</t>
  </si>
  <si>
    <t>Thay đổi do các hoạt động liên quan đến đầu tư của quỹ
Change due to investment activities during the period</t>
  </si>
  <si>
    <t>Thay đổi do mua lại, phát hành thêm CCQ trong kỳ
Change due to subscription, redemption during the period</t>
  </si>
  <si>
    <t>Thay đổi do việc phân phối thu nhập của quỹ cho các nhà đầu tư trong kỳ
Change due to profit distribution to investors during the period</t>
  </si>
  <si>
    <t>STT/No.</t>
  </si>
  <si>
    <t>Nội dung / Narrative</t>
  </si>
  <si>
    <t>Tên sheet / Sheet name</t>
  </si>
  <si>
    <t xml:space="preserve">BÁO CÁO THAY ĐỔI GIÁ TRỊ TÀI SẢN RÒNG QUỸ ETF 
REPORT OF CHANGE OF  NET ASSET VALUE OF THE ETF FUND </t>
  </si>
  <si>
    <t>Ngày lập báo cáo</t>
  </si>
  <si>
    <t>Tên Ngân hàng giám sát : Ngân hàng TMCP Đầu tư và Phát triển Việt Nam - Chi nhánh Hà Thành</t>
  </si>
  <si>
    <t xml:space="preserve">Tên quỹ đầu tư chứng khoán: QUỸ ETF TECHCOM CAPITAL VNX50 </t>
  </si>
  <si>
    <t>Tên Công ty quản lý quỹ: Công ty Cổ phần Quản lý Quỹ Kỹ Thương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</si>
</sst>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1" formatCode="_(* #,##0_);_(* \(#,##0\);_(* &quot;-&quot;_);_(@_)"/>
    <numFmt numFmtId="43" formatCode="_(* #,##0.00_);_(* \(#,##0.00\);_(* &quot;-&quot;??_);_(@_)"/>
    <numFmt numFmtId="164" formatCode="#,##0;\(#,##0\);\ "/>
    <numFmt numFmtId="165" formatCode="#,##0.00;\(#,##0.00\);\ "/>
    <numFmt numFmtId="166" formatCode="#0.00%;\(#0.00\)%;\ "/>
    <numFmt numFmtId="167" formatCode="_(* #,##0_);_(* \(#,##0\);_(* &quot;-&quot;??_);_(@_)"/>
    <numFmt numFmtId="168" formatCode="_-* #,##0.00000_-;\-* #,##0.00000_-;_-* &quot;-&quot;??_-;_-@_-"/>
  </numFmts>
  <fonts count="20" x14ac:knownFonts="1">
    <font>
      <sz val="10"/>
      <name val="Arial"/>
    </font>
    <font>
      <sz val="10"/>
      <name val="Arial"/>
      <family val="2"/>
    </font>
    <font>
      <b/>
      <sz val="14"/>
      <name val="Times New Roman"/>
      <family val="1"/>
    </font>
    <font>
      <sz val="12"/>
      <name val="Times New Roman"/>
      <family val="1"/>
    </font>
    <font>
      <sz val="12"/>
      <name val="Times New Roman"/>
      <family val="1"/>
    </font>
    <font>
      <i/>
      <sz val="12"/>
      <name val="Times New Roman"/>
      <family val="1"/>
    </font>
    <font>
      <b/>
      <sz val="12"/>
      <name val="Times New Roman"/>
      <family val="1"/>
    </font>
    <font>
      <sz val="12"/>
      <name val="Times New Roman"/>
      <family val="1"/>
    </font>
    <font>
      <sz val="12"/>
      <name val="Times New Roman"/>
      <family val="1"/>
    </font>
    <font>
      <i/>
      <u/>
      <sz val="12"/>
      <name val="Times New Roman"/>
      <family val="1"/>
    </font>
    <font>
      <b/>
      <sz val="12"/>
      <name val="Times New Roman"/>
      <family val="1"/>
    </font>
    <font>
      <i/>
      <sz val="12"/>
      <name val="Times New Roman"/>
      <family val="1"/>
    </font>
    <font>
      <b/>
      <sz val="12"/>
      <name val="Times New Roman"/>
      <family val="1"/>
    </font>
    <font>
      <b/>
      <sz val="12"/>
      <name val="Times New Roman"/>
      <family val="1"/>
    </font>
    <font>
      <b/>
      <sz val="12"/>
      <color indexed="8"/>
      <name val="Times New Roman"/>
      <family val="2"/>
    </font>
    <font>
      <i/>
      <sz val="12"/>
      <color indexed="8"/>
      <name val="Times New Roman"/>
      <family val="2"/>
    </font>
    <font>
      <sz val="12"/>
      <color indexed="8"/>
      <name val="Times New Roman"/>
      <family val="2"/>
    </font>
    <font>
      <sz val="12"/>
      <name val="Times New Roman"/>
      <family val="1"/>
    </font>
    <font>
      <b/>
      <sz val="14"/>
      <name val="Times New Roman"/>
      <family val="1"/>
    </font>
    <font>
      <sz val="10"/>
      <name val="Times New Roman"/>
      <family val="1"/>
    </font>
  </fonts>
  <fills count="4">
    <fill>
      <patternFill patternType="none"/>
    </fill>
    <fill>
      <patternFill patternType="gray125"/>
    </fill>
    <fill>
      <patternFill patternType="solid">
        <fgColor indexed="22"/>
        <bgColor indexed="64"/>
      </patternFill>
    </fill>
    <fill>
      <patternFill patternType="solid">
        <fgColor indexed="9"/>
        <bgColor indexed="64"/>
      </patternFill>
    </fill>
  </fills>
  <borders count="9">
    <border>
      <left/>
      <right/>
      <top/>
      <bottom/>
      <diagonal/>
    </border>
    <border>
      <left style="thin">
        <color indexed="8"/>
      </left>
      <right style="thin">
        <color indexed="8"/>
      </right>
      <top style="thin">
        <color indexed="8"/>
      </top>
      <bottom style="thin">
        <color indexed="8"/>
      </bottom>
      <diagonal/>
    </border>
    <border>
      <left/>
      <right style="thin">
        <color indexed="8"/>
      </right>
      <top/>
      <bottom style="thin">
        <color indexed="8"/>
      </bottom>
      <diagonal/>
    </border>
    <border>
      <left style="thin">
        <color indexed="8"/>
      </left>
      <right style="thin">
        <color rgb="FFE3E3E3"/>
      </right>
      <top/>
      <bottom style="thin">
        <color rgb="FFE3E3E3"/>
      </bottom>
      <diagonal/>
    </border>
    <border>
      <left/>
      <right style="thin">
        <color rgb="FFE3E3E3"/>
      </right>
      <top/>
      <bottom style="thin">
        <color rgb="FFE3E3E3"/>
      </bottom>
      <diagonal/>
    </border>
    <border>
      <left/>
      <right style="thin">
        <color indexed="8"/>
      </right>
      <top/>
      <bottom style="thin">
        <color rgb="FFE3E3E3"/>
      </bottom>
      <diagonal/>
    </border>
    <border>
      <left style="thin">
        <color indexed="8"/>
      </left>
      <right style="thin">
        <color rgb="FFE3E3E3"/>
      </right>
      <top/>
      <bottom style="thin">
        <color indexed="8"/>
      </bottom>
      <diagonal/>
    </border>
    <border>
      <left/>
      <right style="thin">
        <color rgb="FFE3E3E3"/>
      </right>
      <top/>
      <bottom style="thin">
        <color indexed="8"/>
      </bottom>
      <diagonal/>
    </border>
    <border>
      <left style="thin">
        <color indexed="64"/>
      </left>
      <right style="thin">
        <color indexed="64"/>
      </right>
      <top style="thin">
        <color indexed="64"/>
      </top>
      <bottom style="thin">
        <color indexed="64"/>
      </bottom>
      <diagonal/>
    </border>
  </borders>
  <cellStyleXfs count="2">
    <xf numFmtId="0" fontId="0" fillId="0" borderId="0"/>
    <xf numFmtId="43" fontId="1" fillId="0" borderId="0" applyFont="0" applyFill="0" applyBorder="0" applyAlignment="0" applyProtection="0"/>
  </cellStyleXfs>
  <cellXfs count="58">
    <xf numFmtId="0" fontId="0" fillId="0" borderId="0" xfId="0"/>
    <xf numFmtId="0" fontId="3" fillId="0" borderId="0" xfId="0" applyFont="1" applyAlignment="1">
      <alignment horizontal="left"/>
    </xf>
    <xf numFmtId="0" fontId="4" fillId="0" borderId="0" xfId="0" applyFont="1" applyAlignment="1">
      <alignment horizontal="right"/>
    </xf>
    <xf numFmtId="0" fontId="5" fillId="0" borderId="0" xfId="0" applyFont="1" applyAlignment="1">
      <alignment horizontal="left"/>
    </xf>
    <xf numFmtId="0" fontId="6" fillId="0" borderId="1" xfId="0" applyFont="1" applyBorder="1" applyAlignment="1">
      <alignment horizontal="center" vertical="justify"/>
    </xf>
    <xf numFmtId="0" fontId="7" fillId="0" borderId="1" xfId="0" applyFont="1" applyBorder="1" applyAlignment="1">
      <alignment horizontal="center"/>
    </xf>
    <xf numFmtId="0" fontId="8" fillId="0" borderId="1" xfId="0" applyFont="1" applyBorder="1" applyAlignment="1">
      <alignment horizontal="left"/>
    </xf>
    <xf numFmtId="0" fontId="9" fillId="0" borderId="0" xfId="0" applyFont="1" applyAlignment="1">
      <alignment horizontal="left"/>
    </xf>
    <xf numFmtId="0" fontId="10" fillId="0" borderId="0" xfId="0" applyFont="1" applyAlignment="1">
      <alignment horizontal="center" vertical="justify"/>
    </xf>
    <xf numFmtId="0" fontId="11" fillId="0" borderId="0" xfId="0" applyFont="1" applyAlignment="1">
      <alignment horizontal="center"/>
    </xf>
    <xf numFmtId="0" fontId="12" fillId="2" borderId="1" xfId="0" applyFont="1" applyFill="1" applyBorder="1" applyAlignment="1">
      <alignment horizontal="center" vertical="justify"/>
    </xf>
    <xf numFmtId="0" fontId="13" fillId="0" borderId="1" xfId="0" applyFont="1" applyBorder="1" applyAlignment="1">
      <alignment horizontal="left"/>
    </xf>
    <xf numFmtId="14" fontId="3" fillId="0" borderId="0" xfId="0" applyNumberFormat="1" applyFont="1" applyAlignment="1">
      <alignment horizontal="left"/>
    </xf>
    <xf numFmtId="0" fontId="14" fillId="3" borderId="3" xfId="0" applyNumberFormat="1" applyFont="1" applyFill="1" applyBorder="1" applyAlignment="1" applyProtection="1">
      <alignment horizontal="center" vertical="top"/>
    </xf>
    <xf numFmtId="0" fontId="14" fillId="3" borderId="4" xfId="0" applyNumberFormat="1" applyFont="1" applyFill="1" applyBorder="1" applyAlignment="1" applyProtection="1">
      <alignment horizontal="left" vertical="top" wrapText="1"/>
    </xf>
    <xf numFmtId="164" fontId="14" fillId="3" borderId="4" xfId="0" applyNumberFormat="1" applyFont="1" applyFill="1" applyBorder="1" applyAlignment="1" applyProtection="1">
      <alignment horizontal="right" vertical="top"/>
    </xf>
    <xf numFmtId="164" fontId="14" fillId="3" borderId="5" xfId="0" applyNumberFormat="1" applyFont="1" applyFill="1" applyBorder="1" applyAlignment="1" applyProtection="1">
      <alignment horizontal="right" vertical="top"/>
    </xf>
    <xf numFmtId="0" fontId="15" fillId="3" borderId="3" xfId="0" applyNumberFormat="1" applyFont="1" applyFill="1" applyBorder="1" applyAlignment="1" applyProtection="1">
      <alignment horizontal="center" vertical="top"/>
    </xf>
    <xf numFmtId="0" fontId="15" fillId="3" borderId="4" xfId="0" applyNumberFormat="1" applyFont="1" applyFill="1" applyBorder="1" applyAlignment="1" applyProtection="1">
      <alignment horizontal="left" vertical="top" wrapText="1"/>
    </xf>
    <xf numFmtId="164" fontId="15" fillId="3" borderId="4" xfId="0" applyNumberFormat="1" applyFont="1" applyFill="1" applyBorder="1" applyAlignment="1" applyProtection="1">
      <alignment horizontal="right" vertical="top"/>
    </xf>
    <xf numFmtId="164" fontId="15" fillId="3" borderId="5" xfId="0" applyNumberFormat="1" applyFont="1" applyFill="1" applyBorder="1" applyAlignment="1" applyProtection="1">
      <alignment horizontal="right" vertical="top"/>
    </xf>
    <xf numFmtId="165" fontId="15" fillId="3" borderId="4" xfId="0" applyNumberFormat="1" applyFont="1" applyFill="1" applyBorder="1" applyAlignment="1" applyProtection="1">
      <alignment horizontal="right" vertical="top"/>
    </xf>
    <xf numFmtId="165" fontId="15" fillId="3" borderId="5" xfId="0" applyNumberFormat="1" applyFont="1" applyFill="1" applyBorder="1" applyAlignment="1" applyProtection="1">
      <alignment horizontal="right" vertical="top"/>
    </xf>
    <xf numFmtId="165" fontId="14" fillId="3" borderId="4" xfId="0" applyNumberFormat="1" applyFont="1" applyFill="1" applyBorder="1" applyAlignment="1" applyProtection="1">
      <alignment horizontal="right" vertical="top"/>
    </xf>
    <xf numFmtId="165" fontId="14" fillId="3" borderId="5" xfId="0" applyNumberFormat="1" applyFont="1" applyFill="1" applyBorder="1" applyAlignment="1" applyProtection="1">
      <alignment horizontal="right" vertical="top"/>
    </xf>
    <xf numFmtId="0" fontId="16" fillId="3" borderId="3" xfId="0" applyNumberFormat="1" applyFont="1" applyFill="1" applyBorder="1" applyAlignment="1" applyProtection="1">
      <alignment horizontal="center" vertical="top"/>
    </xf>
    <xf numFmtId="0" fontId="16" fillId="3" borderId="4" xfId="0" applyNumberFormat="1" applyFont="1" applyFill="1" applyBorder="1" applyAlignment="1" applyProtection="1">
      <alignment horizontal="left" vertical="top" wrapText="1"/>
    </xf>
    <xf numFmtId="164" fontId="16" fillId="3" borderId="4" xfId="0" applyNumberFormat="1" applyFont="1" applyFill="1" applyBorder="1" applyAlignment="1" applyProtection="1">
      <alignment horizontal="right" vertical="top"/>
    </xf>
    <xf numFmtId="164" fontId="16" fillId="3" borderId="5" xfId="0" applyNumberFormat="1" applyFont="1" applyFill="1" applyBorder="1" applyAlignment="1" applyProtection="1">
      <alignment horizontal="right" vertical="top"/>
    </xf>
    <xf numFmtId="166" fontId="15" fillId="3" borderId="4" xfId="0" applyNumberFormat="1" applyFont="1" applyFill="1" applyBorder="1" applyAlignment="1" applyProtection="1">
      <alignment horizontal="right" vertical="top"/>
    </xf>
    <xf numFmtId="166" fontId="15" fillId="3" borderId="5" xfId="0" applyNumberFormat="1" applyFont="1" applyFill="1" applyBorder="1" applyAlignment="1" applyProtection="1">
      <alignment horizontal="right" vertical="top"/>
    </xf>
    <xf numFmtId="0" fontId="15" fillId="3" borderId="6" xfId="0" applyNumberFormat="1" applyFont="1" applyFill="1" applyBorder="1" applyAlignment="1" applyProtection="1">
      <alignment horizontal="center" vertical="top"/>
    </xf>
    <xf numFmtId="0" fontId="15" fillId="3" borderId="7" xfId="0" applyNumberFormat="1" applyFont="1" applyFill="1" applyBorder="1" applyAlignment="1" applyProtection="1">
      <alignment horizontal="left" vertical="top" wrapText="1"/>
    </xf>
    <xf numFmtId="164" fontId="15" fillId="3" borderId="7" xfId="0" applyNumberFormat="1" applyFont="1" applyFill="1" applyBorder="1" applyAlignment="1" applyProtection="1">
      <alignment horizontal="right" vertical="top"/>
    </xf>
    <xf numFmtId="164" fontId="15" fillId="3" borderId="2" xfId="0" applyNumberFormat="1" applyFont="1" applyFill="1" applyBorder="1" applyAlignment="1" applyProtection="1">
      <alignment horizontal="right" vertical="top"/>
    </xf>
    <xf numFmtId="0" fontId="17" fillId="0" borderId="1" xfId="0" applyFont="1" applyBorder="1" applyAlignment="1">
      <alignment horizontal="left"/>
    </xf>
    <xf numFmtId="49" fontId="14" fillId="3" borderId="4" xfId="0" applyNumberFormat="1" applyFont="1" applyFill="1" applyBorder="1" applyAlignment="1" applyProtection="1">
      <alignment horizontal="center" vertical="top"/>
    </xf>
    <xf numFmtId="49" fontId="15" fillId="3" borderId="4" xfId="0" applyNumberFormat="1" applyFont="1" applyFill="1" applyBorder="1" applyAlignment="1" applyProtection="1">
      <alignment horizontal="center" vertical="top"/>
    </xf>
    <xf numFmtId="49" fontId="16" fillId="3" borderId="4" xfId="0" applyNumberFormat="1" applyFont="1" applyFill="1" applyBorder="1" applyAlignment="1" applyProtection="1">
      <alignment horizontal="center" vertical="top"/>
    </xf>
    <xf numFmtId="49" fontId="15" fillId="3" borderId="7" xfId="0" applyNumberFormat="1" applyFont="1" applyFill="1" applyBorder="1" applyAlignment="1" applyProtection="1">
      <alignment horizontal="center" vertical="top"/>
    </xf>
    <xf numFmtId="0" fontId="3" fillId="0" borderId="1" xfId="0" applyFont="1" applyBorder="1" applyAlignment="1">
      <alignment horizontal="left"/>
    </xf>
    <xf numFmtId="0" fontId="17" fillId="0" borderId="0" xfId="0" applyFont="1" applyAlignment="1"/>
    <xf numFmtId="43" fontId="0" fillId="0" borderId="0" xfId="1" applyFont="1"/>
    <xf numFmtId="43" fontId="0" fillId="0" borderId="0" xfId="0" applyNumberFormat="1"/>
    <xf numFmtId="14" fontId="3" fillId="0" borderId="0" xfId="0" quotePrefix="1" applyNumberFormat="1" applyFont="1" applyAlignment="1">
      <alignment horizontal="left"/>
    </xf>
    <xf numFmtId="14" fontId="0" fillId="0" borderId="0" xfId="0" applyNumberFormat="1"/>
    <xf numFmtId="3" fontId="0" fillId="0" borderId="0" xfId="0" applyNumberFormat="1"/>
    <xf numFmtId="167" fontId="19" fillId="0" borderId="8" xfId="1" applyNumberFormat="1" applyFont="1" applyFill="1" applyBorder="1" applyAlignment="1" applyProtection="1">
      <alignment horizontal="right" vertical="center"/>
    </xf>
    <xf numFmtId="41" fontId="19" fillId="0" borderId="8" xfId="1" applyNumberFormat="1" applyFont="1" applyFill="1" applyBorder="1" applyAlignment="1" applyProtection="1">
      <alignment horizontal="right" vertical="center"/>
    </xf>
    <xf numFmtId="168" fontId="19" fillId="0" borderId="8" xfId="1" applyNumberFormat="1" applyFont="1" applyFill="1" applyBorder="1" applyAlignment="1" applyProtection="1">
      <alignment horizontal="right" vertical="center"/>
      <protection locked="0"/>
    </xf>
    <xf numFmtId="0" fontId="3" fillId="0" borderId="0" xfId="0" applyFont="1" applyAlignment="1">
      <alignment horizontal="left"/>
    </xf>
    <xf numFmtId="0" fontId="17" fillId="0" borderId="0" xfId="0" applyFont="1" applyAlignment="1">
      <alignment horizontal="left"/>
    </xf>
    <xf numFmtId="0" fontId="10" fillId="0" borderId="0" xfId="0" applyFont="1" applyAlignment="1">
      <alignment horizontal="center" vertical="justify"/>
    </xf>
    <xf numFmtId="0" fontId="11" fillId="0" borderId="0" xfId="0" applyFont="1" applyAlignment="1">
      <alignment horizontal="center"/>
    </xf>
    <xf numFmtId="0" fontId="18" fillId="0" borderId="0" xfId="0" applyFont="1" applyAlignment="1">
      <alignment horizontal="center" vertical="justify" wrapText="1"/>
    </xf>
    <xf numFmtId="0" fontId="2" fillId="0" borderId="0" xfId="0" applyFont="1" applyAlignment="1">
      <alignment horizontal="center" vertical="justify"/>
    </xf>
    <xf numFmtId="0" fontId="3" fillId="0" borderId="0" xfId="0" applyFont="1" applyAlignment="1">
      <alignment horizontal="center"/>
    </xf>
    <xf numFmtId="0" fontId="17" fillId="0" borderId="0" xfId="0" applyFont="1" applyAlignment="1">
      <alignment horizontal="center"/>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F27"/>
  <sheetViews>
    <sheetView tabSelected="1" workbookViewId="0">
      <selection activeCell="D4" sqref="D4"/>
    </sheetView>
  </sheetViews>
  <sheetFormatPr defaultRowHeight="12.75" x14ac:dyDescent="0.2"/>
  <cols>
    <col min="1" max="1" width="6.85546875" customWidth="1"/>
    <col min="2" max="2" width="11" customWidth="1"/>
    <col min="3" max="3" width="81.140625" customWidth="1"/>
    <col min="4" max="4" width="37" customWidth="1"/>
  </cols>
  <sheetData>
    <row r="1" spans="1:6" ht="41.25" customHeight="1" x14ac:dyDescent="0.2">
      <c r="A1" s="54" t="s">
        <v>116</v>
      </c>
      <c r="B1" s="55"/>
      <c r="C1" s="55"/>
      <c r="D1" s="55"/>
    </row>
    <row r="2" spans="1:6" ht="15" customHeight="1" x14ac:dyDescent="0.25">
      <c r="A2" s="1"/>
      <c r="B2" s="1"/>
      <c r="C2" s="2" t="s">
        <v>0</v>
      </c>
      <c r="D2" s="1"/>
    </row>
    <row r="3" spans="1:6" ht="15" customHeight="1" x14ac:dyDescent="0.25">
      <c r="A3" s="1" t="s">
        <v>1</v>
      </c>
      <c r="B3" s="1" t="s">
        <v>1</v>
      </c>
      <c r="C3" s="2" t="s">
        <v>2</v>
      </c>
      <c r="D3" s="12">
        <v>46120</v>
      </c>
    </row>
    <row r="4" spans="1:6" ht="15" customHeight="1" x14ac:dyDescent="0.25">
      <c r="A4" s="1" t="s">
        <v>1</v>
      </c>
      <c r="B4" s="1" t="s">
        <v>1</v>
      </c>
      <c r="C4" s="2" t="s">
        <v>3</v>
      </c>
      <c r="D4" s="12">
        <f>D3</f>
        <v>46120</v>
      </c>
      <c r="F4" s="45"/>
    </row>
    <row r="5" spans="1:6" ht="15" customHeight="1" x14ac:dyDescent="0.25">
      <c r="A5" s="1" t="s">
        <v>1</v>
      </c>
      <c r="B5" s="1" t="s">
        <v>1</v>
      </c>
      <c r="C5" s="1" t="s">
        <v>1</v>
      </c>
      <c r="D5" s="1" t="s">
        <v>1</v>
      </c>
    </row>
    <row r="6" spans="1:6" ht="15" customHeight="1" x14ac:dyDescent="0.25">
      <c r="A6" s="50" t="s">
        <v>120</v>
      </c>
      <c r="B6" s="51"/>
      <c r="C6" s="51"/>
      <c r="D6" s="51"/>
    </row>
    <row r="7" spans="1:6" ht="15" customHeight="1" x14ac:dyDescent="0.25">
      <c r="A7" s="51" t="s">
        <v>118</v>
      </c>
      <c r="B7" s="51"/>
      <c r="C7" s="51"/>
      <c r="D7" s="51"/>
    </row>
    <row r="8" spans="1:6" ht="15" customHeight="1" x14ac:dyDescent="0.25">
      <c r="A8" s="50" t="s">
        <v>119</v>
      </c>
      <c r="B8" s="51" t="s">
        <v>4</v>
      </c>
      <c r="C8" s="51" t="s">
        <v>4</v>
      </c>
      <c r="D8" s="51"/>
    </row>
    <row r="9" spans="1:6" ht="15" customHeight="1" x14ac:dyDescent="0.25">
      <c r="A9" s="56" t="s">
        <v>117</v>
      </c>
      <c r="B9" s="57"/>
      <c r="C9" s="44">
        <f>D4</f>
        <v>46120</v>
      </c>
      <c r="D9" s="41" t="s">
        <v>1</v>
      </c>
    </row>
    <row r="10" spans="1:6" ht="15" customHeight="1" x14ac:dyDescent="0.25">
      <c r="A10" s="1" t="s">
        <v>1</v>
      </c>
      <c r="B10" s="1" t="s">
        <v>1</v>
      </c>
      <c r="C10" s="1" t="s">
        <v>1</v>
      </c>
      <c r="D10" s="3" t="s">
        <v>5</v>
      </c>
    </row>
    <row r="11" spans="1:6" ht="15" customHeight="1" x14ac:dyDescent="0.25">
      <c r="A11" s="1" t="s">
        <v>1</v>
      </c>
      <c r="B11" s="1" t="s">
        <v>1</v>
      </c>
      <c r="C11" s="1" t="s">
        <v>1</v>
      </c>
      <c r="D11" s="1" t="s">
        <v>6</v>
      </c>
    </row>
    <row r="12" spans="1:6" ht="15" customHeight="1" x14ac:dyDescent="0.25">
      <c r="A12" s="1" t="s">
        <v>1</v>
      </c>
      <c r="B12" s="1" t="s">
        <v>1</v>
      </c>
      <c r="C12" s="1" t="s">
        <v>1</v>
      </c>
      <c r="D12" s="1" t="s">
        <v>1</v>
      </c>
    </row>
    <row r="13" spans="1:6" ht="15" customHeight="1" x14ac:dyDescent="0.25">
      <c r="A13" s="1" t="s">
        <v>1</v>
      </c>
      <c r="B13" s="4" t="s">
        <v>113</v>
      </c>
      <c r="C13" s="4" t="s">
        <v>114</v>
      </c>
      <c r="D13" s="4" t="s">
        <v>115</v>
      </c>
    </row>
    <row r="14" spans="1:6" ht="15" customHeight="1" x14ac:dyDescent="0.25">
      <c r="A14" s="1" t="s">
        <v>1</v>
      </c>
      <c r="B14" s="5" t="s">
        <v>9</v>
      </c>
      <c r="C14" s="35" t="s">
        <v>10</v>
      </c>
      <c r="D14" s="6" t="s">
        <v>11</v>
      </c>
    </row>
    <row r="15" spans="1:6" ht="15" customHeight="1" x14ac:dyDescent="0.25">
      <c r="A15" s="1" t="s">
        <v>1</v>
      </c>
      <c r="B15" s="5" t="s">
        <v>12</v>
      </c>
      <c r="C15" s="6" t="s">
        <v>13</v>
      </c>
      <c r="D15" s="6" t="s">
        <v>14</v>
      </c>
    </row>
    <row r="16" spans="1:6" ht="15" customHeight="1" x14ac:dyDescent="0.25">
      <c r="A16" s="1" t="s">
        <v>1</v>
      </c>
      <c r="B16" s="5" t="s">
        <v>15</v>
      </c>
      <c r="C16" s="6" t="s">
        <v>16</v>
      </c>
      <c r="D16" s="6" t="s">
        <v>17</v>
      </c>
    </row>
    <row r="17" spans="1:4" ht="15" customHeight="1" x14ac:dyDescent="0.25">
      <c r="A17" s="1" t="s">
        <v>1</v>
      </c>
      <c r="B17" s="1" t="s">
        <v>1</v>
      </c>
      <c r="C17" s="1"/>
      <c r="D17" s="1"/>
    </row>
    <row r="18" spans="1:4" ht="15" customHeight="1" x14ac:dyDescent="0.25">
      <c r="A18" s="1" t="s">
        <v>1</v>
      </c>
      <c r="B18" s="7" t="s">
        <v>18</v>
      </c>
      <c r="C18" s="1" t="s">
        <v>19</v>
      </c>
      <c r="D18" s="1" t="s">
        <v>1</v>
      </c>
    </row>
    <row r="19" spans="1:4" ht="15" customHeight="1" x14ac:dyDescent="0.25">
      <c r="A19" s="1" t="s">
        <v>1</v>
      </c>
      <c r="B19" s="1" t="s">
        <v>1</v>
      </c>
      <c r="C19" s="1" t="s">
        <v>20</v>
      </c>
      <c r="D19" s="1"/>
    </row>
    <row r="20" spans="1:4" ht="15" customHeight="1" x14ac:dyDescent="0.25">
      <c r="A20" s="1" t="s">
        <v>1</v>
      </c>
      <c r="B20" s="1" t="s">
        <v>1</v>
      </c>
      <c r="C20" s="1" t="s">
        <v>21</v>
      </c>
      <c r="D20" s="1" t="s">
        <v>1</v>
      </c>
    </row>
    <row r="21" spans="1:4" ht="15" customHeight="1" x14ac:dyDescent="0.25">
      <c r="A21" s="1" t="s">
        <v>1</v>
      </c>
      <c r="B21" s="1" t="s">
        <v>1</v>
      </c>
      <c r="C21" s="1" t="s">
        <v>1</v>
      </c>
      <c r="D21" s="1" t="s">
        <v>1</v>
      </c>
    </row>
    <row r="22" spans="1:4" ht="15" customHeight="1" x14ac:dyDescent="0.25">
      <c r="A22" s="1" t="s">
        <v>1</v>
      </c>
      <c r="B22" s="1" t="s">
        <v>1</v>
      </c>
      <c r="C22" s="1" t="s">
        <v>1</v>
      </c>
      <c r="D22" s="1" t="s">
        <v>1</v>
      </c>
    </row>
    <row r="23" spans="1:4" ht="15" customHeight="1" x14ac:dyDescent="0.25">
      <c r="A23" s="1" t="s">
        <v>1</v>
      </c>
      <c r="B23" s="1" t="s">
        <v>1</v>
      </c>
      <c r="C23" s="1" t="s">
        <v>1</v>
      </c>
      <c r="D23" s="1" t="s">
        <v>1</v>
      </c>
    </row>
    <row r="24" spans="1:4" ht="15" customHeight="1" x14ac:dyDescent="0.25">
      <c r="A24" s="1" t="s">
        <v>1</v>
      </c>
      <c r="B24" s="52" t="s">
        <v>22</v>
      </c>
      <c r="C24" s="52"/>
      <c r="D24" s="8" t="s">
        <v>23</v>
      </c>
    </row>
    <row r="25" spans="1:4" ht="15" customHeight="1" x14ac:dyDescent="0.25">
      <c r="A25" s="1" t="s">
        <v>1</v>
      </c>
      <c r="B25" s="52" t="s">
        <v>24</v>
      </c>
      <c r="C25" s="52"/>
      <c r="D25" s="8" t="s">
        <v>25</v>
      </c>
    </row>
    <row r="26" spans="1:4" ht="15" customHeight="1" x14ac:dyDescent="0.25">
      <c r="A26" s="1" t="s">
        <v>1</v>
      </c>
      <c r="B26" s="53" t="s">
        <v>26</v>
      </c>
      <c r="C26" s="53"/>
      <c r="D26" s="9" t="s">
        <v>26</v>
      </c>
    </row>
    <row r="27" spans="1:4" ht="15" customHeight="1" x14ac:dyDescent="0.25">
      <c r="A27" s="1" t="s">
        <v>1</v>
      </c>
      <c r="B27" s="1" t="s">
        <v>1</v>
      </c>
      <c r="C27" s="1" t="s">
        <v>1</v>
      </c>
      <c r="D27" s="1" t="s">
        <v>1</v>
      </c>
    </row>
  </sheetData>
  <mergeCells count="8">
    <mergeCell ref="A8:D8"/>
    <mergeCell ref="B25:C25"/>
    <mergeCell ref="B26:C26"/>
    <mergeCell ref="A1:D1"/>
    <mergeCell ref="B24:C24"/>
    <mergeCell ref="A6:D6"/>
    <mergeCell ref="A7:D7"/>
    <mergeCell ref="A9:B9"/>
  </mergeCells>
  <pageMargins left="0.75" right="0.75" top="1" bottom="1" header="0.5" footer="0.5"/>
  <pageSetup orientation="portrait" horizontalDpi="300"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F9"/>
  <sheetViews>
    <sheetView workbookViewId="0">
      <selection activeCell="C3" sqref="C3:D5"/>
    </sheetView>
  </sheetViews>
  <sheetFormatPr defaultRowHeight="12.75" x14ac:dyDescent="0.2"/>
  <cols>
    <col min="1" max="1" width="6.85546875" customWidth="1"/>
    <col min="2" max="2" width="52.140625" customWidth="1"/>
    <col min="3" max="4" width="21.85546875" customWidth="1"/>
  </cols>
  <sheetData>
    <row r="1" spans="1:6" ht="15" customHeight="1" x14ac:dyDescent="0.2">
      <c r="A1" s="10" t="s">
        <v>7</v>
      </c>
      <c r="B1" s="10" t="s">
        <v>27</v>
      </c>
      <c r="C1" s="10" t="s">
        <v>0</v>
      </c>
      <c r="D1" s="10" t="s">
        <v>28</v>
      </c>
    </row>
    <row r="2" spans="1:6" ht="15" customHeight="1" x14ac:dyDescent="0.25">
      <c r="A2" s="11" t="s">
        <v>9</v>
      </c>
      <c r="B2" s="11" t="s">
        <v>29</v>
      </c>
      <c r="C2" s="11"/>
      <c r="D2" s="11"/>
    </row>
    <row r="3" spans="1:6" ht="15" customHeight="1" x14ac:dyDescent="0.25">
      <c r="A3" s="6" t="s">
        <v>30</v>
      </c>
      <c r="B3" s="6" t="s">
        <v>31</v>
      </c>
      <c r="C3" s="47">
        <v>104491720893</v>
      </c>
      <c r="D3" s="47">
        <v>99506098952</v>
      </c>
      <c r="F3" s="46"/>
    </row>
    <row r="4" spans="1:6" ht="15" customHeight="1" x14ac:dyDescent="0.25">
      <c r="A4" s="6" t="s">
        <v>32</v>
      </c>
      <c r="B4" s="6" t="s">
        <v>33</v>
      </c>
      <c r="C4" s="48">
        <v>1431393436</v>
      </c>
      <c r="D4" s="48">
        <v>1363097245</v>
      </c>
      <c r="F4" s="46"/>
    </row>
    <row r="5" spans="1:6" ht="15" customHeight="1" x14ac:dyDescent="0.25">
      <c r="A5" s="6" t="s">
        <v>34</v>
      </c>
      <c r="B5" s="6" t="s">
        <v>35</v>
      </c>
      <c r="C5" s="49">
        <v>14313.934359999999</v>
      </c>
      <c r="D5" s="49">
        <v>13630.972449999999</v>
      </c>
      <c r="F5" s="46"/>
    </row>
    <row r="6" spans="1:6" ht="15" customHeight="1" x14ac:dyDescent="0.25">
      <c r="A6" s="11" t="s">
        <v>12</v>
      </c>
      <c r="B6" s="11" t="s">
        <v>36</v>
      </c>
      <c r="C6" s="11"/>
      <c r="D6" s="11"/>
    </row>
    <row r="7" spans="1:6" ht="15" customHeight="1" x14ac:dyDescent="0.25">
      <c r="A7" s="6" t="s">
        <v>37</v>
      </c>
      <c r="B7" s="6" t="s">
        <v>38</v>
      </c>
      <c r="C7" s="6"/>
      <c r="D7" s="6"/>
    </row>
    <row r="8" spans="1:6" ht="15" customHeight="1" x14ac:dyDescent="0.25">
      <c r="A8" s="6" t="s">
        <v>39</v>
      </c>
      <c r="B8" s="6" t="s">
        <v>40</v>
      </c>
      <c r="C8" s="6"/>
      <c r="D8" s="6"/>
    </row>
    <row r="9" spans="1:6" ht="15" customHeight="1" x14ac:dyDescent="0.25">
      <c r="A9" s="6" t="s">
        <v>41</v>
      </c>
      <c r="B9" s="6" t="s">
        <v>42</v>
      </c>
      <c r="C9" s="6"/>
      <c r="D9" s="6"/>
    </row>
  </sheetData>
  <pageMargins left="0.75" right="0.75" top="1" bottom="1" header="0.5" footer="0.5"/>
  <pageSetup scale="88"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K33"/>
  <sheetViews>
    <sheetView zoomScale="70" zoomScaleNormal="70" workbookViewId="0">
      <selection activeCell="D23" sqref="D23"/>
    </sheetView>
  </sheetViews>
  <sheetFormatPr defaultRowHeight="12.75" x14ac:dyDescent="0.2"/>
  <cols>
    <col min="1" max="1" width="6.85546875" customWidth="1"/>
    <col min="2" max="2" width="75.85546875" customWidth="1"/>
    <col min="3" max="3" width="11.7109375" customWidth="1"/>
    <col min="4" max="4" width="22.85546875" customWidth="1"/>
    <col min="5" max="5" width="24.42578125" customWidth="1"/>
    <col min="6" max="6" width="18.7109375" bestFit="1" customWidth="1"/>
    <col min="7" max="7" width="14" bestFit="1" customWidth="1"/>
    <col min="11" max="11" width="10" bestFit="1" customWidth="1"/>
  </cols>
  <sheetData>
    <row r="1" spans="1:10" ht="15" customHeight="1" x14ac:dyDescent="0.2">
      <c r="A1" s="10" t="s">
        <v>7</v>
      </c>
      <c r="B1" s="10" t="s">
        <v>43</v>
      </c>
      <c r="C1" s="10" t="s">
        <v>44</v>
      </c>
      <c r="D1" s="10" t="s">
        <v>45</v>
      </c>
      <c r="E1" s="10" t="s">
        <v>46</v>
      </c>
    </row>
    <row r="2" spans="1:10" ht="15.75" x14ac:dyDescent="0.2">
      <c r="A2" s="13" t="s">
        <v>47</v>
      </c>
      <c r="B2" s="14" t="s">
        <v>92</v>
      </c>
      <c r="C2" s="36" t="s">
        <v>48</v>
      </c>
      <c r="D2" s="15"/>
      <c r="E2" s="16"/>
    </row>
    <row r="3" spans="1:10" ht="15.75" x14ac:dyDescent="0.2">
      <c r="A3" s="13" t="s">
        <v>49</v>
      </c>
      <c r="B3" s="14" t="s">
        <v>93</v>
      </c>
      <c r="C3" s="36" t="s">
        <v>50</v>
      </c>
      <c r="D3" s="15"/>
      <c r="E3" s="16"/>
    </row>
    <row r="4" spans="1:10" ht="15.75" x14ac:dyDescent="0.2">
      <c r="A4" s="17" t="s">
        <v>1</v>
      </c>
      <c r="B4" s="18" t="s">
        <v>106</v>
      </c>
      <c r="C4" s="37" t="s">
        <v>51</v>
      </c>
      <c r="D4" s="19"/>
      <c r="E4" s="20"/>
      <c r="F4" s="43"/>
      <c r="G4" s="42"/>
      <c r="H4" s="43"/>
      <c r="I4" s="43"/>
      <c r="J4" s="43"/>
    </row>
    <row r="5" spans="1:10" ht="15.75" x14ac:dyDescent="0.2">
      <c r="A5" s="17" t="s">
        <v>1</v>
      </c>
      <c r="B5" s="18" t="s">
        <v>107</v>
      </c>
      <c r="C5" s="37" t="s">
        <v>52</v>
      </c>
      <c r="D5" s="19"/>
      <c r="E5" s="20"/>
      <c r="F5" s="43"/>
      <c r="G5" s="42"/>
      <c r="H5" s="43"/>
      <c r="I5" s="43"/>
      <c r="J5" s="43"/>
    </row>
    <row r="6" spans="1:10" ht="15.75" x14ac:dyDescent="0.2">
      <c r="A6" s="17" t="s">
        <v>1</v>
      </c>
      <c r="B6" s="18" t="s">
        <v>108</v>
      </c>
      <c r="C6" s="37" t="s">
        <v>53</v>
      </c>
      <c r="D6" s="21"/>
      <c r="E6" s="22"/>
      <c r="F6" s="43"/>
      <c r="G6" s="42"/>
      <c r="H6" s="43"/>
      <c r="I6" s="43"/>
      <c r="J6" s="43"/>
    </row>
    <row r="7" spans="1:10" ht="15.75" x14ac:dyDescent="0.2">
      <c r="A7" s="13" t="s">
        <v>54</v>
      </c>
      <c r="B7" s="14" t="s">
        <v>100</v>
      </c>
      <c r="C7" s="36" t="s">
        <v>55</v>
      </c>
      <c r="D7" s="15"/>
      <c r="E7" s="16"/>
      <c r="F7" s="43"/>
      <c r="G7" s="42"/>
      <c r="H7" s="43"/>
      <c r="I7" s="43"/>
      <c r="J7" s="43"/>
    </row>
    <row r="8" spans="1:10" ht="15.75" x14ac:dyDescent="0.2">
      <c r="A8" s="17" t="s">
        <v>1</v>
      </c>
      <c r="B8" s="18" t="s">
        <v>106</v>
      </c>
      <c r="C8" s="37" t="s">
        <v>56</v>
      </c>
      <c r="D8" s="19"/>
      <c r="E8" s="20"/>
      <c r="F8" s="43"/>
      <c r="G8" s="42"/>
      <c r="H8" s="43"/>
      <c r="I8" s="43"/>
      <c r="J8" s="43"/>
    </row>
    <row r="9" spans="1:10" ht="15.75" x14ac:dyDescent="0.2">
      <c r="A9" s="17" t="s">
        <v>1</v>
      </c>
      <c r="B9" s="18" t="s">
        <v>107</v>
      </c>
      <c r="C9" s="37" t="s">
        <v>57</v>
      </c>
      <c r="D9" s="19"/>
      <c r="E9" s="20"/>
      <c r="F9" s="43"/>
      <c r="G9" s="42"/>
      <c r="H9" s="43"/>
      <c r="I9" s="43"/>
      <c r="J9" s="43"/>
    </row>
    <row r="10" spans="1:10" ht="15.75" x14ac:dyDescent="0.2">
      <c r="A10" s="17" t="s">
        <v>1</v>
      </c>
      <c r="B10" s="18" t="s">
        <v>108</v>
      </c>
      <c r="C10" s="37" t="s">
        <v>58</v>
      </c>
      <c r="D10" s="21"/>
      <c r="E10" s="22"/>
      <c r="F10" s="43"/>
      <c r="G10" s="42"/>
      <c r="H10" s="43"/>
      <c r="I10" s="43"/>
      <c r="J10" s="43"/>
    </row>
    <row r="11" spans="1:10" ht="31.5" x14ac:dyDescent="0.2">
      <c r="A11" s="13" t="s">
        <v>59</v>
      </c>
      <c r="B11" s="14" t="s">
        <v>109</v>
      </c>
      <c r="C11" s="36" t="s">
        <v>60</v>
      </c>
      <c r="D11" s="19"/>
      <c r="E11" s="16"/>
      <c r="F11" s="43"/>
      <c r="G11" s="42"/>
      <c r="H11" s="43"/>
      <c r="I11" s="43"/>
      <c r="J11" s="43"/>
    </row>
    <row r="12" spans="1:10" ht="31.5" x14ac:dyDescent="0.2">
      <c r="A12" s="17" t="s">
        <v>1</v>
      </c>
      <c r="B12" s="18" t="s">
        <v>110</v>
      </c>
      <c r="C12" s="37" t="s">
        <v>61</v>
      </c>
      <c r="D12" s="19"/>
      <c r="E12" s="20"/>
      <c r="F12" s="43"/>
      <c r="G12" s="42"/>
      <c r="H12" s="43"/>
      <c r="I12" s="43"/>
      <c r="J12" s="43"/>
    </row>
    <row r="13" spans="1:10" ht="31.5" x14ac:dyDescent="0.2">
      <c r="A13" s="17"/>
      <c r="B13" s="18" t="s">
        <v>111</v>
      </c>
      <c r="C13" s="37" t="s">
        <v>62</v>
      </c>
      <c r="D13" s="19"/>
      <c r="E13" s="20"/>
      <c r="F13" s="43"/>
      <c r="G13" s="42"/>
      <c r="H13" s="43"/>
      <c r="I13" s="43"/>
      <c r="J13" s="43"/>
    </row>
    <row r="14" spans="1:10" ht="31.5" x14ac:dyDescent="0.2">
      <c r="A14" s="17" t="s">
        <v>1</v>
      </c>
      <c r="B14" s="18" t="s">
        <v>112</v>
      </c>
      <c r="C14" s="37" t="s">
        <v>63</v>
      </c>
      <c r="D14" s="19"/>
      <c r="E14" s="20"/>
      <c r="F14" s="43"/>
      <c r="G14" s="42"/>
      <c r="H14" s="43"/>
      <c r="I14" s="43"/>
      <c r="J14" s="43"/>
    </row>
    <row r="15" spans="1:10" ht="31.5" x14ac:dyDescent="0.2">
      <c r="A15" s="13" t="s">
        <v>64</v>
      </c>
      <c r="B15" s="14" t="s">
        <v>94</v>
      </c>
      <c r="C15" s="36" t="s">
        <v>65</v>
      </c>
      <c r="D15" s="23"/>
      <c r="E15" s="24"/>
      <c r="F15" s="43"/>
      <c r="G15" s="42"/>
      <c r="H15" s="43"/>
      <c r="I15" s="43"/>
      <c r="J15" s="43"/>
    </row>
    <row r="16" spans="1:10" ht="31.5" x14ac:dyDescent="0.2">
      <c r="A16" s="13" t="s">
        <v>66</v>
      </c>
      <c r="B16" s="14" t="s">
        <v>95</v>
      </c>
      <c r="C16" s="36" t="s">
        <v>67</v>
      </c>
      <c r="D16" s="15"/>
      <c r="E16" s="16"/>
      <c r="F16" s="43"/>
      <c r="G16" s="42"/>
      <c r="H16" s="43"/>
      <c r="I16" s="43"/>
      <c r="J16" s="43"/>
    </row>
    <row r="17" spans="1:11" ht="15.75" x14ac:dyDescent="0.2">
      <c r="A17" s="17" t="s">
        <v>1</v>
      </c>
      <c r="B17" s="18" t="s">
        <v>96</v>
      </c>
      <c r="C17" s="37" t="s">
        <v>68</v>
      </c>
      <c r="D17" s="19"/>
      <c r="E17" s="20"/>
      <c r="F17" s="43"/>
      <c r="G17" s="42"/>
      <c r="H17" s="43"/>
      <c r="I17" s="43"/>
      <c r="J17" s="43"/>
    </row>
    <row r="18" spans="1:11" ht="15.75" x14ac:dyDescent="0.2">
      <c r="A18" s="17" t="s">
        <v>1</v>
      </c>
      <c r="B18" s="18" t="s">
        <v>97</v>
      </c>
      <c r="C18" s="37" t="s">
        <v>69</v>
      </c>
      <c r="D18" s="19"/>
      <c r="E18" s="20"/>
      <c r="F18" s="43"/>
      <c r="G18" s="42"/>
      <c r="H18" s="43"/>
      <c r="I18" s="43"/>
      <c r="J18" s="43"/>
    </row>
    <row r="19" spans="1:11" ht="31.5" x14ac:dyDescent="0.2">
      <c r="A19" s="13" t="s">
        <v>70</v>
      </c>
      <c r="B19" s="14" t="s">
        <v>98</v>
      </c>
      <c r="C19" s="36" t="s">
        <v>71</v>
      </c>
      <c r="D19" s="15"/>
      <c r="E19" s="16"/>
      <c r="F19" s="43"/>
      <c r="G19" s="42"/>
      <c r="H19" s="43"/>
      <c r="I19" s="43"/>
    </row>
    <row r="20" spans="1:11" ht="15.75" x14ac:dyDescent="0.2">
      <c r="A20" s="13"/>
      <c r="B20" s="14" t="s">
        <v>38</v>
      </c>
      <c r="C20" s="36" t="s">
        <v>72</v>
      </c>
      <c r="D20" s="15"/>
      <c r="E20" s="16"/>
      <c r="F20" s="43"/>
      <c r="G20" s="42"/>
      <c r="H20" s="43"/>
      <c r="I20" s="43"/>
    </row>
    <row r="21" spans="1:11" ht="15.75" x14ac:dyDescent="0.2">
      <c r="A21" s="13"/>
      <c r="B21" s="14" t="s">
        <v>40</v>
      </c>
      <c r="C21" s="36" t="s">
        <v>73</v>
      </c>
      <c r="D21" s="15"/>
      <c r="E21" s="16"/>
      <c r="F21" s="43"/>
      <c r="G21" s="42"/>
      <c r="H21" s="43"/>
      <c r="I21" s="43"/>
    </row>
    <row r="22" spans="1:11" ht="15.75" x14ac:dyDescent="0.2">
      <c r="A22" s="13"/>
      <c r="B22" s="14" t="s">
        <v>42</v>
      </c>
      <c r="C22" s="36" t="s">
        <v>74</v>
      </c>
      <c r="D22" s="15"/>
      <c r="E22" s="16"/>
      <c r="F22" s="43"/>
      <c r="G22" s="42"/>
      <c r="H22" s="43"/>
      <c r="I22" s="43"/>
    </row>
    <row r="23" spans="1:11" ht="63" x14ac:dyDescent="0.2">
      <c r="A23" s="13" t="s">
        <v>75</v>
      </c>
      <c r="B23" s="14" t="s">
        <v>99</v>
      </c>
      <c r="C23" s="36" t="s">
        <v>76</v>
      </c>
      <c r="D23" s="15"/>
      <c r="E23" s="16"/>
      <c r="F23" s="43"/>
      <c r="G23" s="42"/>
      <c r="H23" s="43"/>
      <c r="I23" s="43"/>
    </row>
    <row r="24" spans="1:11" ht="15.75" x14ac:dyDescent="0.2">
      <c r="A24" s="25" t="s">
        <v>77</v>
      </c>
      <c r="B24" s="26" t="s">
        <v>93</v>
      </c>
      <c r="C24" s="38" t="s">
        <v>78</v>
      </c>
      <c r="D24" s="27"/>
      <c r="E24" s="28"/>
      <c r="F24" s="43"/>
      <c r="G24" s="42"/>
      <c r="H24" s="43"/>
      <c r="I24" s="43"/>
    </row>
    <row r="25" spans="1:11" ht="15.75" x14ac:dyDescent="0.2">
      <c r="A25" s="25" t="s">
        <v>79</v>
      </c>
      <c r="B25" s="26" t="s">
        <v>100</v>
      </c>
      <c r="C25" s="38" t="s">
        <v>80</v>
      </c>
      <c r="D25" s="27"/>
      <c r="E25" s="28"/>
      <c r="F25" s="43"/>
      <c r="G25" s="42"/>
      <c r="H25" s="43"/>
      <c r="I25" s="43"/>
    </row>
    <row r="26" spans="1:11" ht="31.5" x14ac:dyDescent="0.2">
      <c r="A26" s="25" t="s">
        <v>81</v>
      </c>
      <c r="B26" s="26" t="s">
        <v>101</v>
      </c>
      <c r="C26" s="38" t="s">
        <v>82</v>
      </c>
      <c r="D26" s="27"/>
      <c r="E26" s="28"/>
      <c r="F26" s="43"/>
      <c r="G26" s="42"/>
      <c r="H26" s="43"/>
      <c r="I26" s="43"/>
      <c r="K26" s="43"/>
    </row>
    <row r="27" spans="1:11" ht="47.25" x14ac:dyDescent="0.2">
      <c r="A27" s="13" t="s">
        <v>83</v>
      </c>
      <c r="B27" s="14" t="s">
        <v>102</v>
      </c>
      <c r="C27" s="36" t="s">
        <v>84</v>
      </c>
      <c r="D27" s="15"/>
      <c r="E27" s="16"/>
      <c r="F27" s="43"/>
      <c r="G27" s="42"/>
      <c r="H27" s="43"/>
      <c r="I27" s="43"/>
    </row>
    <row r="28" spans="1:11" ht="15.75" x14ac:dyDescent="0.2">
      <c r="A28" s="17" t="s">
        <v>1</v>
      </c>
      <c r="B28" s="18" t="s">
        <v>103</v>
      </c>
      <c r="C28" s="37" t="s">
        <v>85</v>
      </c>
      <c r="D28" s="21"/>
      <c r="E28" s="22"/>
      <c r="F28" s="43"/>
      <c r="G28" s="42"/>
      <c r="H28" s="43"/>
      <c r="I28" s="43"/>
    </row>
    <row r="29" spans="1:11" ht="31.5" x14ac:dyDescent="0.2">
      <c r="A29" s="17" t="s">
        <v>1</v>
      </c>
      <c r="B29" s="18" t="s">
        <v>104</v>
      </c>
      <c r="C29" s="37" t="s">
        <v>86</v>
      </c>
      <c r="D29" s="29"/>
      <c r="E29" s="30"/>
      <c r="F29" s="43"/>
      <c r="G29" s="42"/>
      <c r="H29" s="43"/>
      <c r="I29" s="43"/>
    </row>
    <row r="30" spans="1:11" ht="31.5" x14ac:dyDescent="0.2">
      <c r="A30" s="13" t="s">
        <v>87</v>
      </c>
      <c r="B30" s="14" t="s">
        <v>105</v>
      </c>
      <c r="C30" s="36" t="s">
        <v>88</v>
      </c>
      <c r="D30" s="15"/>
      <c r="E30" s="16"/>
      <c r="F30" s="43"/>
      <c r="G30" s="42"/>
      <c r="H30" s="43"/>
      <c r="I30" s="43"/>
    </row>
    <row r="31" spans="1:11" ht="15.75" x14ac:dyDescent="0.2">
      <c r="A31" s="17" t="s">
        <v>1</v>
      </c>
      <c r="B31" s="18" t="s">
        <v>96</v>
      </c>
      <c r="C31" s="37" t="s">
        <v>89</v>
      </c>
      <c r="D31" s="19"/>
      <c r="E31" s="20"/>
      <c r="F31" s="43"/>
      <c r="G31" s="42"/>
      <c r="H31" s="43"/>
      <c r="I31" s="43"/>
    </row>
    <row r="32" spans="1:11" ht="15.75" x14ac:dyDescent="0.2">
      <c r="A32" s="31" t="s">
        <v>1</v>
      </c>
      <c r="B32" s="32" t="s">
        <v>97</v>
      </c>
      <c r="C32" s="39" t="s">
        <v>90</v>
      </c>
      <c r="D32" s="33"/>
      <c r="E32" s="34"/>
      <c r="F32" s="43"/>
      <c r="G32" s="42"/>
      <c r="H32" s="43"/>
      <c r="I32" s="43"/>
    </row>
    <row r="33" spans="6:6" x14ac:dyDescent="0.2">
      <c r="F33" s="43"/>
    </row>
  </sheetData>
  <pageMargins left="0.75" right="0.75" top="1" bottom="1" header="0.5" footer="0.5"/>
  <pageSetup orientation="portrait" horizontalDpi="300" verticalDpi="300" r:id="rId1"/>
  <headerFooter alignWithMargins="0"/>
  <ignoredErrors>
    <ignoredError sqref="C2:C32" numberStoredAsText="1"/>
  </ignoredError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fitToPage="1"/>
  </sheetPr>
  <dimension ref="A1:C3"/>
  <sheetViews>
    <sheetView workbookViewId="0">
      <selection activeCell="D21" sqref="D21"/>
    </sheetView>
  </sheetViews>
  <sheetFormatPr defaultRowHeight="12.75" x14ac:dyDescent="0.2"/>
  <cols>
    <col min="1" max="1" width="6.85546875" customWidth="1"/>
    <col min="2" max="2" width="37.42578125" customWidth="1"/>
    <col min="3" max="3" width="50.7109375" customWidth="1"/>
  </cols>
  <sheetData>
    <row r="1" spans="1:3" ht="15" customHeight="1" x14ac:dyDescent="0.2">
      <c r="A1" s="10" t="s">
        <v>7</v>
      </c>
      <c r="B1" s="10" t="s">
        <v>91</v>
      </c>
      <c r="C1" s="10" t="s">
        <v>8</v>
      </c>
    </row>
    <row r="2" spans="1:3" ht="15" customHeight="1" x14ac:dyDescent="0.25">
      <c r="A2" s="6">
        <v>1</v>
      </c>
      <c r="B2" s="40" t="s">
        <v>47</v>
      </c>
      <c r="C2" s="6"/>
    </row>
    <row r="3" spans="1:3" ht="15" customHeight="1" x14ac:dyDescent="0.25">
      <c r="A3" s="6">
        <v>2</v>
      </c>
      <c r="B3" s="40" t="s">
        <v>75</v>
      </c>
      <c r="C3" s="6"/>
    </row>
  </sheetData>
  <pageMargins left="0.75" right="0.75" top="1" bottom="1" header="0.5" footer="0.5"/>
  <pageSetup orientation="portrait" horizontalDpi="300" verticalDpi="300"/>
  <headerFooter alignWithMargins="0"/>
  <legacy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A81"/>
  <sheetViews>
    <sheetView workbookViewId="0"/>
  </sheetViews>
  <sheetFormatPr defaultRowHeight="12.75" x14ac:dyDescent="0.2"/>
  <sheetData>
    <row r="1" spans="1:1" x14ac:dyDescent="0.2">
      <c r="A1" t="str">
        <f>CONCATENATE("{'SheetId':'b5d0cc12-b4f8-4b93-990a-a143a8167116'",",","'UId':'e2fc2a23-f85b-481c-b66d-ee1665fa43ee'",",'Col':",COLUMN(QuyDinhGia_HangNgay!C2),",'Row':",ROW(QuyDinhGia_HangNgay!C2),",","'Format':'numberic'",",'Value':'",SUBSTITUTE(QuyDinhGia_HangNgay!C2,"'","\'"),"','TargetCode':''}")</f>
        <v>{'SheetId':'b5d0cc12-b4f8-4b93-990a-a143a8167116','UId':'e2fc2a23-f85b-481c-b66d-ee1665fa43ee','Col':3,'Row':2,'Format':'numberic','Value':'','TargetCode':''}</v>
      </c>
    </row>
    <row r="2" spans="1:1" x14ac:dyDescent="0.2">
      <c r="A2" t="str">
        <f>CONCATENATE("{'SheetId':'b5d0cc12-b4f8-4b93-990a-a143a8167116'",",","'UId':'e2eec4cb-1570-4bce-ab70-90965951c48a'",",'Col':",COLUMN(QuyDinhGia_HangNgay!D2),",'Row':",ROW(QuyDinhGia_HangNgay!D2),",","'Format':'numberic'",",'Value':'",SUBSTITUTE(QuyDinhGia_HangNgay!D2,"'","\'"),"','TargetCode':''}")</f>
        <v>{'SheetId':'b5d0cc12-b4f8-4b93-990a-a143a8167116','UId':'e2eec4cb-1570-4bce-ab70-90965951c48a','Col':4,'Row':2,'Format':'numberic','Value':'','TargetCode':''}</v>
      </c>
    </row>
    <row r="3" spans="1:1" x14ac:dyDescent="0.2">
      <c r="A3" t="str">
        <f>CONCATENATE("{'SheetId':'b5d0cc12-b4f8-4b93-990a-a143a8167116'",",","'UId':'647a2c89-f3b5-4a52-952c-edeef5893ade'",",'Col':",COLUMN(QuyDinhGia_HangNgay!C3),",'Row':",ROW(QuyDinhGia_HangNgay!C3),",","'Format':'numberic'",",'Value':'",SUBSTITUTE(QuyDinhGia_HangNgay!C3,"'","\'"),"','TargetCode':''}")</f>
        <v>{'SheetId':'b5d0cc12-b4f8-4b93-990a-a143a8167116','UId':'647a2c89-f3b5-4a52-952c-edeef5893ade','Col':3,'Row':3,'Format':'numberic','Value':'104491720893','TargetCode':''}</v>
      </c>
    </row>
    <row r="4" spans="1:1" x14ac:dyDescent="0.2">
      <c r="A4" t="str">
        <f>CONCATENATE("{'SheetId':'b5d0cc12-b4f8-4b93-990a-a143a8167116'",",","'UId':'2e40eb16-ec69-48b1-ab62-15c808138063'",",'Col':",COLUMN(QuyDinhGia_HangNgay!D3),",'Row':",ROW(QuyDinhGia_HangNgay!D3),",","'Format':'numberic'",",'Value':'",SUBSTITUTE(QuyDinhGia_HangNgay!D3,"'","\'"),"','TargetCode':''}")</f>
        <v>{'SheetId':'b5d0cc12-b4f8-4b93-990a-a143a8167116','UId':'2e40eb16-ec69-48b1-ab62-15c808138063','Col':4,'Row':3,'Format':'numberic','Value':'99506098952','TargetCode':''}</v>
      </c>
    </row>
    <row r="5" spans="1:1" x14ac:dyDescent="0.2">
      <c r="A5" t="str">
        <f>CONCATENATE("{'SheetId':'b5d0cc12-b4f8-4b93-990a-a143a8167116'",",","'UId':'fdcb3d95-f2ae-4150-aaa9-f0f169f48120'",",'Col':",COLUMN(QuyDinhGia_HangNgay!C4),",'Row':",ROW(QuyDinhGia_HangNgay!C4),",","'Format':'numberic'",",'Value':'",SUBSTITUTE(QuyDinhGia_HangNgay!C4,"'","\'"),"','TargetCode':''}")</f>
        <v>{'SheetId':'b5d0cc12-b4f8-4b93-990a-a143a8167116','UId':'fdcb3d95-f2ae-4150-aaa9-f0f169f48120','Col':3,'Row':4,'Format':'numberic','Value':'1431393436','TargetCode':''}</v>
      </c>
    </row>
    <row r="6" spans="1:1" x14ac:dyDescent="0.2">
      <c r="A6" t="str">
        <f>CONCATENATE("{'SheetId':'b5d0cc12-b4f8-4b93-990a-a143a8167116'",",","'UId':'585ca6b1-f696-4f04-85ff-d84cc860346d'",",'Col':",COLUMN(QuyDinhGia_HangNgay!D4),",'Row':",ROW(QuyDinhGia_HangNgay!D4),",","'Format':'numberic'",",'Value':'",SUBSTITUTE(QuyDinhGia_HangNgay!D4,"'","\'"),"','TargetCode':''}")</f>
        <v>{'SheetId':'b5d0cc12-b4f8-4b93-990a-a143a8167116','UId':'585ca6b1-f696-4f04-85ff-d84cc860346d','Col':4,'Row':4,'Format':'numberic','Value':'1363097245','TargetCode':''}</v>
      </c>
    </row>
    <row r="7" spans="1:1" x14ac:dyDescent="0.2">
      <c r="A7" t="str">
        <f>CONCATENATE("{'SheetId':'b5d0cc12-b4f8-4b93-990a-a143a8167116'",",","'UId':'38d76503-d0f5-43ef-8a7a-f1e778c30262'",",'Col':",COLUMN(QuyDinhGia_HangNgay!C5),",'Row':",ROW(QuyDinhGia_HangNgay!C5),",","'Format':'numberic'",",'Value':'",SUBSTITUTE(QuyDinhGia_HangNgay!C5,"'","\'"),"','TargetCode':''}")</f>
        <v>{'SheetId':'b5d0cc12-b4f8-4b93-990a-a143a8167116','UId':'38d76503-d0f5-43ef-8a7a-f1e778c30262','Col':3,'Row':5,'Format':'numberic','Value':'14313.93436','TargetCode':''}</v>
      </c>
    </row>
    <row r="8" spans="1:1" x14ac:dyDescent="0.2">
      <c r="A8" t="str">
        <f>CONCATENATE("{'SheetId':'b5d0cc12-b4f8-4b93-990a-a143a8167116'",",","'UId':'f1a764a7-dc9c-46da-9b69-8196b4503f0c'",",'Col':",COLUMN(QuyDinhGia_HangNgay!D5),",'Row':",ROW(QuyDinhGia_HangNgay!D5),",","'Format':'numberic'",",'Value':'",SUBSTITUTE(QuyDinhGia_HangNgay!D5,"'","\'"),"','TargetCode':''}")</f>
        <v>{'SheetId':'b5d0cc12-b4f8-4b93-990a-a143a8167116','UId':'f1a764a7-dc9c-46da-9b69-8196b4503f0c','Col':4,'Row':5,'Format':'numberic','Value':'13630.97245','TargetCode':''}</v>
      </c>
    </row>
    <row r="9" spans="1:1" x14ac:dyDescent="0.2">
      <c r="A9" t="str">
        <f>CONCATENATE("{'SheetId':'b5d0cc12-b4f8-4b93-990a-a143a8167116'",",","'UId':'85aed296-fd21-4566-9ce9-85a5317f98c9'",",'Col':",COLUMN(QuyDinhGia_HangNgay!C6),",'Row':",ROW(QuyDinhGia_HangNgay!C6),",","'Format':'percentage'",",'Value':'",SUBSTITUTE(QuyDinhGia_HangNgay!C6,"'","\'"),"','TargetCode':''}")</f>
        <v>{'SheetId':'b5d0cc12-b4f8-4b93-990a-a143a8167116','UId':'85aed296-fd21-4566-9ce9-85a5317f98c9','Col':3,'Row':6,'Format':'percentage','Value':'','TargetCode':''}</v>
      </c>
    </row>
    <row r="10" spans="1:1" x14ac:dyDescent="0.2">
      <c r="A10" t="str">
        <f>CONCATENATE("{'SheetId':'b5d0cc12-b4f8-4b93-990a-a143a8167116'",",","'UId':'03b43a4a-07d1-4941-8b3d-0f7aece7770b'",",'Col':",COLUMN(QuyDinhGia_HangNgay!D6),",'Row':",ROW(QuyDinhGia_HangNgay!D6),",","'Format':'percentage'",",'Value':'",SUBSTITUTE(QuyDinhGia_HangNgay!D6,"'","\'"),"','TargetCode':''}")</f>
        <v>{'SheetId':'b5d0cc12-b4f8-4b93-990a-a143a8167116','UId':'03b43a4a-07d1-4941-8b3d-0f7aece7770b','Col':4,'Row':6,'Format':'percentage','Value':'','TargetCode':''}</v>
      </c>
    </row>
    <row r="11" spans="1:1" x14ac:dyDescent="0.2">
      <c r="A11" t="str">
        <f>CONCATENATE("{'SheetId':'b5d0cc12-b4f8-4b93-990a-a143a8167116'",",","'UId':'82f66aaa-1829-4d7a-8371-5eb056dde837'",",'Col':",COLUMN(QuyDinhGia_HangNgay!C7),",'Row':",ROW(QuyDinhGia_HangNgay!C7),",","'Format':'numberic'",",'Value':'",SUBSTITUTE(QuyDinhGia_HangNgay!C7,"'","\'"),"','TargetCode':''}")</f>
        <v>{'SheetId':'b5d0cc12-b4f8-4b93-990a-a143a8167116','UId':'82f66aaa-1829-4d7a-8371-5eb056dde837','Col':3,'Row':7,'Format':'numberic','Value':'','TargetCode':''}</v>
      </c>
    </row>
    <row r="12" spans="1:1" x14ac:dyDescent="0.2">
      <c r="A12" t="str">
        <f>CONCATENATE("{'SheetId':'b5d0cc12-b4f8-4b93-990a-a143a8167116'",",","'UId':'b3fa5b17-91bb-4bba-8a99-4d1356f543f5'",",'Col':",COLUMN(QuyDinhGia_HangNgay!D7),",'Row':",ROW(QuyDinhGia_HangNgay!D7),",","'Format':'numberic'",",'Value':'",SUBSTITUTE(QuyDinhGia_HangNgay!D7,"'","\'"),"','TargetCode':''}")</f>
        <v>{'SheetId':'b5d0cc12-b4f8-4b93-990a-a143a8167116','UId':'b3fa5b17-91bb-4bba-8a99-4d1356f543f5','Col':4,'Row':7,'Format':'numberic','Value':'','TargetCode':''}</v>
      </c>
    </row>
    <row r="13" spans="1:1" x14ac:dyDescent="0.2">
      <c r="A13" t="str">
        <f>CONCATENATE("{'SheetId':'b5d0cc12-b4f8-4b93-990a-a143a8167116'",",","'UId':'ceb5a5fd-6720-4d11-bc8a-56fc1960d271'",",'Col':",COLUMN(QuyDinhGia_HangNgay!C8),",'Row':",ROW(QuyDinhGia_HangNgay!C8),",","'Format':'numberic'",",'Value':'",SUBSTITUTE(QuyDinhGia_HangNgay!C8,"'","\'"),"','TargetCode':''}")</f>
        <v>{'SheetId':'b5d0cc12-b4f8-4b93-990a-a143a8167116','UId':'ceb5a5fd-6720-4d11-bc8a-56fc1960d271','Col':3,'Row':8,'Format':'numberic','Value':'','TargetCode':''}</v>
      </c>
    </row>
    <row r="14" spans="1:1" x14ac:dyDescent="0.2">
      <c r="A14" t="str">
        <f>CONCATENATE("{'SheetId':'b5d0cc12-b4f8-4b93-990a-a143a8167116'",",","'UId':'8a54624a-022a-4ca0-bf34-185fef7172fc'",",'Col':",COLUMN(QuyDinhGia_HangNgay!D8),",'Row':",ROW(QuyDinhGia_HangNgay!D8),",","'Format':'numberic'",",'Value':'",SUBSTITUTE(QuyDinhGia_HangNgay!D8,"'","\'"),"','TargetCode':''}")</f>
        <v>{'SheetId':'b5d0cc12-b4f8-4b93-990a-a143a8167116','UId':'8a54624a-022a-4ca0-bf34-185fef7172fc','Col':4,'Row':8,'Format':'numberic','Value':'','TargetCode':''}</v>
      </c>
    </row>
    <row r="15" spans="1:1" x14ac:dyDescent="0.2">
      <c r="A15" t="str">
        <f>CONCATENATE("{'SheetId':'b5d0cc12-b4f8-4b93-990a-a143a8167116'",",","'UId':'34ceffe6-65a7-42d5-854c-86c132b53854'",",'Col':",COLUMN(QuyDinhGia_HangNgay!C9),",'Row':",ROW(QuyDinhGia_HangNgay!C9),",","'Format':'numberic'",",'Value':'",SUBSTITUTE(QuyDinhGia_HangNgay!C9,"'","\'"),"','TargetCode':''}")</f>
        <v>{'SheetId':'b5d0cc12-b4f8-4b93-990a-a143a8167116','UId':'34ceffe6-65a7-42d5-854c-86c132b53854','Col':3,'Row':9,'Format':'numberic','Value':'','TargetCode':''}</v>
      </c>
    </row>
    <row r="16" spans="1:1" x14ac:dyDescent="0.2">
      <c r="A16" t="str">
        <f>CONCATENATE("{'SheetId':'b5d0cc12-b4f8-4b93-990a-a143a8167116'",",","'UId':'ad223980-5900-4419-84bc-4da5ecebaa0d'",",'Col':",COLUMN(QuyDinhGia_HangNgay!D9),",'Row':",ROW(QuyDinhGia_HangNgay!D9),",","'Format':'numberic'",",'Value':'",SUBSTITUTE(QuyDinhGia_HangNgay!D9,"'","\'"),"','TargetCode':''}")</f>
        <v>{'SheetId':'b5d0cc12-b4f8-4b93-990a-a143a8167116','UId':'ad223980-5900-4419-84bc-4da5ecebaa0d','Col':4,'Row':9,'Format':'numberic','Value':'','TargetCode':''}</v>
      </c>
    </row>
    <row r="17" spans="1:1" x14ac:dyDescent="0.2">
      <c r="A17" t="str">
        <f>CONCATENATE("{'SheetId':'20c58f8f-403b-4436-8602-600cf6be7697'",",","'UId':'1519f209-b44a-44a4-ba10-628a79cf90a2'",",'Col':",COLUMN(DangHD_06182!D2),",'Row':",ROW(DangHD_06182!D2),",","'Format':'numberic'",",'Value':'",SUBSTITUTE(DangHD_06182!D2,"'","\'"),"','TargetCode':''}")</f>
        <v>{'SheetId':'20c58f8f-403b-4436-8602-600cf6be7697','UId':'1519f209-b44a-44a4-ba10-628a79cf90a2','Col':4,'Row':2,'Format':'numberic','Value':'','TargetCode':''}</v>
      </c>
    </row>
    <row r="18" spans="1:1" x14ac:dyDescent="0.2">
      <c r="A18" t="str">
        <f>CONCATENATE("{'SheetId':'20c58f8f-403b-4436-8602-600cf6be7697'",",","'UId':'4d834622-df00-44cc-8d3d-398284fc145b'",",'Col':",COLUMN(DangHD_06182!E2),",'Row':",ROW(DangHD_06182!E2),",","'Format':'numberic'",",'Value':'",SUBSTITUTE(DangHD_06182!E2,"'","\'"),"','TargetCode':''}")</f>
        <v>{'SheetId':'20c58f8f-403b-4436-8602-600cf6be7697','UId':'4d834622-df00-44cc-8d3d-398284fc145b','Col':5,'Row':2,'Format':'numberic','Value':'','TargetCode':''}</v>
      </c>
    </row>
    <row r="19" spans="1:1" x14ac:dyDescent="0.2">
      <c r="A19" t="str">
        <f>CONCATENATE("{'SheetId':'20c58f8f-403b-4436-8602-600cf6be7697'",",","'UId':'8eb08fe4-07ae-4cc3-94e7-ec5e93e2c483'",",'Col':",COLUMN(DangHD_06182!D3),",'Row':",ROW(DangHD_06182!D3),",","'Format':'numberic'",",'Value':'",SUBSTITUTE(DangHD_06182!D3,"'","\'"),"','TargetCode':''}")</f>
        <v>{'SheetId':'20c58f8f-403b-4436-8602-600cf6be7697','UId':'8eb08fe4-07ae-4cc3-94e7-ec5e93e2c483','Col':4,'Row':3,'Format':'numberic','Value':'','TargetCode':''}</v>
      </c>
    </row>
    <row r="20" spans="1:1" x14ac:dyDescent="0.2">
      <c r="A20" t="str">
        <f>CONCATENATE("{'SheetId':'20c58f8f-403b-4436-8602-600cf6be7697'",",","'UId':'214f15b6-887d-4825-bd50-fb7c37911d40'",",'Col':",COLUMN(DangHD_06182!E3),",'Row':",ROW(DangHD_06182!E3),",","'Format':'numberic'",",'Value':'",SUBSTITUTE(DangHD_06182!E3,"'","\'"),"','TargetCode':''}")</f>
        <v>{'SheetId':'20c58f8f-403b-4436-8602-600cf6be7697','UId':'214f15b6-887d-4825-bd50-fb7c37911d40','Col':5,'Row':3,'Format':'numberic','Value':'','TargetCode':''}</v>
      </c>
    </row>
    <row r="21" spans="1:1" x14ac:dyDescent="0.2">
      <c r="A21" t="str">
        <f>CONCATENATE("{'SheetId':'20c58f8f-403b-4436-8602-600cf6be7697'",",","'UId':'5211ce78-9fd1-40d8-bf7b-ee0362f72f43'",",'Col':",COLUMN(DangHD_06182!D4),",'Row':",ROW(DangHD_06182!D4),",","'Format':'numberic'",",'Value':'",SUBSTITUTE(DangHD_06182!D4,"'","\'"),"','TargetCode':''}")</f>
        <v>{'SheetId':'20c58f8f-403b-4436-8602-600cf6be7697','UId':'5211ce78-9fd1-40d8-bf7b-ee0362f72f43','Col':4,'Row':4,'Format':'numberic','Value':'','TargetCode':''}</v>
      </c>
    </row>
    <row r="22" spans="1:1" x14ac:dyDescent="0.2">
      <c r="A22" t="str">
        <f>CONCATENATE("{'SheetId':'20c58f8f-403b-4436-8602-600cf6be7697'",",","'UId':'fa4a44d5-b1ea-488c-b28f-2cd13987f1e6'",",'Col':",COLUMN(DangHD_06182!E4),",'Row':",ROW(DangHD_06182!E4),",","'Format':'numberic'",",'Value':'",SUBSTITUTE(DangHD_06182!E4,"'","\'"),"','TargetCode':''}")</f>
        <v>{'SheetId':'20c58f8f-403b-4436-8602-600cf6be7697','UId':'fa4a44d5-b1ea-488c-b28f-2cd13987f1e6','Col':5,'Row':4,'Format':'numberic','Value':'','TargetCode':''}</v>
      </c>
    </row>
    <row r="23" spans="1:1" x14ac:dyDescent="0.2">
      <c r="A23" t="str">
        <f>CONCATENATE("{'SheetId':'20c58f8f-403b-4436-8602-600cf6be7697'",",","'UId':'b2b1cf71-c890-48d5-a85e-2d9d2609146d'",",'Col':",COLUMN(DangHD_06182!D5),",'Row':",ROW(DangHD_06182!D5),",","'Format':'numberic'",",'Value':'",SUBSTITUTE(DangHD_06182!D5,"'","\'"),"','TargetCode':''}")</f>
        <v>{'SheetId':'20c58f8f-403b-4436-8602-600cf6be7697','UId':'b2b1cf71-c890-48d5-a85e-2d9d2609146d','Col':4,'Row':5,'Format':'numberic','Value':'','TargetCode':''}</v>
      </c>
    </row>
    <row r="24" spans="1:1" x14ac:dyDescent="0.2">
      <c r="A24" t="str">
        <f>CONCATENATE("{'SheetId':'20c58f8f-403b-4436-8602-600cf6be7697'",",","'UId':'f3879ebd-289a-4f36-be00-048d6330c43f'",",'Col':",COLUMN(DangHD_06182!E5),",'Row':",ROW(DangHD_06182!E5),",","'Format':'numberic'",",'Value':'",SUBSTITUTE(DangHD_06182!E5,"'","\'"),"','TargetCode':''}")</f>
        <v>{'SheetId':'20c58f8f-403b-4436-8602-600cf6be7697','UId':'f3879ebd-289a-4f36-be00-048d6330c43f','Col':5,'Row':5,'Format':'numberic','Value':'','TargetCode':''}</v>
      </c>
    </row>
    <row r="25" spans="1:1" x14ac:dyDescent="0.2">
      <c r="A25" t="str">
        <f>CONCATENATE("{'SheetId':'20c58f8f-403b-4436-8602-600cf6be7697'",",","'UId':'e0a02d3a-0a73-465e-911e-24a7567d3273'",",'Col':",COLUMN(DangHD_06182!D6),",'Row':",ROW(DangHD_06182!D6),",","'Format':'numberic'",",'Value':'",SUBSTITUTE(DangHD_06182!D6,"'","\'"),"','TargetCode':''}")</f>
        <v>{'SheetId':'20c58f8f-403b-4436-8602-600cf6be7697','UId':'e0a02d3a-0a73-465e-911e-24a7567d3273','Col':4,'Row':6,'Format':'numberic','Value':'','TargetCode':''}</v>
      </c>
    </row>
    <row r="26" spans="1:1" x14ac:dyDescent="0.2">
      <c r="A26" t="str">
        <f>CONCATENATE("{'SheetId':'20c58f8f-403b-4436-8602-600cf6be7697'",",","'UId':'1411d79c-69e7-49a2-9b38-86aee64b9407'",",'Col':",COLUMN(DangHD_06182!E6),",'Row':",ROW(DangHD_06182!E6),",","'Format':'numberic'",",'Value':'",SUBSTITUTE(DangHD_06182!E6,"'","\'"),"','TargetCode':''}")</f>
        <v>{'SheetId':'20c58f8f-403b-4436-8602-600cf6be7697','UId':'1411d79c-69e7-49a2-9b38-86aee64b9407','Col':5,'Row':6,'Format':'numberic','Value':'','TargetCode':''}</v>
      </c>
    </row>
    <row r="27" spans="1:1" x14ac:dyDescent="0.2">
      <c r="A27" t="str">
        <f>CONCATENATE("{'SheetId':'20c58f8f-403b-4436-8602-600cf6be7697'",",","'UId':'8fb5028c-ecf9-445b-b52a-d4cb3692da0e'",",'Col':",COLUMN(DangHD_06182!D7),",'Row':",ROW(DangHD_06182!D7),",","'Format':'numberic'",",'Value':'",SUBSTITUTE(DangHD_06182!D7,"'","\'"),"','TargetCode':''}")</f>
        <v>{'SheetId':'20c58f8f-403b-4436-8602-600cf6be7697','UId':'8fb5028c-ecf9-445b-b52a-d4cb3692da0e','Col':4,'Row':7,'Format':'numberic','Value':'','TargetCode':''}</v>
      </c>
    </row>
    <row r="28" spans="1:1" x14ac:dyDescent="0.2">
      <c r="A28" t="str">
        <f>CONCATENATE("{'SheetId':'20c58f8f-403b-4436-8602-600cf6be7697'",",","'UId':'ec66ce62-f540-4d34-be70-9edef41ea2e9'",",'Col':",COLUMN(DangHD_06182!E7),",'Row':",ROW(DangHD_06182!E7),",","'Format':'numberic'",",'Value':'",SUBSTITUTE(DangHD_06182!E7,"'","\'"),"','TargetCode':''}")</f>
        <v>{'SheetId':'20c58f8f-403b-4436-8602-600cf6be7697','UId':'ec66ce62-f540-4d34-be70-9edef41ea2e9','Col':5,'Row':7,'Format':'numberic','Value':'','TargetCode':''}</v>
      </c>
    </row>
    <row r="29" spans="1:1" x14ac:dyDescent="0.2">
      <c r="A29" t="str">
        <f>CONCATENATE("{'SheetId':'20c58f8f-403b-4436-8602-600cf6be7697'",",","'UId':'865d42bf-0e32-4de5-80b6-e38bdebe0fb7'",",'Col':",COLUMN(DangHD_06182!D8),",'Row':",ROW(DangHD_06182!D8),",","'Format':'numberic'",",'Value':'",SUBSTITUTE(DangHD_06182!D8,"'","\'"),"','TargetCode':''}")</f>
        <v>{'SheetId':'20c58f8f-403b-4436-8602-600cf6be7697','UId':'865d42bf-0e32-4de5-80b6-e38bdebe0fb7','Col':4,'Row':8,'Format':'numberic','Value':'','TargetCode':''}</v>
      </c>
    </row>
    <row r="30" spans="1:1" x14ac:dyDescent="0.2">
      <c r="A30" t="str">
        <f>CONCATENATE("{'SheetId':'20c58f8f-403b-4436-8602-600cf6be7697'",",","'UId':'9540037b-d258-4ae7-9892-982a7420b35c'",",'Col':",COLUMN(DangHD_06182!E8),",'Row':",ROW(DangHD_06182!E8),",","'Format':'numberic'",",'Value':'",SUBSTITUTE(DangHD_06182!E8,"'","\'"),"','TargetCode':''}")</f>
        <v>{'SheetId':'20c58f8f-403b-4436-8602-600cf6be7697','UId':'9540037b-d258-4ae7-9892-982a7420b35c','Col':5,'Row':8,'Format':'numberic','Value':'','TargetCode':''}</v>
      </c>
    </row>
    <row r="31" spans="1:1" x14ac:dyDescent="0.2">
      <c r="A31" t="str">
        <f>CONCATENATE("{'SheetId':'20c58f8f-403b-4436-8602-600cf6be7697'",",","'UId':'a7ef8df9-a346-41b7-9fae-4d8b93c87351'",",'Col':",COLUMN(DangHD_06182!D9),",'Row':",ROW(DangHD_06182!D9),",","'Format':'numberic'",",'Value':'",SUBSTITUTE(DangHD_06182!D9,"'","\'"),"','TargetCode':''}")</f>
        <v>{'SheetId':'20c58f8f-403b-4436-8602-600cf6be7697','UId':'a7ef8df9-a346-41b7-9fae-4d8b93c87351','Col':4,'Row':9,'Format':'numberic','Value':'','TargetCode':''}</v>
      </c>
    </row>
    <row r="32" spans="1:1" x14ac:dyDescent="0.2">
      <c r="A32" t="str">
        <f>CONCATENATE("{'SheetId':'20c58f8f-403b-4436-8602-600cf6be7697'",",","'UId':'f3455b9b-f0df-419f-a65a-1e76af33a11f'",",'Col':",COLUMN(DangHD_06182!E9),",'Row':",ROW(DangHD_06182!E9),",","'Format':'numberic'",",'Value':'",SUBSTITUTE(DangHD_06182!E9,"'","\'"),"','TargetCode':''}")</f>
        <v>{'SheetId':'20c58f8f-403b-4436-8602-600cf6be7697','UId':'f3455b9b-f0df-419f-a65a-1e76af33a11f','Col':5,'Row':9,'Format':'numberic','Value':'','TargetCode':''}</v>
      </c>
    </row>
    <row r="33" spans="1:1" x14ac:dyDescent="0.2">
      <c r="A33" t="str">
        <f>CONCATENATE("{'SheetId':'20c58f8f-403b-4436-8602-600cf6be7697'",",","'UId':'132a2f65-85b3-4494-a6e2-56343b1a84a5'",",'Col':",COLUMN(DangHD_06182!D10),",'Row':",ROW(DangHD_06182!D10),",","'Format':'numberic'",",'Value':'",SUBSTITUTE(DangHD_06182!D10,"'","\'"),"','TargetCode':''}")</f>
        <v>{'SheetId':'20c58f8f-403b-4436-8602-600cf6be7697','UId':'132a2f65-85b3-4494-a6e2-56343b1a84a5','Col':4,'Row':10,'Format':'numberic','Value':'','TargetCode':''}</v>
      </c>
    </row>
    <row r="34" spans="1:1" x14ac:dyDescent="0.2">
      <c r="A34" t="str">
        <f>CONCATENATE("{'SheetId':'20c58f8f-403b-4436-8602-600cf6be7697'",",","'UId':'24f6946f-ac7a-44c6-9001-3801f2c136a4'",",'Col':",COLUMN(DangHD_06182!E10),",'Row':",ROW(DangHD_06182!E10),",","'Format':'numberic'",",'Value':'",SUBSTITUTE(DangHD_06182!E10,"'","\'"),"','TargetCode':''}")</f>
        <v>{'SheetId':'20c58f8f-403b-4436-8602-600cf6be7697','UId':'24f6946f-ac7a-44c6-9001-3801f2c136a4','Col':5,'Row':10,'Format':'numberic','Value':'','TargetCode':''}</v>
      </c>
    </row>
    <row r="35" spans="1:1" x14ac:dyDescent="0.2">
      <c r="A35" t="str">
        <f>CONCATENATE("{'SheetId':'20c58f8f-403b-4436-8602-600cf6be7697'",",","'UId':'b4a06a93-9139-4003-a6a4-95d5608aa65e'",",'Col':",COLUMN(DangHD_06182!D11),",'Row':",ROW(DangHD_06182!D11),",","'Format':'numberic'",",'Value':'",SUBSTITUTE(DangHD_06182!D11,"'","\'"),"','TargetCode':''}")</f>
        <v>{'SheetId':'20c58f8f-403b-4436-8602-600cf6be7697','UId':'b4a06a93-9139-4003-a6a4-95d5608aa65e','Col':4,'Row':11,'Format':'numberic','Value':'','TargetCode':''}</v>
      </c>
    </row>
    <row r="36" spans="1:1" x14ac:dyDescent="0.2">
      <c r="A36" t="str">
        <f>CONCATENATE("{'SheetId':'20c58f8f-403b-4436-8602-600cf6be7697'",",","'UId':'fa0070b8-e19a-411f-82b1-2d1a901965c4'",",'Col':",COLUMN(DangHD_06182!E11),",'Row':",ROW(DangHD_06182!E11),",","'Format':'numberic'",",'Value':'",SUBSTITUTE(DangHD_06182!E11,"'","\'"),"','TargetCode':''}")</f>
        <v>{'SheetId':'20c58f8f-403b-4436-8602-600cf6be7697','UId':'fa0070b8-e19a-411f-82b1-2d1a901965c4','Col':5,'Row':11,'Format':'numberic','Value':'','TargetCode':''}</v>
      </c>
    </row>
    <row r="37" spans="1:1" x14ac:dyDescent="0.2">
      <c r="A37" t="str">
        <f>CONCATENATE("{'SheetId':'20c58f8f-403b-4436-8602-600cf6be7697'",",","'UId':'d10c2681-985f-43c7-b904-37701e027b00'",",'Col':",COLUMN(DangHD_06182!D12),",'Row':",ROW(DangHD_06182!D12),",","'Format':'numberic'",",'Value':'",SUBSTITUTE(DangHD_06182!D12,"'","\'"),"','TargetCode':''}")</f>
        <v>{'SheetId':'20c58f8f-403b-4436-8602-600cf6be7697','UId':'d10c2681-985f-43c7-b904-37701e027b00','Col':4,'Row':12,'Format':'numberic','Value':'','TargetCode':''}</v>
      </c>
    </row>
    <row r="38" spans="1:1" x14ac:dyDescent="0.2">
      <c r="A38" t="str">
        <f>CONCATENATE("{'SheetId':'20c58f8f-403b-4436-8602-600cf6be7697'",",","'UId':'5a31c83c-a5fb-4607-b934-1f62d165d54f'",",'Col':",COLUMN(DangHD_06182!E12),",'Row':",ROW(DangHD_06182!E12),",","'Format':'numberic'",",'Value':'",SUBSTITUTE(DangHD_06182!E12,"'","\'"),"','TargetCode':''}")</f>
        <v>{'SheetId':'20c58f8f-403b-4436-8602-600cf6be7697','UId':'5a31c83c-a5fb-4607-b934-1f62d165d54f','Col':5,'Row':12,'Format':'numberic','Value':'','TargetCode':''}</v>
      </c>
    </row>
    <row r="39" spans="1:1" x14ac:dyDescent="0.2">
      <c r="A39" t="str">
        <f>CONCATENATE("{'SheetId':'20c58f8f-403b-4436-8602-600cf6be7697'",",","'UId':'34d0553c-5cec-4dd8-b7a3-9609a760ae02'",",'Col':",COLUMN(DangHD_06182!D13),",'Row':",ROW(DangHD_06182!D13),",","'Format':'numberic'",",'Value':'",SUBSTITUTE(DangHD_06182!D13,"'","\'"),"','TargetCode':''}")</f>
        <v>{'SheetId':'20c58f8f-403b-4436-8602-600cf6be7697','UId':'34d0553c-5cec-4dd8-b7a3-9609a760ae02','Col':4,'Row':13,'Format':'numberic','Value':'','TargetCode':''}</v>
      </c>
    </row>
    <row r="40" spans="1:1" x14ac:dyDescent="0.2">
      <c r="A40" t="str">
        <f>CONCATENATE("{'SheetId':'20c58f8f-403b-4436-8602-600cf6be7697'",",","'UId':'34140c30-6532-4217-9aae-587d7d1f2b36'",",'Col':",COLUMN(DangHD_06182!E13),",'Row':",ROW(DangHD_06182!E13),",","'Format':'numberic'",",'Value':'",SUBSTITUTE(DangHD_06182!E13,"'","\'"),"','TargetCode':''}")</f>
        <v>{'SheetId':'20c58f8f-403b-4436-8602-600cf6be7697','UId':'34140c30-6532-4217-9aae-587d7d1f2b36','Col':5,'Row':13,'Format':'numberic','Value':'','TargetCode':''}</v>
      </c>
    </row>
    <row r="41" spans="1:1" x14ac:dyDescent="0.2">
      <c r="A41" t="str">
        <f>CONCATENATE("{'SheetId':'20c58f8f-403b-4436-8602-600cf6be7697'",",","'UId':'c1758d54-4bde-4e36-ac31-7864ddc6f3e6'",",'Col':",COLUMN(DangHD_06182!D14),",'Row':",ROW(DangHD_06182!D14),",","'Format':'numberic'",",'Value':'",SUBSTITUTE(DangHD_06182!D14,"'","\'"),"','TargetCode':''}")</f>
        <v>{'SheetId':'20c58f8f-403b-4436-8602-600cf6be7697','UId':'c1758d54-4bde-4e36-ac31-7864ddc6f3e6','Col':4,'Row':14,'Format':'numberic','Value':'','TargetCode':''}</v>
      </c>
    </row>
    <row r="42" spans="1:1" x14ac:dyDescent="0.2">
      <c r="A42" t="str">
        <f>CONCATENATE("{'SheetId':'20c58f8f-403b-4436-8602-600cf6be7697'",",","'UId':'82963083-9d30-4f90-9b92-07a0984ea97c'",",'Col':",COLUMN(DangHD_06182!E14),",'Row':",ROW(DangHD_06182!E14),",","'Format':'numberic'",",'Value':'",SUBSTITUTE(DangHD_06182!E14,"'","\'"),"','TargetCode':''}")</f>
        <v>{'SheetId':'20c58f8f-403b-4436-8602-600cf6be7697','UId':'82963083-9d30-4f90-9b92-07a0984ea97c','Col':5,'Row':14,'Format':'numberic','Value':'','TargetCode':''}</v>
      </c>
    </row>
    <row r="43" spans="1:1" x14ac:dyDescent="0.2">
      <c r="A43" t="str">
        <f>CONCATENATE("{'SheetId':'20c58f8f-403b-4436-8602-600cf6be7697'",",","'UId':'6257f862-0beb-4dc9-a226-6ba3aae99bbf'",",'Col':",COLUMN(DangHD_06182!D15),",'Row':",ROW(DangHD_06182!D15),",","'Format':'numberic'",",'Value':'",SUBSTITUTE(DangHD_06182!D15,"'","\'"),"','TargetCode':''}")</f>
        <v>{'SheetId':'20c58f8f-403b-4436-8602-600cf6be7697','UId':'6257f862-0beb-4dc9-a226-6ba3aae99bbf','Col':4,'Row':15,'Format':'numberic','Value':'','TargetCode':''}</v>
      </c>
    </row>
    <row r="44" spans="1:1" x14ac:dyDescent="0.2">
      <c r="A44" t="str">
        <f>CONCATENATE("{'SheetId':'20c58f8f-403b-4436-8602-600cf6be7697'",",","'UId':'0db83a15-29c0-4ed2-aaaa-8c8b511f8c42'",",'Col':",COLUMN(DangHD_06182!E15),",'Row':",ROW(DangHD_06182!E15),",","'Format':'numberic'",",'Value':'",SUBSTITUTE(DangHD_06182!E15,"'","\'"),"','TargetCode':''}")</f>
        <v>{'SheetId':'20c58f8f-403b-4436-8602-600cf6be7697','UId':'0db83a15-29c0-4ed2-aaaa-8c8b511f8c42','Col':5,'Row':15,'Format':'numberic','Value':'','TargetCode':''}</v>
      </c>
    </row>
    <row r="45" spans="1:1" x14ac:dyDescent="0.2">
      <c r="A45" t="str">
        <f>CONCATENATE("{'SheetId':'20c58f8f-403b-4436-8602-600cf6be7697'",",","'UId':'09853b1a-1806-4ff0-861e-26a7a71bd50c'",",'Col':",COLUMN(DangHD_06182!D16),",'Row':",ROW(DangHD_06182!D16),",","'Format':'numberic'",",'Value':'",SUBSTITUTE(DangHD_06182!D16,"'","\'"),"','TargetCode':''}")</f>
        <v>{'SheetId':'20c58f8f-403b-4436-8602-600cf6be7697','UId':'09853b1a-1806-4ff0-861e-26a7a71bd50c','Col':4,'Row':16,'Format':'numberic','Value':'','TargetCode':''}</v>
      </c>
    </row>
    <row r="46" spans="1:1" x14ac:dyDescent="0.2">
      <c r="A46" t="str">
        <f>CONCATENATE("{'SheetId':'20c58f8f-403b-4436-8602-600cf6be7697'",",","'UId':'fa983446-fccc-465f-95c4-4a95d517c5c1'",",'Col':",COLUMN(DangHD_06182!E16),",'Row':",ROW(DangHD_06182!E16),",","'Format':'numberic'",",'Value':'",SUBSTITUTE(DangHD_06182!E16,"'","\'"),"','TargetCode':''}")</f>
        <v>{'SheetId':'20c58f8f-403b-4436-8602-600cf6be7697','UId':'fa983446-fccc-465f-95c4-4a95d517c5c1','Col':5,'Row':16,'Format':'numberic','Value':'','TargetCode':''}</v>
      </c>
    </row>
    <row r="47" spans="1:1" x14ac:dyDescent="0.2">
      <c r="A47" t="str">
        <f>CONCATENATE("{'SheetId':'20c58f8f-403b-4436-8602-600cf6be7697'",",","'UId':'824c20cb-7e60-42a9-a182-16b68d09e4bd'",",'Col':",COLUMN(DangHD_06182!D17),",'Row':",ROW(DangHD_06182!D17),",","'Format':'numberic'",",'Value':'",SUBSTITUTE(DangHD_06182!D17,"'","\'"),"','TargetCode':''}")</f>
        <v>{'SheetId':'20c58f8f-403b-4436-8602-600cf6be7697','UId':'824c20cb-7e60-42a9-a182-16b68d09e4bd','Col':4,'Row':17,'Format':'numberic','Value':'','TargetCode':''}</v>
      </c>
    </row>
    <row r="48" spans="1:1" x14ac:dyDescent="0.2">
      <c r="A48" t="str">
        <f>CONCATENATE("{'SheetId':'20c58f8f-403b-4436-8602-600cf6be7697'",",","'UId':'e0e3769f-9dee-4351-91b6-ab6b296d8084'",",'Col':",COLUMN(DangHD_06182!E17),",'Row':",ROW(DangHD_06182!E17),",","'Format':'numberic'",",'Value':'",SUBSTITUTE(DangHD_06182!E17,"'","\'"),"','TargetCode':''}")</f>
        <v>{'SheetId':'20c58f8f-403b-4436-8602-600cf6be7697','UId':'e0e3769f-9dee-4351-91b6-ab6b296d8084','Col':5,'Row':17,'Format':'numberic','Value':'','TargetCode':''}</v>
      </c>
    </row>
    <row r="49" spans="1:1" x14ac:dyDescent="0.2">
      <c r="A49" t="str">
        <f>CONCATENATE("{'SheetId':'20c58f8f-403b-4436-8602-600cf6be7697'",",","'UId':'162f2341-2a83-4487-a399-9a76079c4cc8'",",'Col':",COLUMN(DangHD_06182!D18),",'Row':",ROW(DangHD_06182!D18),",","'Format':'numberic'",",'Value':'",SUBSTITUTE(DangHD_06182!D18,"'","\'"),"','TargetCode':''}")</f>
        <v>{'SheetId':'20c58f8f-403b-4436-8602-600cf6be7697','UId':'162f2341-2a83-4487-a399-9a76079c4cc8','Col':4,'Row':18,'Format':'numberic','Value':'','TargetCode':''}</v>
      </c>
    </row>
    <row r="50" spans="1:1" x14ac:dyDescent="0.2">
      <c r="A50" t="str">
        <f>CONCATENATE("{'SheetId':'20c58f8f-403b-4436-8602-600cf6be7697'",",","'UId':'f9d9bb85-e8aa-451b-b290-11bb8c0a885f'",",'Col':",COLUMN(DangHD_06182!E18),",'Row':",ROW(DangHD_06182!E18),",","'Format':'numberic'",",'Value':'",SUBSTITUTE(DangHD_06182!E18,"'","\'"),"','TargetCode':''}")</f>
        <v>{'SheetId':'20c58f8f-403b-4436-8602-600cf6be7697','UId':'f9d9bb85-e8aa-451b-b290-11bb8c0a885f','Col':5,'Row':18,'Format':'numberic','Value':'','TargetCode':''}</v>
      </c>
    </row>
    <row r="51" spans="1:1" x14ac:dyDescent="0.2">
      <c r="A51" t="str">
        <f>CONCATENATE("{'SheetId':'20c58f8f-403b-4436-8602-600cf6be7697'",",","'UId':'d7152051-0a72-4253-a094-8d8fc0a706ea'",",'Col':",COLUMN(DangHD_06182!D19),",'Row':",ROW(DangHD_06182!D19),",","'Format':'numberic'",",'Value':'",SUBSTITUTE(DangHD_06182!D19,"'","\'"),"','TargetCode':''}")</f>
        <v>{'SheetId':'20c58f8f-403b-4436-8602-600cf6be7697','UId':'d7152051-0a72-4253-a094-8d8fc0a706ea','Col':4,'Row':19,'Format':'numberic','Value':'','TargetCode':''}</v>
      </c>
    </row>
    <row r="52" spans="1:1" x14ac:dyDescent="0.2">
      <c r="A52" t="str">
        <f>CONCATENATE("{'SheetId':'20c58f8f-403b-4436-8602-600cf6be7697'",",","'UId':'1997d521-4d19-4a0a-bb2f-377afad08577'",",'Col':",COLUMN(DangHD_06182!E19),",'Row':",ROW(DangHD_06182!E19),",","'Format':'numberic'",",'Value':'",SUBSTITUTE(DangHD_06182!E19,"'","\'"),"','TargetCode':''}")</f>
        <v>{'SheetId':'20c58f8f-403b-4436-8602-600cf6be7697','UId':'1997d521-4d19-4a0a-bb2f-377afad08577','Col':5,'Row':19,'Format':'numberic','Value':'','TargetCode':''}</v>
      </c>
    </row>
    <row r="53" spans="1:1" x14ac:dyDescent="0.2">
      <c r="A53" t="str">
        <f>CONCATENATE("{'SheetId':'20c58f8f-403b-4436-8602-600cf6be7697'",",","'UId':'9816bcc9-5bdc-49d3-9665-638361a901f7'",",'Col':",COLUMN(DangHD_06182!D20),",'Row':",ROW(DangHD_06182!D20),",","'Format':'numberic'",",'Value':'",SUBSTITUTE(DangHD_06182!D20,"'","\'"),"','TargetCode':''}")</f>
        <v>{'SheetId':'20c58f8f-403b-4436-8602-600cf6be7697','UId':'9816bcc9-5bdc-49d3-9665-638361a901f7','Col':4,'Row':20,'Format':'numberic','Value':'','TargetCode':''}</v>
      </c>
    </row>
    <row r="54" spans="1:1" x14ac:dyDescent="0.2">
      <c r="A54" t="str">
        <f>CONCATENATE("{'SheetId':'20c58f8f-403b-4436-8602-600cf6be7697'",",","'UId':'11f2b8b7-07c1-4674-a9e9-971386476823'",",'Col':",COLUMN(DangHD_06182!E20),",'Row':",ROW(DangHD_06182!E20),",","'Format':'numberic'",",'Value':'",SUBSTITUTE(DangHD_06182!E20,"'","\'"),"','TargetCode':''}")</f>
        <v>{'SheetId':'20c58f8f-403b-4436-8602-600cf6be7697','UId':'11f2b8b7-07c1-4674-a9e9-971386476823','Col':5,'Row':20,'Format':'numberic','Value':'','TargetCode':''}</v>
      </c>
    </row>
    <row r="55" spans="1:1" x14ac:dyDescent="0.2">
      <c r="A55" t="str">
        <f>CONCATENATE("{'SheetId':'20c58f8f-403b-4436-8602-600cf6be7697'",",","'UId':'988b548c-a782-400b-a287-e782ce4c4fb6'",",'Col':",COLUMN(DangHD_06182!D21),",'Row':",ROW(DangHD_06182!D21),",","'Format':'numberic'",",'Value':'",SUBSTITUTE(DangHD_06182!D21,"'","\'"),"','TargetCode':''}")</f>
        <v>{'SheetId':'20c58f8f-403b-4436-8602-600cf6be7697','UId':'988b548c-a782-400b-a287-e782ce4c4fb6','Col':4,'Row':21,'Format':'numberic','Value':'','TargetCode':''}</v>
      </c>
    </row>
    <row r="56" spans="1:1" x14ac:dyDescent="0.2">
      <c r="A56" t="str">
        <f>CONCATENATE("{'SheetId':'20c58f8f-403b-4436-8602-600cf6be7697'",",","'UId':'d2cc0653-7421-42fe-bbff-4217d63144db'",",'Col':",COLUMN(DangHD_06182!E21),",'Row':",ROW(DangHD_06182!E21),",","'Format':'numberic'",",'Value':'",SUBSTITUTE(DangHD_06182!E21,"'","\'"),"','TargetCode':''}")</f>
        <v>{'SheetId':'20c58f8f-403b-4436-8602-600cf6be7697','UId':'d2cc0653-7421-42fe-bbff-4217d63144db','Col':5,'Row':21,'Format':'numberic','Value':'','TargetCode':''}</v>
      </c>
    </row>
    <row r="57" spans="1:1" x14ac:dyDescent="0.2">
      <c r="A57" t="str">
        <f>CONCATENATE("{'SheetId':'20c58f8f-403b-4436-8602-600cf6be7697'",",","'UId':'cea096ff-2f09-4bc6-9995-332fb9c6d68a'",",'Col':",COLUMN(DangHD_06182!D22),",'Row':",ROW(DangHD_06182!D22),",","'Format':'numberic'",",'Value':'",SUBSTITUTE(DangHD_06182!D22,"'","\'"),"','TargetCode':''}")</f>
        <v>{'SheetId':'20c58f8f-403b-4436-8602-600cf6be7697','UId':'cea096ff-2f09-4bc6-9995-332fb9c6d68a','Col':4,'Row':22,'Format':'numberic','Value':'','TargetCode':''}</v>
      </c>
    </row>
    <row r="58" spans="1:1" x14ac:dyDescent="0.2">
      <c r="A58" t="str">
        <f>CONCATENATE("{'SheetId':'20c58f8f-403b-4436-8602-600cf6be7697'",",","'UId':'57a5ba2b-f754-4e29-bbef-e7025169feda'",",'Col':",COLUMN(DangHD_06182!E22),",'Row':",ROW(DangHD_06182!E22),",","'Format':'numberic'",",'Value':'",SUBSTITUTE(DangHD_06182!E22,"'","\'"),"','TargetCode':''}")</f>
        <v>{'SheetId':'20c58f8f-403b-4436-8602-600cf6be7697','UId':'57a5ba2b-f754-4e29-bbef-e7025169feda','Col':5,'Row':22,'Format':'numberic','Value':'','TargetCode':''}</v>
      </c>
    </row>
    <row r="59" spans="1:1" x14ac:dyDescent="0.2">
      <c r="A59" t="str">
        <f>CONCATENATE("{'SheetId':'20c58f8f-403b-4436-8602-600cf6be7697'",",","'UId':'634a1293-d50d-40ef-b873-a552bd9941c2'",",'Col':",COLUMN(DangHD_06182!D23),",'Row':",ROW(DangHD_06182!D23),",","'Format':'numberic'",",'Value':'",SUBSTITUTE(DangHD_06182!D23,"'","\'"),"','TargetCode':''}")</f>
        <v>{'SheetId':'20c58f8f-403b-4436-8602-600cf6be7697','UId':'634a1293-d50d-40ef-b873-a552bd9941c2','Col':4,'Row':23,'Format':'numberic','Value':'','TargetCode':''}</v>
      </c>
    </row>
    <row r="60" spans="1:1" x14ac:dyDescent="0.2">
      <c r="A60" t="str">
        <f>CONCATENATE("{'SheetId':'20c58f8f-403b-4436-8602-600cf6be7697'",",","'UId':'5e374c57-7ff1-42be-af34-35f2255deff9'",",'Col':",COLUMN(DangHD_06182!E23),",'Row':",ROW(DangHD_06182!E23),",","'Format':'numberic'",",'Value':'",SUBSTITUTE(DangHD_06182!E23,"'","\'"),"','TargetCode':''}")</f>
        <v>{'SheetId':'20c58f8f-403b-4436-8602-600cf6be7697','UId':'5e374c57-7ff1-42be-af34-35f2255deff9','Col':5,'Row':23,'Format':'numberic','Value':'','TargetCode':''}</v>
      </c>
    </row>
    <row r="61" spans="1:1" x14ac:dyDescent="0.2">
      <c r="A61" t="str">
        <f>CONCATENATE("{'SheetId':'20c58f8f-403b-4436-8602-600cf6be7697'",",","'UId':'0ad6651c-166e-4d60-a1c4-880ccb811c99'",",'Col':",COLUMN(DangHD_06182!D24),",'Row':",ROW(DangHD_06182!D24),",","'Format':'numberic'",",'Value':'",SUBSTITUTE(DangHD_06182!D24,"'","\'"),"','TargetCode':''}")</f>
        <v>{'SheetId':'20c58f8f-403b-4436-8602-600cf6be7697','UId':'0ad6651c-166e-4d60-a1c4-880ccb811c99','Col':4,'Row':24,'Format':'numberic','Value':'','TargetCode':''}</v>
      </c>
    </row>
    <row r="62" spans="1:1" x14ac:dyDescent="0.2">
      <c r="A62" t="str">
        <f>CONCATENATE("{'SheetId':'20c58f8f-403b-4436-8602-600cf6be7697'",",","'UId':'60eb024c-14e0-47a5-9664-929668cc964d'",",'Col':",COLUMN(DangHD_06182!E24),",'Row':",ROW(DangHD_06182!E24),",","'Format':'numberic'",",'Value':'",SUBSTITUTE(DangHD_06182!E24,"'","\'"),"','TargetCode':''}")</f>
        <v>{'SheetId':'20c58f8f-403b-4436-8602-600cf6be7697','UId':'60eb024c-14e0-47a5-9664-929668cc964d','Col':5,'Row':24,'Format':'numberic','Value':'','TargetCode':''}</v>
      </c>
    </row>
    <row r="63" spans="1:1" x14ac:dyDescent="0.2">
      <c r="A63" t="str">
        <f>CONCATENATE("{'SheetId':'20c58f8f-403b-4436-8602-600cf6be7697'",",","'UId':'135eecd7-9178-4cec-ac58-10eb36e54110'",",'Col':",COLUMN(DangHD_06182!D25),",'Row':",ROW(DangHD_06182!D25),",","'Format':'numberic'",",'Value':'",SUBSTITUTE(DangHD_06182!D25,"'","\'"),"','TargetCode':''}")</f>
        <v>{'SheetId':'20c58f8f-403b-4436-8602-600cf6be7697','UId':'135eecd7-9178-4cec-ac58-10eb36e54110','Col':4,'Row':25,'Format':'numberic','Value':'','TargetCode':''}</v>
      </c>
    </row>
    <row r="64" spans="1:1" x14ac:dyDescent="0.2">
      <c r="A64" t="str">
        <f>CONCATENATE("{'SheetId':'20c58f8f-403b-4436-8602-600cf6be7697'",",","'UId':'71bca5d6-6f8a-47cf-b58f-7c03852c175d'",",'Col':",COLUMN(DangHD_06182!E25),",'Row':",ROW(DangHD_06182!E25),",","'Format':'numberic'",",'Value':'",SUBSTITUTE(DangHD_06182!E25,"'","\'"),"','TargetCode':''}")</f>
        <v>{'SheetId':'20c58f8f-403b-4436-8602-600cf6be7697','UId':'71bca5d6-6f8a-47cf-b58f-7c03852c175d','Col':5,'Row':25,'Format':'numberic','Value':'','TargetCode':''}</v>
      </c>
    </row>
    <row r="65" spans="1:1" x14ac:dyDescent="0.2">
      <c r="A65" t="str">
        <f>CONCATENATE("{'SheetId':'20c58f8f-403b-4436-8602-600cf6be7697'",",","'UId':'99cca664-eb20-4aa1-a69f-7168baf5a791'",",'Col':",COLUMN(DangHD_06182!D26),",'Row':",ROW(DangHD_06182!D26),",","'Format':'numberic'",",'Value':'",SUBSTITUTE(DangHD_06182!D26,"'","\'"),"','TargetCode':''}")</f>
        <v>{'SheetId':'20c58f8f-403b-4436-8602-600cf6be7697','UId':'99cca664-eb20-4aa1-a69f-7168baf5a791','Col':4,'Row':26,'Format':'numberic','Value':'','TargetCode':''}</v>
      </c>
    </row>
    <row r="66" spans="1:1" x14ac:dyDescent="0.2">
      <c r="A66" t="str">
        <f>CONCATENATE("{'SheetId':'20c58f8f-403b-4436-8602-600cf6be7697'",",","'UId':'14d8a63a-831b-4def-8c93-74906e20a11b'",",'Col':",COLUMN(DangHD_06182!E26),",'Row':",ROW(DangHD_06182!E26),",","'Format':'numberic'",",'Value':'",SUBSTITUTE(DangHD_06182!E26,"'","\'"),"','TargetCode':''}")</f>
        <v>{'SheetId':'20c58f8f-403b-4436-8602-600cf6be7697','UId':'14d8a63a-831b-4def-8c93-74906e20a11b','Col':5,'Row':26,'Format':'numberic','Value':'','TargetCode':''}</v>
      </c>
    </row>
    <row r="67" spans="1:1" x14ac:dyDescent="0.2">
      <c r="A67" t="str">
        <f>CONCATENATE("{'SheetId':'20c58f8f-403b-4436-8602-600cf6be7697'",",","'UId':'0a3f4ee6-f660-40a7-8234-27b9184fdfac'",",'Col':",COLUMN(DangHD_06182!D27),",'Row':",ROW(DangHD_06182!D27),",","'Format':'numberic'",",'Value':'",SUBSTITUTE(DangHD_06182!D27,"'","\'"),"','TargetCode':''}")</f>
        <v>{'SheetId':'20c58f8f-403b-4436-8602-600cf6be7697','UId':'0a3f4ee6-f660-40a7-8234-27b9184fdfac','Col':4,'Row':27,'Format':'numberic','Value':'','TargetCode':''}</v>
      </c>
    </row>
    <row r="68" spans="1:1" x14ac:dyDescent="0.2">
      <c r="A68" t="str">
        <f>CONCATENATE("{'SheetId':'20c58f8f-403b-4436-8602-600cf6be7697'",",","'UId':'de81535e-a616-468a-a3e4-9009c87c567f'",",'Col':",COLUMN(DangHD_06182!E27),",'Row':",ROW(DangHD_06182!E27),",","'Format':'numberic'",",'Value':'",SUBSTITUTE(DangHD_06182!E27,"'","\'"),"','TargetCode':''}")</f>
        <v>{'SheetId':'20c58f8f-403b-4436-8602-600cf6be7697','UId':'de81535e-a616-468a-a3e4-9009c87c567f','Col':5,'Row':27,'Format':'numberic','Value':'','TargetCode':''}</v>
      </c>
    </row>
    <row r="69" spans="1:1" x14ac:dyDescent="0.2">
      <c r="A69" t="str">
        <f>CONCATENATE("{'SheetId':'20c58f8f-403b-4436-8602-600cf6be7697'",",","'UId':'f492188c-c37d-4095-9ad9-3f619d31caa2'",",'Col':",COLUMN(DangHD_06182!D28),",'Row':",ROW(DangHD_06182!D28),",","'Format':'numberic'",",'Value':'",SUBSTITUTE(DangHD_06182!D28,"'","\'"),"','TargetCode':''}")</f>
        <v>{'SheetId':'20c58f8f-403b-4436-8602-600cf6be7697','UId':'f492188c-c37d-4095-9ad9-3f619d31caa2','Col':4,'Row':28,'Format':'numberic','Value':'','TargetCode':''}</v>
      </c>
    </row>
    <row r="70" spans="1:1" x14ac:dyDescent="0.2">
      <c r="A70" t="str">
        <f>CONCATENATE("{'SheetId':'20c58f8f-403b-4436-8602-600cf6be7697'",",","'UId':'23cd3398-52e2-4894-9e1c-d77abb225a78'",",'Col':",COLUMN(DangHD_06182!E28),",'Row':",ROW(DangHD_06182!E28),",","'Format':'numberic'",",'Value':'",SUBSTITUTE(DangHD_06182!E28,"'","\'"),"','TargetCode':''}")</f>
        <v>{'SheetId':'20c58f8f-403b-4436-8602-600cf6be7697','UId':'23cd3398-52e2-4894-9e1c-d77abb225a78','Col':5,'Row':28,'Format':'numberic','Value':'','TargetCode':''}</v>
      </c>
    </row>
    <row r="71" spans="1:1" x14ac:dyDescent="0.2">
      <c r="A71" t="str">
        <f>CONCATENATE("{'SheetId':'20c58f8f-403b-4436-8602-600cf6be7697'",",","'UId':'66964bc6-18cd-4248-bbe3-85246e6310c0'",",'Col':",COLUMN(DangHD_06182!D29),",'Row':",ROW(DangHD_06182!D29),",","'Format':'numberic'",",'Value':'",SUBSTITUTE(DangHD_06182!D29,"'","\'"),"','TargetCode':''}")</f>
        <v>{'SheetId':'20c58f8f-403b-4436-8602-600cf6be7697','UId':'66964bc6-18cd-4248-bbe3-85246e6310c0','Col':4,'Row':29,'Format':'numberic','Value':'','TargetCode':''}</v>
      </c>
    </row>
    <row r="72" spans="1:1" x14ac:dyDescent="0.2">
      <c r="A72" t="str">
        <f>CONCATENATE("{'SheetId':'20c58f8f-403b-4436-8602-600cf6be7697'",",","'UId':'a61385da-8047-40f6-8813-b7884855b55c'",",'Col':",COLUMN(DangHD_06182!E29),",'Row':",ROW(DangHD_06182!E29),",","'Format':'numberic'",",'Value':'",SUBSTITUTE(DangHD_06182!E29,"'","\'"),"','TargetCode':''}")</f>
        <v>{'SheetId':'20c58f8f-403b-4436-8602-600cf6be7697','UId':'a61385da-8047-40f6-8813-b7884855b55c','Col':5,'Row':29,'Format':'numberic','Value':'','TargetCode':''}</v>
      </c>
    </row>
    <row r="73" spans="1:1" x14ac:dyDescent="0.2">
      <c r="A73" t="str">
        <f>CONCATENATE("{'SheetId':'20c58f8f-403b-4436-8602-600cf6be7697'",",","'UId':'d17ad433-6a87-409a-be6e-b05701bd3b98'",",'Col':",COLUMN(DangHD_06182!D30),",'Row':",ROW(DangHD_06182!D30),",","'Format':'numberic'",",'Value':'",SUBSTITUTE(DangHD_06182!D30,"'","\'"),"','TargetCode':''}")</f>
        <v>{'SheetId':'20c58f8f-403b-4436-8602-600cf6be7697','UId':'d17ad433-6a87-409a-be6e-b05701bd3b98','Col':4,'Row':30,'Format':'numberic','Value':'','TargetCode':''}</v>
      </c>
    </row>
    <row r="74" spans="1:1" x14ac:dyDescent="0.2">
      <c r="A74" t="str">
        <f>CONCATENATE("{'SheetId':'20c58f8f-403b-4436-8602-600cf6be7697'",",","'UId':'0424aca4-2c4b-4bf2-a36c-b2fa0f2c4585'",",'Col':",COLUMN(DangHD_06182!E30),",'Row':",ROW(DangHD_06182!E30),",","'Format':'numberic'",",'Value':'",SUBSTITUTE(DangHD_06182!E30,"'","\'"),"','TargetCode':''}")</f>
        <v>{'SheetId':'20c58f8f-403b-4436-8602-600cf6be7697','UId':'0424aca4-2c4b-4bf2-a36c-b2fa0f2c4585','Col':5,'Row':30,'Format':'numberic','Value':'','TargetCode':''}</v>
      </c>
    </row>
    <row r="75" spans="1:1" x14ac:dyDescent="0.2">
      <c r="A75" t="str">
        <f>CONCATENATE("{'SheetId':'20c58f8f-403b-4436-8602-600cf6be7697'",",","'UId':'83bfee2d-c887-4f62-8a1d-c8ae7f250120'",",'Col':",COLUMN(DangHD_06182!D31),",'Row':",ROW(DangHD_06182!D31),",","'Format':'numberic'",",'Value':'",SUBSTITUTE(DangHD_06182!D31,"'","\'"),"','TargetCode':''}")</f>
        <v>{'SheetId':'20c58f8f-403b-4436-8602-600cf6be7697','UId':'83bfee2d-c887-4f62-8a1d-c8ae7f250120','Col':4,'Row':31,'Format':'numberic','Value':'','TargetCode':''}</v>
      </c>
    </row>
    <row r="76" spans="1:1" x14ac:dyDescent="0.2">
      <c r="A76" t="str">
        <f>CONCATENATE("{'SheetId':'20c58f8f-403b-4436-8602-600cf6be7697'",",","'UId':'112c8d08-6893-4d61-9cab-0bb137014392'",",'Col':",COLUMN(DangHD_06182!E31),",'Row':",ROW(DangHD_06182!E31),",","'Format':'numberic'",",'Value':'",SUBSTITUTE(DangHD_06182!E31,"'","\'"),"','TargetCode':''}")</f>
        <v>{'SheetId':'20c58f8f-403b-4436-8602-600cf6be7697','UId':'112c8d08-6893-4d61-9cab-0bb137014392','Col':5,'Row':31,'Format':'numberic','Value':'','TargetCode':''}</v>
      </c>
    </row>
    <row r="77" spans="1:1" x14ac:dyDescent="0.2">
      <c r="A77" t="str">
        <f>CONCATENATE("{'SheetId':'20c58f8f-403b-4436-8602-600cf6be7697'",",","'UId':'dd3469fe-4634-4d7b-a828-a4803b8c449e'",",'Col':",COLUMN(DangHD_06182!D32),",'Row':",ROW(DangHD_06182!D32),",","'Format':'numberic'",",'Value':'",SUBSTITUTE(DangHD_06182!D32,"'","\'"),"','TargetCode':''}")</f>
        <v>{'SheetId':'20c58f8f-403b-4436-8602-600cf6be7697','UId':'dd3469fe-4634-4d7b-a828-a4803b8c449e','Col':4,'Row':32,'Format':'numberic','Value':'','TargetCode':''}</v>
      </c>
    </row>
    <row r="78" spans="1:1" x14ac:dyDescent="0.2">
      <c r="A78" t="str">
        <f>CONCATENATE("{'SheetId':'20c58f8f-403b-4436-8602-600cf6be7697'",",","'UId':'7512f859-a28d-4a2f-aa99-460a697c20e3'",",'Col':",COLUMN(DangHD_06182!E32),",'Row':",ROW(DangHD_06182!E32),",","'Format':'numberic'",",'Value':'",SUBSTITUTE(DangHD_06182!E32,"'","\'"),"','TargetCode':''}")</f>
        <v>{'SheetId':'20c58f8f-403b-4436-8602-600cf6be7697','UId':'7512f859-a28d-4a2f-aa99-460a697c20e3','Col':5,'Row':32,'Format':'numberic','Value':'','TargetCode':''}</v>
      </c>
    </row>
    <row r="79" spans="1:1" x14ac:dyDescent="0.2">
      <c r="A79" t="str">
        <f>CONCATENATE("{'SheetId':'58e6b8df-1b49-424c-a1b3-699e1fdebda1'",",","'UId':'fe07e885-cdf6-42fb-8fbc-375278094eb2'",",'Col':",COLUMN(PhanHoiNHGS_06282!A3),",'Row':",ROW(PhanHoiNHGS_06282!A3),",","'ColDynamic':",COLUMN(PhanHoiNHGS_06282!A2),",","'RowDynamic':",ROW(PhanHoiNHGS_06282!A2),",","'Format':'numberic'",",'Value':'",SUBSTITUTE(PhanHoiNHGS_06282!A3,"'","\'"),"','TargetCode':''}")</f>
        <v>{'SheetId':'58e6b8df-1b49-424c-a1b3-699e1fdebda1','UId':'fe07e885-cdf6-42fb-8fbc-375278094eb2','Col':1,'Row':3,'ColDynamic':1,'RowDynamic':2,'Format':'numberic','Value':'2','TargetCode':''}</v>
      </c>
    </row>
    <row r="80" spans="1:1" x14ac:dyDescent="0.2">
      <c r="A80" t="str">
        <f>CONCATENATE("{'SheetId':'58e6b8df-1b49-424c-a1b3-699e1fdebda1'",",","'UId':'aa10112a-ea1c-470c-8c00-dceab9cc6a52'",",'Col':",COLUMN(PhanHoiNHGS_06282!B3),",'Row':",ROW(PhanHoiNHGS_06282!B3),",","'ColDynamic':",COLUMN(PhanHoiNHGS_06282!B2),",","'RowDynamic':",ROW(PhanHoiNHGS_06282!B2),",","'Format':'string'",",'Value':'",SUBSTITUTE(PhanHoiNHGS_06282!B3,"'","\'"),"','TargetCode':''}")</f>
        <v>{'SheetId':'58e6b8df-1b49-424c-a1b3-699e1fdebda1','UId':'aa10112a-ea1c-470c-8c00-dceab9cc6a52','Col':2,'Row':3,'ColDynamic':2,'RowDynamic':2,'Format':'string','Value':'B','TargetCode':''}</v>
      </c>
    </row>
    <row r="81" spans="1:1" x14ac:dyDescent="0.2">
      <c r="A81" t="str">
        <f>CONCATENATE("{'SheetId':'58e6b8df-1b49-424c-a1b3-699e1fdebda1'",",","'UId':'54ed3bd2-e6bd-41a8-a787-f886f87ff86b'",",'Col':",COLUMN(PhanHoiNHGS_06282!C3),",'Row':",ROW(PhanHoiNHGS_06282!C3),",","'ColDynamic':",COLUMN(PhanHoiNHGS_06282!C2),",","'RowDynamic':",ROW(PhanHoiNHGS_06282!C2),",","'Format':'string'",",'Value':'",SUBSTITUTE(PhanHoiNHGS_06282!C3,"'","\'"),"','TargetCode':''}")</f>
        <v>{'SheetId':'58e6b8df-1b49-424c-a1b3-699e1fdebda1','UId':'54ed3bd2-e6bd-41a8-a787-f886f87ff86b','Col':3,'Row':3,'ColDynamic':3,'RowDynamic':2,'Format':'string','Value':'','TargetCode':''}</v>
      </c>
    </row>
  </sheetData>
  <sheetProtection password="CF7A" sheet="1" objects="1" scenarios="1"/>
  <pageMargins left="0.75" right="0.75" top="1" bottom="1" header="0.5" footer="0.5"/>
  <pageSetup orientation="portrait" horizontalDpi="300" verticalDpi="300"/>
  <headerFooter alignWithMargins="0"/>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0/09/xmldsig#rsa-sha1"/>
    <Reference URI="#idPackageObject" Type="http://www.w3.org/2000/09/xmldsig#Object">
      <DigestMethod Algorithm="http://www.w3.org/2000/09/xmldsig#sha1"/>
      <DigestValue>+NbEg3SaDlYV9xywna/yxheY8ew=</DigestValue>
    </Reference>
    <Reference URI="#idOfficeObject" Type="http://www.w3.org/2000/09/xmldsig#Object">
      <DigestMethod Algorithm="http://www.w3.org/2000/09/xmldsig#sha1"/>
      <DigestValue>5J7eKa4kWto6lF9bpLibFDE0lCs=</DigestValue>
    </Reference>
    <Reference URI="#idSignedProperties" Type="http://uri.etsi.org/01903#SignedProperties">
      <Transforms>
        <Transform Algorithm="http://www.w3.org/TR/2001/REC-xml-c14n-20010315"/>
      </Transforms>
      <DigestMethod Algorithm="http://www.w3.org/2000/09/xmldsig#sha1"/>
      <DigestValue>laUxH2Jl0yDqp7iDV096805mNOk=</DigestValue>
    </Reference>
  </SignedInfo>
  <SignatureValue>KvIAGst0K2bjCfQQp7LNINfTsTCItoXmzFbOJYVq32jNcdX6wguClrtHvK4pmt8rjrxmJv6j3GmH
OLFtbM9nyURYzShUSeDwhN5A1RDroUKt39zuAXxjCWWSACTMGjCwFYyNBzqHlSg2WAMFS1QhH6iI
pgywGPgTGv+Sm2RnGKlUJUWjQzYRf8HT60PSujz4WTbqOjqgfLb3hQ8jg6MX2C2NaZTqxj8in+Gv
YsVWoq73zaB2uBL3zNI4+cUsppS9xz+URcaSPI60Cwnb/3kWuellgVWZPwgKFK2miPZwUCRkge3c
z6eGwo0+rMy+AJ7zqbrHPrgg7rJhNh68gZlkXQ==</SignatureValue>
  <KeyInfo>
    <X509Data>
      <X509Certificate>MIIGHTCCBAWgAwIBAgIQVAEBAejrWKKfPpkkDCInojANBgkqhkiG9w0BAQsFADBZMRUwEwYDVQQD
DAxWTlBULUNBIFNIQTIxMzAxBgNVBAoMKlZJRVROQU0gUE9TVFMgQU5EIFRFTEVDT01NVU5JQ0FU
SU9OUyBHUk9VUDELMAkGA1UEBhMCVk4wHhcNMjUwNzA4MDExMTMxWhcNMjcwNzIwMTEwOTQ3WjCB
zTELMAkGA1UEBhMCVk4xEjAQBgNVBAgMCUjDgCBO4buYSTEVMBMGA1UEBwwMSG/DoG4gS2nhur9t
MW8wbQYDVQQDDGZOR8OCTiBIw4BORyBUSMavxqBORyBN4bqgSSBD4buUIFBI4bqmTiDEkOG6plUg
VMavIFbDgCBQSMOBVCBUUknhu4JOIFZJ4buGVCBOQU0gLSBDSEkgTkjDgU5IIEjDgCBUSMOATkgx
IjAgBgoJkiaJk/IsZAEBDBJNU1Q6MDEwMDE1MDYxOS0wNzMwggEiMA0GCSqGSIb3DQEBAQUAA4IB
DwAwggEKAoIBAQC9gXHTIb/SGzil9J7u8A5ykCjAWSpk6RRwE0QX4gHHX1uEelBNS33QrIJCDWej
uf0Yli66GtRwLP7/Zq+GXhoXUzqjmsKmK116dBKM6PKf89Uj4ySiveWOSw3Wdk7MCgA+IR069Ro6
gbS3a8xXtN4cbgzJWbdSX/5+FBCYozoxNBGaSCPPPfFqjsFPxhPw6MDlakoJQSb5+MfnvnRQhOMm
+e0x4TApVroGZX2iJsxSASL14WJFZB11Pn3KcmXdcjWNgSBJrk6p52X3kGVbQL4rD8UykNTJI7Yt
75b0kDWWdT/fu213rk5XL7H/eMw9Qw4PpwB4DJfvSYHBQHbqPA4nAgMBAAGjggFqMIIBZjAMBgNV
HRMBAf8EAjAAMB8GA1UdIwQYMBaAFGuVxMQpI8onE8sE8P106s29CP/BMIGHBggrBgEFBQcBAQR7
MHkwPgYIKwYBBQUHMAKGMmh0dHA6Ly9wdWIudm5wdC1jYS52bi9jZXJ0cy92bnB0Y2Etc2hhMjU2
LTIwMjQuY2VyMDcGCCsGAQUFBzABhitodHRwOi8vb2NzcC1zaGEyNTYudm5wdC1jYS52bi9yZXNw
b25kZXIyMDI0MB8GA1UdEQQYMBaBFGR2Y2suaHRoQGJpZHYuY29tLnZuMBUGA1UdJQQOMAwGCisG
AQQBgjcKAwwwRAYDVR0fBD0wOzA5oDegNYYzaHR0cDovL2NybC1zaGEyNTYudm5wdC1jYS52bi92
bnB0Y2Etc2hhMjU2LTIwMjQuY3JsMB0GA1UdDgQWBBS7PaeullEJ+x1hDsN0dcO6pKhSDzAOBgNV
HQ8BAf8EBAMCBPAwDQYJKoZIhvcNAQELBQADggIBANHD2WEBh5mje8caCWIqLaAb40qi1G1G8PV5
cdADYXgn7pJgGuz7TNyMkrfByJsksd5tS3QHokF2T270EuXPj/6SXvRIlo4yKREBeqFC7fcCv+oc
uytKL2lneUEJkA6q7UobPdlUzRoyUgqIKJnSXMr89KbJ0Ok90B4+5n1N83ie5BuL9l93NGE1AFgg
gJfEc+/2RP3dFLAONu6i8UmGWKuwR3miIUtusiK9lIJEaTTC4XOU2ZQJ4Xxm4glSozSMbb6XVrfD
iW+xKcZ38DmUFtQL/FPykOkD1RJ9++2bBSL7PItZYdSvAhJJwFNfLhEPb42sCIeayludBUdlSj4f
d37VLzrpEiBbV5+gY+Q0qgQa/f84VqNGJIiGdv1/m8lktkjsRJA5ZsOBgOOfWQAjqbq0jNpUzaEg
TMqeYbbSkK/awxutOzg8X9i3QD3xE3rGjt5WwgSXcwR2XN009Nc1N+cM57tQN7ZXaZErT7CBM7xf
aGlgJxFNVGOPrC887PnMu/CWqqwJyKIK7DTH6AXjfwg/klxolPrOeztTXaHlxcYuq7Xd4uLznNEY
+9Kh9Ca+LpbV1vp7HcM3Lxu36JNlDDSt6dwcwhe2JuV5eoHfLR4nw5617NJVUJfyzLB7sW2oX3DK
s+eK3Sz1BFJ+q6wDO7k6mXMRVppVZNpq5P3ChP93</X509Certificate>
    </X509Data>
  </KeyInfo>
  <Object xmlns:mdssi="http://schemas.openxmlformats.org/package/2006/digital-signature" Id="idPackageObject">
    <Manifest>
      <Reference URI="/xl/calcChain.xml?ContentType=application/vnd.openxmlformats-officedocument.spreadsheetml.calcChain+xml">
        <DigestMethod Algorithm="http://www.w3.org/2000/09/xmldsig#sha1"/>
        <DigestValue>PqiSprWVlsYh0Z+KKu5ETtX37JQ=</DigestValue>
      </Reference>
      <Reference URI="/xl/worksheets/sheet1.xml?ContentType=application/vnd.openxmlformats-officedocument.spreadsheetml.worksheet+xml">
        <DigestMethod Algorithm="http://www.w3.org/2000/09/xmldsig#sha1"/>
        <DigestValue>oeDRmfsd6nhyUOUg3JQ/3ux6Up4=</DigestValue>
      </Reference>
      <Reference URI="/xl/worksheets/sheet5.xml?ContentType=application/vnd.openxmlformats-officedocument.spreadsheetml.worksheet+xml">
        <DigestMethod Algorithm="http://www.w3.org/2000/09/xmldsig#sha1"/>
        <DigestValue>PW7xoJkpM9nhh7LPmV8+CsPzo8Q=</DigestValue>
      </Reference>
      <Reference URI="/xl/theme/theme1.xml?ContentType=application/vnd.openxmlformats-officedocument.theme+xml">
        <DigestMethod Algorithm="http://www.w3.org/2000/09/xmldsig#sha1"/>
        <DigestValue>rqGT8e7ME8rThYTtvn29b2eLszs=</DigestValue>
      </Reference>
      <Reference URI="/xl/styles.xml?ContentType=application/vnd.openxmlformats-officedocument.spreadsheetml.styles+xml">
        <DigestMethod Algorithm="http://www.w3.org/2000/09/xmldsig#sha1"/>
        <DigestValue>YVHhMstjoaVJ7CatjfHfE9yoG3w=</DigestValue>
      </Reference>
      <Reference URI="/xl/sharedStrings.xml?ContentType=application/vnd.openxmlformats-officedocument.spreadsheetml.sharedStrings+xml">
        <DigestMethod Algorithm="http://www.w3.org/2000/09/xmldsig#sha1"/>
        <DigestValue>IXCUd05zWBDJaNmkBnr9WuDannM=</DigestValue>
      </Reference>
      <Reference URI="/xl/comments1.xml?ContentType=application/vnd.openxmlformats-officedocument.spreadsheetml.comments+xml">
        <DigestMethod Algorithm="http://www.w3.org/2000/09/xmldsig#sha1"/>
        <DigestValue>X4w/xl+rdLI+m1sN0/px223TFBU=</DigestValue>
      </Reference>
      <Reference URI="/xl/printerSettings/printerSettings1.bin?ContentType=application/vnd.openxmlformats-officedocument.spreadsheetml.printerSettings">
        <DigestMethod Algorithm="http://www.w3.org/2000/09/xmldsig#sha1"/>
        <DigestValue>TDA6wfjjKhJfPiXW4ZIX9kgY1fc=</DigestValue>
      </Reference>
      <Reference URI="/xl/printerSettings/printerSettings2.bin?ContentType=application/vnd.openxmlformats-officedocument.spreadsheetml.printerSettings">
        <DigestMethod Algorithm="http://www.w3.org/2000/09/xmldsig#sha1"/>
        <DigestValue>jVS1qKQ3i5wplfug1tG6YxPPycU=</DigestValue>
      </Reference>
      <Reference URI="/xl/drawings/vmlDrawing1.vml?ContentType=application/vnd.openxmlformats-officedocument.vmlDrawing">
        <DigestMethod Algorithm="http://www.w3.org/2000/09/xmldsig#sha1"/>
        <DigestValue>rzVM+ITboJKO12cRVa+VNERRaSI=</DigestValue>
      </Reference>
      <Reference URI="/xl/worksheets/sheet2.xml?ContentType=application/vnd.openxmlformats-officedocument.spreadsheetml.worksheet+xml">
        <DigestMethod Algorithm="http://www.w3.org/2000/09/xmldsig#sha1"/>
        <DigestValue>29k8H65rTdKWTYNSsU0s/IccyuQ=</DigestValue>
      </Reference>
      <Reference URI="/xl/workbook.xml?ContentType=application/vnd.openxmlformats-officedocument.spreadsheetml.sheet.main+xml">
        <DigestMethod Algorithm="http://www.w3.org/2000/09/xmldsig#sha1"/>
        <DigestValue>JWyCljOu8iy5zNf4i32fS/4Jnq4=</DigestValue>
      </Reference>
      <Reference URI="/xl/worksheets/sheet4.xml?ContentType=application/vnd.openxmlformats-officedocument.spreadsheetml.worksheet+xml">
        <DigestMethod Algorithm="http://www.w3.org/2000/09/xmldsig#sha1"/>
        <DigestValue>6zFRk/dSaInoyScu3n3PGm0JYpM=</DigestValue>
      </Reference>
      <Reference URI="/xl/worksheets/sheet3.xml?ContentType=application/vnd.openxmlformats-officedocument.spreadsheetml.worksheet+xml">
        <DigestMethod Algorithm="http://www.w3.org/2000/09/xmldsig#sha1"/>
        <DigestValue>OYzbmlTt2LPu4W41ohBSQE3Su+E=</DigestValue>
      </Reference>
      <Reference URI="/_rels/.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+nAd0bim5u961Z6hkrztwiSj8HA=</DigestValue>
      </Reference>
      <Reference URI="/xl/worksheets/_rels/sheet2.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x3OS0O1Zv90RqYPQ04JCQKrQR8U=</DigestValue>
      </Reference>
      <Reference URI="/xl/worksheets/_rels/sheet3.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DPl54m8ZkWDWmPPYreVK672bwio=</DigestValue>
      </Reference>
      <Reference URI="/xl/worksheets/_rels/sheet4.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nbHxeYITJHN80l8AQGnymG66eBI=</DigestValue>
      </Reference>
      <Reference URI="/xl/_rels/workbook.xml.rels?ContentType=application/vnd.openxmlformats-package.relationships+xml">
        <Transforms>
          <Transform Algorithm="http://schemas.openxmlformats.org/package/2006/RelationshipTransform">
            <mdssi:RelationshipReference SourceId="rId8"/>
            <mdssi:RelationshipReference SourceId="rId3"/>
            <mdssi:RelationshipReference SourceId="rId7"/>
            <mdssi:RelationshipReference SourceId="rId2"/>
            <mdssi:RelationshipReference SourceId="rId1"/>
            <mdssi:RelationshipReference SourceId="rId6"/>
            <mdssi:RelationshipReference SourceId="rId5"/>
            <mdssi:RelationshipReference SourceId="rId4"/>
            <mdssi:RelationshipReference SourceId="rId9"/>
          </Transform>
          <Transform Algorithm="http://www.w3.org/TR/2001/REC-xml-c14n-20010315"/>
        </Transforms>
        <DigestMethod Algorithm="http://www.w3.org/2000/09/xmldsig#sha1"/>
        <DigestValue>D4YddJbSVFIG4f45ddAiW+J8oL8=</DigestValue>
      </Reference>
    </Manifest>
    <SignatureProperties>
      <SignatureProperty Id="idSignatureTime" Target="#idPackageSignature">
        <mdssi:SignatureTime>
          <mdssi:Format>YYYY-MM-DDThh:mm:ssTZD</mdssi:Format>
          <mdssi:Value>2026-04-08T09:25:44Z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6.2</WindowsVersion>
          <OfficeVersion>14.0</OfficeVersion>
          <ApplicationVersion>14.0</ApplicationVersion>
          <Monitors>1</Monitors>
          <HorizontalResolution>1280</HorizontalResolution>
          <VerticalResolution>1024</VerticalResolution>
          <ColorDepth>32</ColorDepth>
          <SignatureProviderId>{00000000-0000-0000-0000-000000000000}</SignatureProviderId>
          <SignatureProviderUrl/>
          <SignatureProviderDetails>9</SignatureProviderDetails>
          <ManifestHashAlgorithm>http://www.w3.org/2000/09/xmldsig#sha1</ManifestHashAlgorithm>
          <SignatureType>1</SignatureType>
        </SignatureInfoV1>
      </SignatureProperty>
    </SignatureProperties>
  </Object>
  <Object>
    <xd:QualifyingProperties xmlns:xd="http://uri.etsi.org/01903/v1.3.2#" Target="#idPackageSignature">
      <xd:SignedProperties Id="idSignedProperties">
        <xd:SignedSignatureProperties>
          <xd:SigningTime>2026-04-08T09:25:44Z</xd:SigningTime>
          <xd:SigningCertificate>
            <xd:Cert>
              <xd:CertDigest>
                <DigestMethod Algorithm="http://www.w3.org/2000/09/xmldsig#sha1"/>
                <DigestValue>rECSuvS42DEA0qj75IAyEj5/oi0=</DigestValue>
              </xd:CertDigest>
              <xd:IssuerSerial>
                <X509IssuerName>C=VN, O=VIETNAM POSTS AND TELECOMMUNICATIONS GROUP, CN=VNPT-CA SHA2</X509IssuerName>
                <X509SerialNumber>111660364376514272731742388651292764066</X509SerialNumber>
              </xd:IssuerSerial>
            </xd:Cert>
          </xd:SigningCertificate>
          <xd:SignaturePolicyIdentifier>
            <xd:SignaturePolicyImplied/>
          </xd:SignaturePolicyIdentifier>
        </xd:SignedSignatureProperties>
      </xd:SignedProperties>
      <xd:Un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0GOL5Yi3NG227neN/3glscJeCcYtswWLrI3SXDscY3M=</DigestValue>
    </Reference>
    <Reference Type="http://www.w3.org/2000/09/xmldsig#Object" URI="#idOfficeObject">
      <DigestMethod Algorithm="http://www.w3.org/2001/04/xmlenc#sha256"/>
      <DigestValue>+knhtkniEhS0IyqnHYBzM5NTkzyRW9p4EKnIfwFBfOU=</DigestValue>
    </Reference>
    <Reference Type="http://uri.etsi.org/01903#SignedProperties" URI="#idSignedProperties">
      <Transforms>
        <Transform Algorithm="http://www.w3.org/TR/2001/REC-xml-c14n-20010315"/>
      </Transforms>
      <DigestMethod Algorithm="http://www.w3.org/2001/04/xmlenc#sha256"/>
      <DigestValue>Bw6lGlpZULo+vdXmY8DT4RObPps2KcZh+VIorA+xTM8=</DigestValue>
    </Reference>
  </SignedInfo>
  <SignatureValue>nsiykHVJjoiDTf/GHy+PIIYS3NWS92VnDOkXfi/MtOvf+jcXE6S25OzDKgIuWUOsJxRw990nRok7
LhAvkYdbscjy9wJyjXzIbX4F7RIyEIRYZgTovQOcy3yrVxj/qXZoT9Vx/ZwLnN3e8ATDk3nAHW82
n4+/7eH2lyriNXJ/Kf1kvVoo15i39yeb0z6B2oDkkR6TslmfPqa0MqASl1fvsEjZg+On23ta9Jud
+yo4FleQ3v3bPZqbtwaIxfDKoPC3clAPakc1ykYI2bLLhZvHsD0lm5XJOOc6QT5G9rURJr2P0lAY
wG9IHk5poTGoIO/PYrAtwbxLHNRDykfLzkqfrg==</SignatureValue>
  <KeyInfo>
    <X509Data>
      <X509Certificate>MIIF8jCCA9qgAwIBAgIQVAEBAdwbWRAymPV7b6dB0DANBgkqhkiG9w0BAQsFADBZMRUwEwYDVQQDDAxWTlBULUNBIFNIQTIxMzAxBgNVBAoMKlZJRVROQU0gUE9TVFMgQU5EIFRFTEVDT01NVU5JQ0FUSU9OUyBHUk9VUDELMAkGA1UEBhMCVk4wHhcNMjUwNTE0MDgzMjE0WhcNMjgwNjAxMDgwMjAwWjCBnTELMAkGA1UEBhMCVk4xEjAQBgNVBAgMCUjDgCBO4buYSTEcMBoGA1UEBwwTUXXhuq1uIEhvw6BuIEtp4bq/bTE8MDoGA1UEAwwzQ8O0bmcgVHkgQ+G7lSBQaOG6p24gUXXhuqNuIEzDvSBRdeG7uSBL4bu5IFRoxrDGoW5nMR4wHAYKCZImiZPyLGQBAQwOTVNUOjAxMDI5OTU3NDkwggEiMA0GCSqGSIb3DQEBAQUAA4IBDwAwggEKAoIBAQD3ovwFytK9pEw1/7VpGMmAqs0icTxSdJzGLqXCqGT3xQXjghjszcZb47ogEjMVrM8crZO+WKYn3PfWQe4npHmoFFAk26iD8V9HzMQjYvYMEq48Vv1H6/Vzfb9MC0sw4BWamWyGUCDmx4KhQZZrSYg8HQjQgKH8f8J8RpB9iF/EdYeUzyEAP9jn7XCg1iOaAG0Vv6jqQQZjNdGG38G0mZiJcU2tfHSA+RgMAEWGdY5Ueuil5pvfv2XzaOiHK0Y8GbClZAfcpOxfSAmuw9SG926BF2KNeLYq7n6tpGZgOWrqdQyoSli/fzXvho3LjWv+ANRfVBQzckAls0TDB74bnqrjAgMBAAGjggFvMIIBazAMBgNVHRMBAf8EAjAAMB8GA1UdIwQYMBaAFGuVxMQpI8onE8sE8P106s29CP/BMIGHBggrBgEFBQcBAQR7MHkwPgYIKwYBBQUHMAKGMmh0dHA6Ly9wdWIudm5wdC1jYS52bi9jZXJ0cy92bnB0Y2Etc2hhMjU2LTIwMjQuY2VyMDcGCCsGAQUFBzABhitodHRwOi8vb2NzcC1zaGEyNTYudm5wdC1jYS52bi9yZXNwb25kZXIyMDI0MCQGA1UdEQQdMBuBGWFuaGxnaEB0ZWNoY29uYmFuay5jb20udm4wFQYDVR0lBA4wDAYKKwYBBAGCNwoDDDBEBgNVHR8EPTA7MDmgN6A1hjNodHRwOi8vY3JsLXNoYTI1Ni52bnB0LWNhLnZuL3ZucHRjYS1zaGEyNTYtMjAyNC5jcmwwHQYDVR0OBBYEFOd+zbhWxTvVglvtxw2EzZRwXytSMA4GA1UdDwEB/wQEAwIE8DANBgkqhkiG9w0BAQsFAAOCAgEAKanHDvhosvhG2ZwYwXEDE/6ydWstRPWoR3/G98n2KwgTu233ZnMpCGe5XsK7FTveL/aNs7MG3YsEILVYoizxmbosiTsp32y0XvfvogYRDbR1IC3w+POyDHAD08w3wfzPUGb5udkvlLynpvX8sG1bJ/4BqTbTsPGVyNqlIQZg5rv6wngD419BSbMwg3pxxZ93fwqpRc8qRHkINxu5nZmLsf1BptOFSL1a7sasx92d+P9jtGvbe4b1vvmezGvyZNUFv6NQcqb5zNi/bcW/mRxOFeT7yF8psDUQY0blqySNKEcIfr6Hqu3aYWHpgOMkJ50bzLgxKdS37nd/AaNNGw8PPXUSZtxswDoB+grWdDPCCZ/W1HXuOA6UUy9zBLdCMCdMiaM97OmHSKWDynLOCLAazMy1d0ZhqQ+TGBmqWuNoBB3TMBP+ea7cszEK/yQqE3i8qVIR3KtxtwpqhC0D4lrABaFj7fe3t/JPParxkAvjTyKlMznFNBkW+SIrB4BtPGGL9hskbXfzqqKBQtxILHUAodfBIfnnPry74hAG71heDE64i4T/4XrAWGOA5/F6/4HK960SaaoFmWGqETX9caI344vF0wNKyGmRy97KBzVKUwcVhpd1O8KRLZwopsEZWl988m3I3vn5y5XR5pXqTgn9kqYnwwAOXsH3PkZxGizy/vk=</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SvtLgLHWwOe2+41fuNrh9MPG5Bh3+j+tOUplp0lR7Bs=</DigestValue>
      </Reference>
      <Reference URI="/xl/calcChain.xml?ContentType=application/vnd.openxmlformats-officedocument.spreadsheetml.calcChain+xml">
        <DigestMethod Algorithm="http://www.w3.org/2001/04/xmlenc#sha256"/>
        <DigestValue>1BPGRcr0HghTduUCJJNhN3wBytZAPTpikISJfcZZOuM=</DigestValue>
      </Reference>
      <Reference URI="/xl/comments1.xml?ContentType=application/vnd.openxmlformats-officedocument.spreadsheetml.comments+xml">
        <DigestMethod Algorithm="http://www.w3.org/2001/04/xmlenc#sha256"/>
        <DigestValue>+61UPv2B6dnJS0DV7TTdHXEmz+MRwo2lOA07rMan15M=</DigestValue>
      </Reference>
      <Reference URI="/xl/drawings/vmlDrawing1.vml?ContentType=application/vnd.openxmlformats-officedocument.vmlDrawing">
        <DigestMethod Algorithm="http://www.w3.org/2001/04/xmlenc#sha256"/>
        <DigestValue>pqS6eRTxCmYQncud118QweDNNUhVdLaAGB8+Amr83Kg=</DigestValue>
      </Reference>
      <Reference URI="/xl/printerSettings/printerSettings1.bin?ContentType=application/vnd.openxmlformats-officedocument.spreadsheetml.printerSettings">
        <DigestMethod Algorithm="http://www.w3.org/2001/04/xmlenc#sha256"/>
        <DigestValue>PeeBCZdseKLS+zjpkDE2Ntn6NMzgxovX/tIar/ysS18=</DigestValue>
      </Reference>
      <Reference URI="/xl/printerSettings/printerSettings2.bin?ContentType=application/vnd.openxmlformats-officedocument.spreadsheetml.printerSettings">
        <DigestMethod Algorithm="http://www.w3.org/2001/04/xmlenc#sha256"/>
        <DigestValue>NAS4IAuuSlfdjYZuD9QjzXSzAFgfTOC22XQD6ZYvL14=</DigestValue>
      </Reference>
      <Reference URI="/xl/sharedStrings.xml?ContentType=application/vnd.openxmlformats-officedocument.spreadsheetml.sharedStrings+xml">
        <DigestMethod Algorithm="http://www.w3.org/2001/04/xmlenc#sha256"/>
        <DigestValue>aesV7gYHaJ+NyVa+SFy9kPzSyPN73sjOMByzj11+9n0=</DigestValue>
      </Reference>
      <Reference URI="/xl/styles.xml?ContentType=application/vnd.openxmlformats-officedocument.spreadsheetml.styles+xml">
        <DigestMethod Algorithm="http://www.w3.org/2001/04/xmlenc#sha256"/>
        <DigestValue>usklWTI4LlMvBZGr6galtETwQmb9OTNjhDUEICAWMAU=</DigestValue>
      </Reference>
      <Reference URI="/xl/theme/theme1.xml?ContentType=application/vnd.openxmlformats-officedocument.theme+xml">
        <DigestMethod Algorithm="http://www.w3.org/2001/04/xmlenc#sha256"/>
        <DigestValue>kP5ShHc0TZZvRmJwR0B6qgV8DXmGQWe5cINzEtxH88U=</DigestValue>
      </Reference>
      <Reference URI="/xl/workbook.xml?ContentType=application/vnd.openxmlformats-officedocument.spreadsheetml.sheet.main+xml">
        <DigestMethod Algorithm="http://www.w3.org/2001/04/xmlenc#sha256"/>
        <DigestValue>/GGamxrQwnaTpCGsWwr92yA8U1M2ozlQb1VWUKypc80=</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xwmDucEr/C1omflTxC3g2jb6buK4ULVtZcHMlActdIo=</DigestValue>
      </Reference>
      <Reference URI="/xl/worksheets/sheet1.xml?ContentType=application/vnd.openxmlformats-officedocument.spreadsheetml.worksheet+xml">
        <DigestMethod Algorithm="http://www.w3.org/2001/04/xmlenc#sha256"/>
        <DigestValue>EaEGTsFhCUyT+okxU4CglRfJEs+OlhhDciy0UzQkwXg=</DigestValue>
      </Reference>
      <Reference URI="/xl/worksheets/sheet2.xml?ContentType=application/vnd.openxmlformats-officedocument.spreadsheetml.worksheet+xml">
        <DigestMethod Algorithm="http://www.w3.org/2001/04/xmlenc#sha256"/>
        <DigestValue>UEcRm6DjvZbThQPtdUrPC+JqFH/nmPcUssRXAPSTFdU=</DigestValue>
      </Reference>
      <Reference URI="/xl/worksheets/sheet3.xml?ContentType=application/vnd.openxmlformats-officedocument.spreadsheetml.worksheet+xml">
        <DigestMethod Algorithm="http://www.w3.org/2001/04/xmlenc#sha256"/>
        <DigestValue>t3olTdsdWKkYhh16k/s+ag2QiEv5p5moygyg35Xbaxc=</DigestValue>
      </Reference>
      <Reference URI="/xl/worksheets/sheet4.xml?ContentType=application/vnd.openxmlformats-officedocument.spreadsheetml.worksheet+xml">
        <DigestMethod Algorithm="http://www.w3.org/2001/04/xmlenc#sha256"/>
        <DigestValue>ANO9x/8s3Xpiw4dZ6UkV34vacjlRD+cjjwzS0yaD0Ck=</DigestValue>
      </Reference>
      <Reference URI="/xl/worksheets/sheet5.xml?ContentType=application/vnd.openxmlformats-officedocument.spreadsheetml.worksheet+xml">
        <DigestMethod Algorithm="http://www.w3.org/2001/04/xmlenc#sha256"/>
        <DigestValue>KLvv+MWaUJGOl20sjhWfE/Fgjn2p03tTGaXgnTOjFMY=</DigestValue>
      </Reference>
    </Manifest>
    <SignatureProperties>
      <SignatureProperty Id="idSignatureTime" Target="#idPackageSignature">
        <mdssi:SignatureTime xmlns:mdssi="http://schemas.openxmlformats.org/package/2006/digital-signature">
          <mdssi:Format>YYYY-MM-DDThh:mm:ssTZD</mdssi:Format>
          <mdssi:Value>2026-04-09T11:12:33Z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16.0.19127/27</OfficeVersion>
          <ApplicationVersion>16.0.19127</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2026-04-09T11:12:33Z</xd:SigningTime>
          <xd:SigningCertificate>
            <xd:Cert>
              <xd:CertDigest>
                <DigestMethod Algorithm="http://www.w3.org/2001/04/xmlenc#sha256"/>
                <DigestValue>U57jdGlOkVuvCRNT82prDBvbpv83F9Ylt12HCgE3XI8=</DigestValue>
              </xd:CertDigest>
              <xd:IssuerSerial>
                <X509IssuerName>C=VN, O=VIETNAM POSTS AND TELECOMMUNICATIONS GROUP, CN=VNPT-CA SHA2</X509IssuerName>
                <X509SerialNumber>111660364372548998064719409594478576080</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6fyF92gz+zuf9WLrtPUPBEe1Vn8NUt9YMg4zQXkFzbO4iX/1tyqK8O7/HwugJ1SyMLli/MAbkwKIOaA/XV+h/XHsv464slLDEtBCtvr02HJiHF6S9Mb+11X41uMZpz6GS4AmwojH37nZ4LZfQzgTmOHd9lJoyadmJEqQWZ1DMEyPILmjqdZ+miQiDHcjYLrmfUeQ9tyoVQa+U8bKBK9ZZuq1RCGapJqbptWYjlstJOd7b/fLRaWl4yR/vv2NMIbg9+ECpq/iWi3SQZ1YsmVPT3x74c0ZM5jMOwdFvRI+gHUqG9Ov0aCy5fpVNVirUSmyWitP9V0OoY67W/iXQWdi7I0KP1azZwHKcpmAZJqEzeBWtpXf/LYl84pyEl8yHJtIjfcGwNiPbJ0GzqTCY9eAejCfoshCgNIqt0xcT0Mzlif3b071sNRVvevBOgiKX76rJ784dme4njx4IE1/mIX8ajpnvi5ZqumIq062EkfcnhLM58avHBEJoc3MFKxdrDxMnieK83YysqWNTAp0kWgxPdzs2MkkLOsTyfI6D1e54I31Q2VaUVltOxMhzzuVE55+d2QAQj4wPaFqKU0h9VR7CfE9c/tGbbebI8c52T31jEnnjqqhnGDK17M/Jsoe86WsIQ6vWhHPJp5B1z78CAwEAAaOCAacwggGjMIHgBgNVHSMEgdgwgdWAFH7wh+2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BAQDAgGGMB0GA1UdDgQWBBRrlcTEKSPKJxPLBPD9dOrNvQj/wTBCBggrBgEFBQcBAQQ2MDQwMgYIKwYBBQUHMAKGJmh0dHBzOi8vcm9vdGNhLmdvdi52bi9jcnQvdm5yY2EyNTYucDdiMBIGA1UdEwEB/wQIMAYBAf8CAQAwNwYDVR0fBDAwLjAsoCqgKIYmaHR0cHM6Ly9yb290Y2EuZ292LnZuL2NybC92bnJjYTI1Ni5jcmwwDQYJKoZIhvcNAQELBQADggIBAJzyb6x6SgKyHvAceKEd/K6ZAMt3050IDeNHDBQ14rfED4So8N0TJ+pNbplvt+Fn/SRzsh0u7+aLodc/TsW47Xub5BoRaEidiD7bTfI75NjPeT9iUMStSvMmF9re3tBW9eBP1t8N4lULOu9m2yF4/Z4uuuFV1SR0zVc1+W0pIwm7uDRs2gpbxGA+PO+SW3Ep2KH2dSWjfP80wazrOZ1AlgQ1n+g3CftEvS076QgRY2zsNDETqNHum81MFRaWgMFzH7yLdY13DxdzhagaaCbsXpvTa69T6/tYLfts/AqFI18EyuvCg9iq4MeWW1/BBeiPVoo8mhSriNAPQVm8e722BUihTpGTGYvyJEa8uO+sVYJcvojYzUul+DubmrS7Bq/5bL+igoNpzaVXNbMmbxeY+MX3IxxPtm8MzBsgfjzJNC8Weiz8wDw6d3e27NOx7pK8J49NpwbSh4fcqAtBiXdnQikQt0mx4PNuNA/u79oXBT7JdO592v+LCwnWuAZrvSOlStSmbrvzqzekupWXL/eDMHWFW+Vxp3CqlORqbDK9yeIVMxw8qrnIDX/IkYYOT9uUjsc4B9Arl/zFmGB56APcb4R8oTBGBFgvTd5XjAXevGr5FJMBeHoo4zRv2kn1O78UBWWUXsuOb7G0hCkXB9xU4jfk1MsjjbfovofrIWgqku61</xd:EncapsulatedX509Certificate>
            <xd:EncapsulatedX509Certificate>MIIG/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G9xj56UoT+8KbW7BeIjkUevwlUmK5/j4HQaIuNg7g9oiQaU2Gt7WM/fTR8p/PkQT7yzuY0uLzSxUO3d8LxBnFRhz/5Vnk6cfWcsZUwCEgU/LHrnVuRjIYsffdc3YDgUJkcbnnxRq6zTF9BG2xH3f3C68C4Y3yERae5MCukpNELXh6GctRR2FkShFeITzJUZSguCEJJAj5qYW3rakJud4XjFFVgMnl6+78PYxvlAA8oFQrUbAywWq6Lzn6zcpo+OZuWfF7NFVGEcAtDuN1oyvst+H68f6giZ4+dKI4dBcrFkYJ+ptf98+Dev/Ij6onjOLgVgE/6LwprDIVY7X0vdqGG7Nbh6gaeugCG5/mYtIVkHhwPK+KcTPETYZJDYxT3rUIahaYh1Qp+LfEDXTJI2XGKey9lBkmFgdGpZY65p3xvrYW+NHccbtPsR+swcuuGRV7UP/ndmRX08GiaMTfKrkR7V5RvferDiQ/vezfq2hDPHizFaqxtImTUu8wFvXGbo11hsrqLCaKQxZToonYp7ECVYFDueuL7E6Up4cXler1qLvp3w+QZVR4r58IKvxVrtHaRiZUsbDa335dAlWjgaJI8QWZ4HOHVZLQjrX+JkjDPJTMHNxuMEkElrCSF3rXqUKZ/JMvqKeY16jQDaH0CAwEAAaOCAScwggEjMA4GA1UdDwEB/wQEAwIBhjAPBgNVHRMBAf8EBTADAQH/MB0GA1UdDgQWBBR+8Iftsbid+wiDb6QW/fG4rGKbATCB4AYDVR0jBIHYMIHVgBR+8Iftsbid+wiDb6QW/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PZV+w7DwvfZD8xuFKQJz9v5TDpz/CYwrhA+BUsxyMbzS6Kv1lNa42Ja63BlEQ1AAVY+ZX3mFbVumOV43kLQgzQayYKPolq1o7Qxz3l2zgzhg4o436Vfek8Lrh/WcP5ezyC8Tt7VCaUOl/fuSaCPYvZbV7bZw/Eyj4xK1ud7Uq2Op54vSTegoh0+ZW28SQEgH49BjyjQTv56sTRolWZ4WxbHtbBJwTj7vliksebvvljoRYo9wg29AuY/Arw3NNhTyIbUFO75colaaF8i+5aAvmPQzfIk9m1bzK15VOk8t8QnV8i4I42jDLbVzbZFQZHbLL8gj+LTHVZc9sfKmfhkH2HDsngb6UvKDuWHB5+XQ5QoSiyGVJ0MeUYohPI6cghZXbIflHGyse9hbARM7Ubrisf/P//FDLlJ3UL7+aLIk9fw6n7Wy0WcgN+QxjfdxUM9VSCx705+uX/aN4y0g5LMNChDOzpBYUg6smm8A0W2LIAMw0Q9U9TLnHO8Ovw3ikuO5rfTSWwbYmyt15NsFp8LM/Q0Nu9QqaMNNy23YbQZZlfFormI9ioWEpjDbWqU9YyH6oHpGjsBbSoR4G0IUsfxaDdE3CXIx48pRolSddeayvR5sdOsNrhJOAFwg==</xd:EncapsulatedX509Certificate>
          </xd:CertificateValues>
        </xd:UnsignedSignatureProperties>
      </xd:UnsignedProperties>
    </xd:QualifyingProperties>
  </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Tong quat</vt:lpstr>
      <vt:lpstr>QuyDinhGia_HangNgay</vt:lpstr>
      <vt:lpstr>DangHD_06182</vt:lpstr>
      <vt:lpstr>PhanHoiNHGS_06282</vt:lpstr>
      <vt:lpstr>SheetHidden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TRAN THI THU TRANG (VCSC - HO)</dc:creator>
  <cp:lastModifiedBy>NGUYEN THI MY DUNG</cp:lastModifiedBy>
  <cp:lastPrinted>2025-05-19T09:44:24Z</cp:lastPrinted>
  <dcterms:created xsi:type="dcterms:W3CDTF">2021-05-18T06:46:10Z</dcterms:created>
  <dcterms:modified xsi:type="dcterms:W3CDTF">2026-04-08T09:24:01Z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enerator">
    <vt:lpwstr>NPOI</vt:lpwstr>
  </property>
  <property fmtid="{D5CDD505-2E9C-101B-9397-08002B2CF9AE}" pid="3" name="Generator Version">
    <vt:lpwstr>2.4.1</vt:lpwstr>
  </property>
</Properties>
</file>