
<file path=[Content_Types].xml><?xml version="1.0" encoding="utf-8"?>
<Types xmlns="http://schemas.openxmlformats.org/package/2006/content-type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5.xml" ContentType="application/vnd.openxmlformats-officedocument.spreadsheetml.worksheet+xml"/>
  <Override PartName="/xl/comments1.xml" ContentType="application/vnd.openxmlformats-officedocument.spreadsheetml.comments+xml"/>
  <Override PartName="/docProps/custom.xml" ContentType="application/vnd.openxmlformats-officedocument.custom-properties+xml"/>
  <Override PartName="/xl/comments4.xml" ContentType="application/vnd.openxmlformats-officedocument.spreadsheetml.comments+xml"/>
  <Override PartName="/xl/comments3.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2.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W:\GTO_SSO_GBSIN_Financial Reports\02. BAU\2026\4. Apr\Quarterly\Digital\Not signed\"/>
    </mc:Choice>
  </mc:AlternateContent>
  <xr:revisionPtr revIDLastSave="0" documentId="13_ncr:1_{76CB7358-5CA3-4742-BEAB-72F749DF4C3C}" xr6:coauthVersionLast="47" xr6:coauthVersionMax="47" xr10:uidLastSave="{00000000-0000-0000-0000-000000000000}"/>
  <bookViews>
    <workbookView xWindow="-110" yWindow="-110" windowWidth="19420" windowHeight="10300" xr2:uid="{00000000-000D-0000-FFFF-FFFF00000000}"/>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NguoiLienQuan" sheetId="7" r:id="rId7"/>
    <sheet name="TKGD_BDS" sheetId="8" r:id="rId8"/>
    <sheet name="PhanHoiNHGS_06276" sheetId="9" r:id="rId9"/>
    <sheet name="SheetHidden" sheetId="10"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A2" i="10"/>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 r="A419" i="10"/>
  <c r="A420" i="10"/>
  <c r="A421" i="10"/>
  <c r="A422" i="10"/>
  <c r="A423" i="10"/>
  <c r="A424" i="10"/>
  <c r="A425" i="10"/>
  <c r="A426" i="10"/>
  <c r="A427" i="10"/>
  <c r="A428" i="10"/>
  <c r="A429" i="10"/>
  <c r="A430" i="10"/>
  <c r="A431" i="10"/>
  <c r="A432" i="10"/>
  <c r="A433" i="10"/>
  <c r="A434" i="10"/>
  <c r="A435" i="10"/>
  <c r="A436" i="10"/>
  <c r="A437" i="10"/>
  <c r="A438" i="10"/>
  <c r="A439" i="10"/>
  <c r="A440" i="10"/>
  <c r="A441" i="10"/>
  <c r="A442" i="10"/>
  <c r="A443" i="10"/>
  <c r="A444" i="10"/>
  <c r="A445" i="10"/>
  <c r="A446" i="10"/>
  <c r="A447" i="10"/>
  <c r="A448" i="10"/>
  <c r="A449" i="10"/>
  <c r="A450" i="10"/>
  <c r="A451" i="10"/>
  <c r="A452" i="10"/>
  <c r="A453" i="10"/>
  <c r="A454" i="10"/>
  <c r="A455" i="10"/>
  <c r="A456" i="10"/>
  <c r="A457" i="10"/>
  <c r="A458" i="10"/>
  <c r="A459" i="10"/>
  <c r="A460" i="10"/>
  <c r="A461" i="10"/>
  <c r="A462" i="10"/>
  <c r="A463" i="10"/>
  <c r="A464" i="10"/>
  <c r="A465" i="10"/>
  <c r="A466" i="10"/>
  <c r="A467" i="10"/>
  <c r="A468" i="10"/>
  <c r="A469" i="10"/>
  <c r="A470" i="10"/>
  <c r="A471" i="10"/>
  <c r="A472" i="10"/>
  <c r="A473" i="10"/>
  <c r="A474" i="10"/>
  <c r="A475" i="10"/>
  <c r="A476" i="10"/>
  <c r="A477" i="10"/>
  <c r="A478" i="10"/>
  <c r="A479" i="10"/>
  <c r="A480" i="10"/>
  <c r="A481" i="10"/>
  <c r="A482" i="10"/>
  <c r="A483" i="10"/>
  <c r="A484" i="10"/>
  <c r="A485" i="10"/>
  <c r="A486" i="10"/>
  <c r="A487" i="10"/>
  <c r="A488" i="10"/>
  <c r="A489" i="10"/>
  <c r="A490" i="10"/>
  <c r="A491" i="10"/>
  <c r="A492" i="10"/>
  <c r="A493" i="10"/>
  <c r="A494" i="10"/>
  <c r="A495" i="10"/>
  <c r="A496" i="10"/>
  <c r="A497" i="10"/>
  <c r="A498" i="10"/>
  <c r="A499" i="10"/>
  <c r="A500" i="10"/>
  <c r="A501" i="10"/>
  <c r="A502" i="10"/>
  <c r="A503" i="10"/>
  <c r="A504" i="10"/>
  <c r="A505" i="10"/>
  <c r="A506" i="10"/>
  <c r="A507" i="10"/>
  <c r="A508" i="10"/>
  <c r="A509" i="10"/>
  <c r="A510" i="10"/>
  <c r="A511" i="10"/>
  <c r="A512" i="10"/>
  <c r="A513" i="10"/>
  <c r="A514" i="10"/>
  <c r="A515" i="10"/>
  <c r="A516" i="10"/>
  <c r="A517" i="10"/>
  <c r="A518" i="10"/>
  <c r="A519" i="10"/>
  <c r="A520" i="10"/>
  <c r="A521" i="10"/>
  <c r="A522" i="10"/>
  <c r="A523" i="10"/>
  <c r="A524" i="10"/>
  <c r="A525" i="10"/>
  <c r="A526" i="10"/>
  <c r="A527" i="10"/>
  <c r="A528" i="10"/>
  <c r="A529" i="10"/>
  <c r="A530" i="10"/>
  <c r="A531" i="10"/>
  <c r="A532" i="10"/>
  <c r="A533" i="10"/>
  <c r="A534" i="10"/>
  <c r="A535" i="10"/>
  <c r="A536" i="10"/>
  <c r="A537" i="10"/>
  <c r="A538" i="10"/>
  <c r="A539" i="10"/>
  <c r="A540" i="10"/>
  <c r="A541" i="10"/>
  <c r="A542" i="10"/>
  <c r="A543" i="10"/>
  <c r="A544" i="10"/>
  <c r="A545" i="10"/>
  <c r="A546" i="10"/>
  <c r="A547" i="10"/>
  <c r="A548" i="10"/>
  <c r="A549" i="10"/>
  <c r="A550" i="10"/>
  <c r="A551" i="10"/>
  <c r="A552" i="10"/>
  <c r="A553" i="10"/>
  <c r="A554" i="10"/>
  <c r="A555" i="10"/>
  <c r="A556" i="10"/>
  <c r="A557" i="10"/>
  <c r="A558" i="10"/>
  <c r="A559" i="10"/>
  <c r="A560" i="10"/>
  <c r="A561" i="10"/>
  <c r="A562" i="10"/>
  <c r="A563" i="10"/>
  <c r="A564" i="10"/>
  <c r="A565" i="10"/>
  <c r="A566" i="10"/>
  <c r="A567" i="10"/>
  <c r="A568" i="10"/>
  <c r="A569" i="10"/>
  <c r="A570" i="10"/>
  <c r="A571" i="10"/>
  <c r="A572" i="10"/>
  <c r="A573" i="10"/>
  <c r="A574" i="10"/>
  <c r="A575" i="10"/>
  <c r="A576" i="10"/>
  <c r="A577" i="10"/>
  <c r="A578" i="10"/>
  <c r="A579" i="10"/>
  <c r="A580" i="10"/>
  <c r="A581" i="10"/>
  <c r="A582" i="10"/>
  <c r="A583" i="10"/>
  <c r="A584" i="10"/>
  <c r="A585" i="10"/>
  <c r="A586" i="10"/>
  <c r="A587" i="10"/>
  <c r="A588" i="10"/>
  <c r="A589" i="10"/>
  <c r="A590" i="10"/>
  <c r="A591" i="10"/>
  <c r="A592" i="10"/>
  <c r="A593" i="10"/>
  <c r="A594" i="10"/>
  <c r="A595" i="10"/>
  <c r="A596" i="10"/>
  <c r="A597" i="10"/>
  <c r="A598" i="10"/>
  <c r="A599" i="10"/>
  <c r="A600" i="10"/>
  <c r="A601" i="10"/>
  <c r="A602" i="10"/>
  <c r="A603" i="10"/>
  <c r="A604" i="10"/>
  <c r="A605" i="10"/>
  <c r="A606" i="10"/>
  <c r="A607" i="10"/>
  <c r="A608" i="10"/>
  <c r="A609" i="10"/>
  <c r="A610" i="10"/>
  <c r="A611" i="10"/>
  <c r="A612" i="10"/>
  <c r="A613" i="10"/>
  <c r="A614" i="10"/>
  <c r="A615" i="10"/>
  <c r="A616" i="10"/>
  <c r="A617" i="10"/>
  <c r="A618" i="10"/>
  <c r="A619" i="10"/>
  <c r="A620" i="10"/>
  <c r="A621" i="10"/>
  <c r="A622" i="10"/>
  <c r="A623" i="10"/>
  <c r="A624" i="10"/>
  <c r="A625" i="10"/>
  <c r="A626" i="10"/>
  <c r="A627" i="10"/>
  <c r="A628" i="10"/>
  <c r="A629" i="10"/>
  <c r="A630" i="10"/>
  <c r="A631" i="10"/>
  <c r="A632" i="10"/>
  <c r="A633" i="10"/>
  <c r="A634" i="10"/>
  <c r="A635" i="10"/>
  <c r="A636" i="10"/>
  <c r="A637" i="10"/>
  <c r="A638" i="10"/>
  <c r="A639" i="10"/>
  <c r="A640" i="10"/>
  <c r="A641" i="10"/>
  <c r="A642" i="10"/>
  <c r="A643" i="10"/>
  <c r="A644" i="10"/>
  <c r="A645" i="10"/>
  <c r="A646" i="10"/>
  <c r="A647" i="10"/>
  <c r="A648" i="10"/>
  <c r="A649" i="10"/>
  <c r="A650" i="10"/>
  <c r="A651" i="10"/>
  <c r="A652" i="10"/>
  <c r="A653" i="10"/>
  <c r="A654" i="10"/>
  <c r="A655" i="10"/>
  <c r="A656" i="10"/>
  <c r="A657" i="10"/>
  <c r="A658" i="10"/>
  <c r="A659" i="10"/>
  <c r="A660" i="10"/>
  <c r="A661" i="10"/>
  <c r="A662" i="10"/>
  <c r="A663" i="10"/>
  <c r="A664" i="10"/>
  <c r="A665" i="10"/>
  <c r="A666" i="10"/>
  <c r="A667" i="10"/>
  <c r="A668" i="10"/>
  <c r="A669" i="10"/>
  <c r="A670" i="10"/>
  <c r="A671" i="10"/>
  <c r="A672" i="10"/>
  <c r="A673" i="10"/>
  <c r="A674" i="10"/>
  <c r="A675" i="10"/>
  <c r="A676" i="10"/>
  <c r="A677" i="10"/>
  <c r="A678" i="10"/>
  <c r="A679" i="10"/>
  <c r="A680" i="10"/>
  <c r="A681" i="10"/>
  <c r="A682" i="10"/>
  <c r="A683" i="10"/>
  <c r="A684" i="10"/>
  <c r="A685" i="10"/>
  <c r="A686" i="10"/>
  <c r="A687" i="10"/>
  <c r="A688" i="10"/>
  <c r="A689" i="10"/>
  <c r="A690" i="10"/>
  <c r="A691" i="10"/>
  <c r="A692" i="10"/>
  <c r="A693" i="10"/>
  <c r="A694" i="10"/>
  <c r="A695" i="10"/>
  <c r="A696" i="10"/>
  <c r="A697" i="10"/>
  <c r="A698" i="10"/>
  <c r="A699" i="10"/>
  <c r="A70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46442E50-8391-4462-9E43-0DBE4DB2D64C}">
      <text>
        <r>
          <rPr>
            <sz val="10"/>
            <rFont val="Arial"/>
          </rPr>
          <t>Ô chỉ tiêu có định dạng số. Đơn vị tính x 1 (hoặc %)</t>
        </r>
      </text>
    </comment>
    <comment ref="E2" authorId="0" shapeId="0" xr:uid="{8B35A423-9296-46AF-94F0-6AC64C72410E}">
      <text>
        <r>
          <rPr>
            <sz val="10"/>
            <rFont val="Arial"/>
          </rPr>
          <t>Ô chỉ tiêu có định dạng số. Đơn vị tính x 1 (hoặc %)</t>
        </r>
      </text>
    </comment>
    <comment ref="F2" authorId="0" shapeId="0" xr:uid="{0ECA99E5-756A-48A9-B77E-9DD6926F0B21}">
      <text>
        <r>
          <rPr>
            <sz val="10"/>
            <rFont val="Arial"/>
          </rPr>
          <t>Ô chỉ tiêu có định dạng số. Đơn vị tính x 1 (hoặc %)</t>
        </r>
      </text>
    </comment>
    <comment ref="D3" authorId="0" shapeId="0" xr:uid="{BC3FE541-9C00-43BB-8F26-E57802BC285B}">
      <text>
        <r>
          <rPr>
            <sz val="10"/>
            <rFont val="Arial"/>
          </rPr>
          <t>Ô chỉ tiêu có định dạng số. Đơn vị tính x 1 (hoặc %)</t>
        </r>
      </text>
    </comment>
    <comment ref="E3" authorId="0" shapeId="0" xr:uid="{50695E80-6E13-432E-9112-4A5D5A210A2D}">
      <text>
        <r>
          <rPr>
            <sz val="10"/>
            <rFont val="Arial"/>
          </rPr>
          <t>Ô chỉ tiêu có định dạng số. Đơn vị tính x 1 (hoặc %)</t>
        </r>
      </text>
    </comment>
    <comment ref="F3" authorId="0" shapeId="0" xr:uid="{9F0605A3-05BD-4F0A-B04A-0B5AA7CA659C}">
      <text>
        <r>
          <rPr>
            <sz val="10"/>
            <rFont val="Arial"/>
          </rPr>
          <t>Ô chỉ tiêu có định dạng số. Đơn vị tính x 1 (hoặc %)</t>
        </r>
      </text>
    </comment>
    <comment ref="D4" authorId="0" shapeId="0" xr:uid="{A258CADC-3FD3-47FC-8FD0-1E40E9D8EC77}">
      <text>
        <r>
          <rPr>
            <sz val="10"/>
            <rFont val="Arial"/>
          </rPr>
          <t>Ô chỉ tiêu có định dạng số. Đơn vị tính x 1 (hoặc %)</t>
        </r>
      </text>
    </comment>
    <comment ref="E4" authorId="0" shapeId="0" xr:uid="{BA761A65-A72A-4497-B7F5-06E13BB10330}">
      <text>
        <r>
          <rPr>
            <sz val="10"/>
            <rFont val="Arial"/>
          </rPr>
          <t>Ô chỉ tiêu có định dạng số. Đơn vị tính x 1 (hoặc %)</t>
        </r>
      </text>
    </comment>
    <comment ref="F4" authorId="0" shapeId="0" xr:uid="{6F414526-59E2-4A62-9781-CB3A0A6FB894}">
      <text>
        <r>
          <rPr>
            <sz val="10"/>
            <rFont val="Arial"/>
          </rPr>
          <t>Ô chỉ tiêu có định dạng số. Đơn vị tính x 1 (hoặc %)</t>
        </r>
      </text>
    </comment>
    <comment ref="A6" authorId="0" shapeId="0" xr:uid="{00000000-0006-0000-0100-00000A000000}">
      <text>
        <r>
          <rPr>
            <sz val="10"/>
            <rFont val="Arial"/>
          </rPr>
          <t>Ô chỉ tiêu có định dạng ký tự
Dữ liệu động đầu vào hợp lệ khi chỉ được thêm dòng trên ô này.</t>
        </r>
      </text>
    </comment>
    <comment ref="B6" authorId="0" shapeId="0" xr:uid="{00000000-0006-0000-0100-00000B000000}">
      <text>
        <r>
          <rPr>
            <sz val="10"/>
            <rFont val="Arial"/>
          </rPr>
          <t>Ô chỉ tiêu có định dạng ký tự
Dữ liệu động đầu vào hợp lệ khi chỉ được thêm dòng trên ô này.</t>
        </r>
      </text>
    </comment>
    <comment ref="C6" authorId="0" shapeId="0" xr:uid="{00000000-0006-0000-0100-00000C000000}">
      <text>
        <r>
          <rPr>
            <sz val="10"/>
            <rFont val="Arial"/>
          </rPr>
          <t>Ô chỉ tiêu có định dạng ký tự
Dữ liệu động đầu vào hợp lệ khi chỉ được thêm dòng trên ô này.</t>
        </r>
      </text>
    </comment>
    <comment ref="D6" authorId="0" shapeId="0" xr:uid="{E700485F-AA4C-419E-9FB6-A8CABC4E7F5C}">
      <text>
        <r>
          <rPr>
            <sz val="10"/>
            <rFont val="Arial"/>
          </rPr>
          <t>Ô chỉ tiêu có định dạng số. Đơn vị tính x 1 (hoặc %)
Dữ liệu động đầu vào hợp lệ khi chỉ được thêm dòng trên ô này.</t>
        </r>
      </text>
    </comment>
    <comment ref="E6" authorId="0" shapeId="0" xr:uid="{C32F7158-9D0C-4137-A06F-94116605282B}">
      <text>
        <r>
          <rPr>
            <sz val="10"/>
            <rFont val="Arial"/>
          </rPr>
          <t>Ô chỉ tiêu có định dạng số. Đơn vị tính x 1 (hoặc %)
Dữ liệu động đầu vào hợp lệ khi chỉ được thêm dòng trên ô này.</t>
        </r>
      </text>
    </comment>
    <comment ref="F6" authorId="0" shapeId="0" xr:uid="{494B2F4F-65CC-4A48-8B25-3C0F0588E3EE}">
      <text>
        <r>
          <rPr>
            <sz val="10"/>
            <rFont val="Arial"/>
          </rPr>
          <t>Ô chỉ tiêu có định dạng số. Đơn vị tính x 1 (hoặc %)
Dữ liệu động đầu vào hợp lệ khi chỉ được thêm dòng trên ô này.</t>
        </r>
      </text>
    </comment>
    <comment ref="A8" authorId="0" shapeId="0" xr:uid="{00000000-0006-0000-0100-000010000000}">
      <text>
        <r>
          <rPr>
            <sz val="10"/>
            <rFont val="Arial"/>
          </rPr>
          <t>Ô chỉ tiêu có định dạng ký tự
Dữ liệu động đầu vào hợp lệ khi chỉ được thêm dòng trên ô này.</t>
        </r>
      </text>
    </comment>
    <comment ref="B8" authorId="0" shapeId="0" xr:uid="{00000000-0006-0000-0100-000011000000}">
      <text>
        <r>
          <rPr>
            <sz val="10"/>
            <rFont val="Arial"/>
          </rPr>
          <t>Ô chỉ tiêu có định dạng ký tự
Dữ liệu động đầu vào hợp lệ khi chỉ được thêm dòng trên ô này.</t>
        </r>
      </text>
    </comment>
    <comment ref="C8" authorId="0" shapeId="0" xr:uid="{00000000-0006-0000-0100-000012000000}">
      <text>
        <r>
          <rPr>
            <sz val="10"/>
            <rFont val="Arial"/>
          </rPr>
          <t>Ô chỉ tiêu có định dạng ký tự
Dữ liệu động đầu vào hợp lệ khi chỉ được thêm dòng trên ô này.</t>
        </r>
      </text>
    </comment>
    <comment ref="D8" authorId="0" shapeId="0" xr:uid="{35512FCA-804F-4427-976C-256656FB3E02}">
      <text>
        <r>
          <rPr>
            <sz val="10"/>
            <rFont val="Arial"/>
          </rPr>
          <t>Ô chỉ tiêu có định dạng số. Đơn vị tính x 1 (hoặc %)
Dữ liệu động đầu vào hợp lệ khi chỉ được thêm dòng trên ô này.</t>
        </r>
      </text>
    </comment>
    <comment ref="E8" authorId="0" shapeId="0" xr:uid="{D08543CB-F66A-4CD8-B6B4-576B8932043F}">
      <text>
        <r>
          <rPr>
            <sz val="10"/>
            <rFont val="Arial"/>
          </rPr>
          <t>Ô chỉ tiêu có định dạng số. Đơn vị tính x 1 (hoặc %)
Dữ liệu động đầu vào hợp lệ khi chỉ được thêm dòng trên ô này.</t>
        </r>
      </text>
    </comment>
    <comment ref="F8" authorId="0" shapeId="0" xr:uid="{0552D16E-6E54-4835-BA4A-824482D6F213}">
      <text>
        <r>
          <rPr>
            <sz val="10"/>
            <rFont val="Arial"/>
          </rPr>
          <t>Ô chỉ tiêu có định dạng số. Đơn vị tính x 1 (hoặc %)
Dữ liệu động đầu vào hợp lệ khi chỉ được thêm dòng trên ô này.</t>
        </r>
      </text>
    </comment>
    <comment ref="A10" authorId="0" shapeId="0" xr:uid="{00000000-0006-0000-0100-000016000000}">
      <text>
        <r>
          <rPr>
            <sz val="10"/>
            <rFont val="Arial"/>
          </rPr>
          <t>Ô chỉ tiêu có định dạng số. Đơn vị tính x 1 (hoặc %)
Dữ liệu động đầu vào hợp lệ khi chỉ được thêm dòng trên ô này.</t>
        </r>
      </text>
    </comment>
    <comment ref="B10" authorId="0" shapeId="0" xr:uid="{00000000-0006-0000-0100-000017000000}">
      <text>
        <r>
          <rPr>
            <sz val="10"/>
            <rFont val="Arial"/>
          </rPr>
          <t>Ô chỉ tiêu có định dạng ký tự
Dữ liệu động đầu vào hợp lệ khi chỉ được thêm dòng trên ô này.</t>
        </r>
      </text>
    </comment>
    <comment ref="C10" authorId="0" shapeId="0" xr:uid="{00000000-0006-0000-0100-000018000000}">
      <text>
        <r>
          <rPr>
            <sz val="10"/>
            <rFont val="Arial"/>
          </rPr>
          <t>Ô chỉ tiêu có định dạng số. Đơn vị tính x 1 (hoặc %)
Dữ liệu động đầu vào hợp lệ khi chỉ được thêm dòng trên ô này.</t>
        </r>
      </text>
    </comment>
    <comment ref="D10" authorId="0" shapeId="0" xr:uid="{3573EF1A-0A9D-4369-9591-5BA4C750A20B}">
      <text>
        <r>
          <rPr>
            <sz val="10"/>
            <rFont val="Arial"/>
          </rPr>
          <t>Ô chỉ tiêu có định dạng số. Đơn vị tính x 1 (hoặc %)
Dữ liệu động đầu vào hợp lệ khi chỉ được thêm dòng trên ô này.</t>
        </r>
      </text>
    </comment>
    <comment ref="E10" authorId="0" shapeId="0" xr:uid="{2A4CFC73-9E1D-4029-9ECC-EC9A9D89EB51}">
      <text>
        <r>
          <rPr>
            <sz val="10"/>
            <rFont val="Arial"/>
          </rPr>
          <t>Ô chỉ tiêu có định dạng số. Đơn vị tính x 1 (hoặc %)
Dữ liệu động đầu vào hợp lệ khi chỉ được thêm dòng trên ô này.</t>
        </r>
      </text>
    </comment>
    <comment ref="F10" authorId="0" shapeId="0" xr:uid="{DA4575E1-0663-4C37-8081-CB517E8F56C5}">
      <text>
        <r>
          <rPr>
            <sz val="10"/>
            <rFont val="Arial"/>
          </rPr>
          <t>Ô chỉ tiêu có định dạng số. Đơn vị tính x 1 (hoặc %)
Dữ liệu động đầu vào hợp lệ khi chỉ được thêm dòng trên ô này.</t>
        </r>
      </text>
    </comment>
    <comment ref="D11" authorId="0" shapeId="0" xr:uid="{967F0606-58FD-4929-8FD3-A1725CF947B3}">
      <text>
        <r>
          <rPr>
            <sz val="10"/>
            <rFont val="Arial"/>
          </rPr>
          <t>Ô chỉ tiêu có định dạng số. Đơn vị tính x 1 (hoặc %)</t>
        </r>
      </text>
    </comment>
    <comment ref="E11" authorId="0" shapeId="0" xr:uid="{420EA52C-C36C-4FF6-B7C1-4938E25E8EFA}">
      <text>
        <r>
          <rPr>
            <sz val="10"/>
            <rFont val="Arial"/>
          </rPr>
          <t>Ô chỉ tiêu có định dạng số. Đơn vị tính x 1 (hoặc %)</t>
        </r>
      </text>
    </comment>
    <comment ref="F11" authorId="0" shapeId="0" xr:uid="{5A54DF46-831D-48B7-BEDD-BDA19CA973CB}">
      <text>
        <r>
          <rPr>
            <sz val="10"/>
            <rFont val="Arial"/>
          </rPr>
          <t>Ô chỉ tiêu có định dạng số. Đơn vị tính x 1 (hoặc %)</t>
        </r>
      </text>
    </comment>
    <comment ref="A13" authorId="0" shapeId="0" xr:uid="{00000000-0006-0000-0100-00001F000000}">
      <text>
        <r>
          <rPr>
            <sz val="10"/>
            <rFont val="Arial"/>
          </rPr>
          <t>Ô chỉ tiêu có định dạng ký tự
Dữ liệu động đầu vào hợp lệ khi chỉ được thêm dòng trên ô này.</t>
        </r>
      </text>
    </comment>
    <comment ref="B13" authorId="0" shapeId="0" xr:uid="{00000000-0006-0000-0100-000020000000}">
      <text>
        <r>
          <rPr>
            <sz val="10"/>
            <rFont val="Arial"/>
          </rPr>
          <t>Ô chỉ tiêu có định dạng ký tự
Dữ liệu động đầu vào hợp lệ khi chỉ được thêm dòng trên ô này.</t>
        </r>
      </text>
    </comment>
    <comment ref="C13" authorId="0" shapeId="0" xr:uid="{00000000-0006-0000-0100-000021000000}">
      <text>
        <r>
          <rPr>
            <sz val="10"/>
            <rFont val="Arial"/>
          </rPr>
          <t>Ô chỉ tiêu có định dạng ký tự
Dữ liệu động đầu vào hợp lệ khi chỉ được thêm dòng trên ô này.</t>
        </r>
      </text>
    </comment>
    <comment ref="D13" authorId="0" shapeId="0" xr:uid="{6099E545-05EE-45ED-926F-E0A6A962DA73}">
      <text>
        <r>
          <rPr>
            <sz val="10"/>
            <rFont val="Arial"/>
          </rPr>
          <t>Ô chỉ tiêu có định dạng số. Đơn vị tính x 1 (hoặc %)
Dữ liệu động đầu vào hợp lệ khi chỉ được thêm dòng trên ô này.</t>
        </r>
      </text>
    </comment>
    <comment ref="E13" authorId="0" shapeId="0" xr:uid="{7B5C7080-F4EF-4DBD-8DF8-3C52B48B552D}">
      <text>
        <r>
          <rPr>
            <sz val="10"/>
            <rFont val="Arial"/>
          </rPr>
          <t>Ô chỉ tiêu có định dạng số. Đơn vị tính x 1 (hoặc %)
Dữ liệu động đầu vào hợp lệ khi chỉ được thêm dòng trên ô này.</t>
        </r>
      </text>
    </comment>
    <comment ref="F13" authorId="0" shapeId="0" xr:uid="{4EC7A619-5555-4242-8804-1F3DB3F2037B}">
      <text>
        <r>
          <rPr>
            <sz val="10"/>
            <rFont val="Arial"/>
          </rPr>
          <t>Ô chỉ tiêu có định dạng số. Đơn vị tính x 1 (hoặc %)
Dữ liệu động đầu vào hợp lệ khi chỉ được thêm dòng trên ô này.</t>
        </r>
      </text>
    </comment>
    <comment ref="A15" authorId="0" shapeId="0" xr:uid="{00000000-0006-0000-0100-000025000000}">
      <text>
        <r>
          <rPr>
            <sz val="10"/>
            <rFont val="Arial"/>
          </rPr>
          <t>Ô chỉ tiêu có định dạng số. Đơn vị tính x 1 (hoặc %)
Dữ liệu động đầu vào hợp lệ khi chỉ được thêm dòng trên ô này.</t>
        </r>
      </text>
    </comment>
    <comment ref="B15" authorId="0" shapeId="0" xr:uid="{00000000-0006-0000-0100-000026000000}">
      <text>
        <r>
          <rPr>
            <sz val="10"/>
            <rFont val="Arial"/>
          </rPr>
          <t>Ô chỉ tiêu có định dạng ký tự
Dữ liệu động đầu vào hợp lệ khi chỉ được thêm dòng trên ô này.</t>
        </r>
      </text>
    </comment>
    <comment ref="C15" authorId="0" shapeId="0" xr:uid="{00000000-0006-0000-0100-000027000000}">
      <text>
        <r>
          <rPr>
            <sz val="10"/>
            <rFont val="Arial"/>
          </rPr>
          <t>Ô chỉ tiêu có định dạng số. Đơn vị tính x 1 (hoặc %)
Dữ liệu động đầu vào hợp lệ khi chỉ được thêm dòng trên ô này.</t>
        </r>
      </text>
    </comment>
    <comment ref="D15" authorId="0" shapeId="0" xr:uid="{D1D91835-19CC-4256-B85F-CAFC9476A1D2}">
      <text>
        <r>
          <rPr>
            <sz val="10"/>
            <rFont val="Arial"/>
          </rPr>
          <t>Ô chỉ tiêu có định dạng số. Đơn vị tính x 1 (hoặc %)
Dữ liệu động đầu vào hợp lệ khi chỉ được thêm dòng trên ô này.</t>
        </r>
      </text>
    </comment>
    <comment ref="E15" authorId="0" shapeId="0" xr:uid="{65630AD3-5330-4449-9B63-108EC7A35D0D}">
      <text>
        <r>
          <rPr>
            <sz val="10"/>
            <rFont val="Arial"/>
          </rPr>
          <t>Ô chỉ tiêu có định dạng số. Đơn vị tính x 1 (hoặc %)
Dữ liệu động đầu vào hợp lệ khi chỉ được thêm dòng trên ô này.</t>
        </r>
      </text>
    </comment>
    <comment ref="F15" authorId="0" shapeId="0" xr:uid="{6F418599-695C-4141-ABEA-DEC972B1B46B}">
      <text>
        <r>
          <rPr>
            <sz val="10"/>
            <rFont val="Arial"/>
          </rPr>
          <t>Ô chỉ tiêu có định dạng số. Đơn vị tính x 1 (hoặc %)
Dữ liệu động đầu vào hợp lệ khi chỉ được thêm dòng trên ô này.</t>
        </r>
      </text>
    </comment>
    <comment ref="D16" authorId="0" shapeId="0" xr:uid="{D9F7F694-CB79-4CF1-B8BA-772B9D0C5D7E}">
      <text>
        <r>
          <rPr>
            <sz val="10"/>
            <rFont val="Arial"/>
          </rPr>
          <t>Ô chỉ tiêu có định dạng số. Đơn vị tính x 1 (hoặc %)</t>
        </r>
      </text>
    </comment>
    <comment ref="E16" authorId="0" shapeId="0" xr:uid="{B5E9CD90-2532-43AC-A40B-8A50FA3A0B15}">
      <text>
        <r>
          <rPr>
            <sz val="10"/>
            <rFont val="Arial"/>
          </rPr>
          <t>Ô chỉ tiêu có định dạng số. Đơn vị tính x 1 (hoặc %)</t>
        </r>
      </text>
    </comment>
    <comment ref="F16" authorId="0" shapeId="0" xr:uid="{0F7DB5F2-68C9-4162-B8BA-B56679D4AADB}">
      <text>
        <r>
          <rPr>
            <sz val="10"/>
            <rFont val="Arial"/>
          </rPr>
          <t>Ô chỉ tiêu có định dạng số. Đơn vị tính x 1 (hoặc %)</t>
        </r>
      </text>
    </comment>
    <comment ref="A18" authorId="0" shapeId="0" xr:uid="{00000000-0006-0000-0100-00002E000000}">
      <text>
        <r>
          <rPr>
            <sz val="10"/>
            <rFont val="Arial"/>
          </rPr>
          <t>Ô chỉ tiêu có định dạng số. Đơn vị tính x 1 (hoặc %)
Dữ liệu động đầu vào hợp lệ khi chỉ được thêm dòng trên ô này.</t>
        </r>
      </text>
    </comment>
    <comment ref="B18" authorId="0" shapeId="0" xr:uid="{00000000-0006-0000-0100-00002F000000}">
      <text>
        <r>
          <rPr>
            <sz val="10"/>
            <rFont val="Arial"/>
          </rPr>
          <t>Ô chỉ tiêu có định dạng ký tự
Dữ liệu động đầu vào hợp lệ khi chỉ được thêm dòng trên ô này.</t>
        </r>
      </text>
    </comment>
    <comment ref="C18" authorId="0" shapeId="0" xr:uid="{00000000-0006-0000-0100-000030000000}">
      <text>
        <r>
          <rPr>
            <sz val="10"/>
            <rFont val="Arial"/>
          </rPr>
          <t>Ô chỉ tiêu có định dạng số. Đơn vị tính x 1 (hoặc %)
Dữ liệu động đầu vào hợp lệ khi chỉ được thêm dòng trên ô này.</t>
        </r>
      </text>
    </comment>
    <comment ref="D18" authorId="0" shapeId="0" xr:uid="{EFF194A4-F4A8-4599-96DA-45014FF47B06}">
      <text>
        <r>
          <rPr>
            <sz val="10"/>
            <rFont val="Arial"/>
          </rPr>
          <t>Ô chỉ tiêu có định dạng số. Đơn vị tính x 1 (hoặc %)
Dữ liệu động đầu vào hợp lệ khi chỉ được thêm dòng trên ô này.</t>
        </r>
      </text>
    </comment>
    <comment ref="E18" authorId="0" shapeId="0" xr:uid="{AF7AFBBF-37DA-446B-9C6A-D0FB7C5DFB79}">
      <text>
        <r>
          <rPr>
            <sz val="10"/>
            <rFont val="Arial"/>
          </rPr>
          <t>Ô chỉ tiêu có định dạng số. Đơn vị tính x 1 (hoặc %)
Dữ liệu động đầu vào hợp lệ khi chỉ được thêm dòng trên ô này.</t>
        </r>
      </text>
    </comment>
    <comment ref="F18" authorId="0" shapeId="0" xr:uid="{068E1A6F-FE3E-482D-B40F-CA9817FCBA23}">
      <text>
        <r>
          <rPr>
            <sz val="10"/>
            <rFont val="Arial"/>
          </rPr>
          <t>Ô chỉ tiêu có định dạng số. Đơn vị tính x 1 (hoặc %)
Dữ liệu động đầu vào hợp lệ khi chỉ được thêm dòng trên ô này.</t>
        </r>
      </text>
    </comment>
    <comment ref="D19" authorId="0" shapeId="0" xr:uid="{E65B3466-F38A-42A6-B63A-3D066F6D6365}">
      <text>
        <r>
          <rPr>
            <sz val="10"/>
            <rFont val="Arial"/>
          </rPr>
          <t>Ô chỉ tiêu có định dạng số. Đơn vị tính x 1 (hoặc %)</t>
        </r>
      </text>
    </comment>
    <comment ref="E19" authorId="0" shapeId="0" xr:uid="{3E37FD37-661A-4043-90E2-807146767A1E}">
      <text>
        <r>
          <rPr>
            <sz val="10"/>
            <rFont val="Arial"/>
          </rPr>
          <t>Ô chỉ tiêu có định dạng số. Đơn vị tính x 1 (hoặc %)</t>
        </r>
      </text>
    </comment>
    <comment ref="F19" authorId="0" shapeId="0" xr:uid="{28257453-EC7C-48D8-97C5-DFC155FCC3FE}">
      <text>
        <r>
          <rPr>
            <sz val="10"/>
            <rFont val="Arial"/>
          </rPr>
          <t>Ô chỉ tiêu có định dạng số. Đơn vị tính x 1 (hoặc %)</t>
        </r>
      </text>
    </comment>
    <comment ref="A21" authorId="0" shapeId="0" xr:uid="{00000000-0006-0000-0100-000037000000}">
      <text>
        <r>
          <rPr>
            <sz val="10"/>
            <rFont val="Arial"/>
          </rPr>
          <t>Ô chỉ tiêu có định dạng ký tự
Dữ liệu động đầu vào hợp lệ khi chỉ được thêm dòng trên ô này.</t>
        </r>
      </text>
    </comment>
    <comment ref="B21" authorId="0" shapeId="0" xr:uid="{00000000-0006-0000-0100-000038000000}">
      <text>
        <r>
          <rPr>
            <sz val="10"/>
            <rFont val="Arial"/>
          </rPr>
          <t>Ô chỉ tiêu có định dạng ký tự
Dữ liệu động đầu vào hợp lệ khi chỉ được thêm dòng trên ô này.</t>
        </r>
      </text>
    </comment>
    <comment ref="C21" authorId="0" shapeId="0" xr:uid="{00000000-0006-0000-0100-000039000000}">
      <text>
        <r>
          <rPr>
            <sz val="10"/>
            <rFont val="Arial"/>
          </rPr>
          <t>Ô chỉ tiêu có định dạng ký tự
Dữ liệu động đầu vào hợp lệ khi chỉ được thêm dòng trên ô này.</t>
        </r>
      </text>
    </comment>
    <comment ref="D21" authorId="0" shapeId="0" xr:uid="{83D27323-1CD4-4D85-8EF8-444C6A9F3687}">
      <text>
        <r>
          <rPr>
            <sz val="10"/>
            <rFont val="Arial"/>
          </rPr>
          <t>Ô chỉ tiêu có định dạng số. Đơn vị tính x 1 (hoặc %)
Dữ liệu động đầu vào hợp lệ khi chỉ được thêm dòng trên ô này.</t>
        </r>
      </text>
    </comment>
    <comment ref="E21" authorId="0" shapeId="0" xr:uid="{5B20ACA0-8BC0-4D4E-A3C7-8B570A671548}">
      <text>
        <r>
          <rPr>
            <sz val="10"/>
            <rFont val="Arial"/>
          </rPr>
          <t>Ô chỉ tiêu có định dạng số. Đơn vị tính x 1 (hoặc %)
Dữ liệu động đầu vào hợp lệ khi chỉ được thêm dòng trên ô này.</t>
        </r>
      </text>
    </comment>
    <comment ref="F21" authorId="0" shapeId="0" xr:uid="{6C3E2E9F-7DDA-4430-A392-6F0C57B7E6DC}">
      <text>
        <r>
          <rPr>
            <sz val="10"/>
            <rFont val="Arial"/>
          </rPr>
          <t>Ô chỉ tiêu có định dạng số. Đơn vị tính x 1 (hoặc %)
Dữ liệu động đầu vào hợp lệ khi chỉ được thêm dòng trên ô này.</t>
        </r>
      </text>
    </comment>
    <comment ref="A23" authorId="0" shapeId="0" xr:uid="{00000000-0006-0000-0100-00003D000000}">
      <text>
        <r>
          <rPr>
            <sz val="10"/>
            <rFont val="Arial"/>
          </rPr>
          <t>Ô chỉ tiêu có định dạng số. Đơn vị tính x 1 (hoặc %)
Dữ liệu động đầu vào hợp lệ khi chỉ được thêm dòng trên ô này.</t>
        </r>
      </text>
    </comment>
    <comment ref="B23" authorId="0" shapeId="0" xr:uid="{00000000-0006-0000-0100-00003E000000}">
      <text>
        <r>
          <rPr>
            <sz val="10"/>
            <rFont val="Arial"/>
          </rPr>
          <t>Ô chỉ tiêu có định dạng ký tự
Dữ liệu động đầu vào hợp lệ khi chỉ được thêm dòng trên ô này.</t>
        </r>
      </text>
    </comment>
    <comment ref="C23" authorId="0" shapeId="0" xr:uid="{00000000-0006-0000-0100-00003F000000}">
      <text>
        <r>
          <rPr>
            <sz val="10"/>
            <rFont val="Arial"/>
          </rPr>
          <t>Ô chỉ tiêu có định dạng số. Đơn vị tính x 1 (hoặc %)
Dữ liệu động đầu vào hợp lệ khi chỉ được thêm dòng trên ô này.</t>
        </r>
      </text>
    </comment>
    <comment ref="D23" authorId="0" shapeId="0" xr:uid="{FEEDCE18-03E2-43C4-9560-0CC7377DB81F}">
      <text>
        <r>
          <rPr>
            <sz val="10"/>
            <rFont val="Arial"/>
          </rPr>
          <t>Ô chỉ tiêu có định dạng số. Đơn vị tính x 1 (hoặc %)
Dữ liệu động đầu vào hợp lệ khi chỉ được thêm dòng trên ô này.</t>
        </r>
      </text>
    </comment>
    <comment ref="E23" authorId="0" shapeId="0" xr:uid="{5EDF4054-2B54-4758-959B-565388B76AB1}">
      <text>
        <r>
          <rPr>
            <sz val="10"/>
            <rFont val="Arial"/>
          </rPr>
          <t>Ô chỉ tiêu có định dạng số. Đơn vị tính x 1 (hoặc %)
Dữ liệu động đầu vào hợp lệ khi chỉ được thêm dòng trên ô này.</t>
        </r>
      </text>
    </comment>
    <comment ref="F23" authorId="0" shapeId="0" xr:uid="{7C66B488-B2A7-4B95-8BF9-1FD900AC3FD1}">
      <text>
        <r>
          <rPr>
            <sz val="10"/>
            <rFont val="Arial"/>
          </rPr>
          <t>Ô chỉ tiêu có định dạng số. Đơn vị tính x 1 (hoặc %)
Dữ liệu động đầu vào hợp lệ khi chỉ được thêm dòng trên ô này.</t>
        </r>
      </text>
    </comment>
    <comment ref="D24" authorId="0" shapeId="0" xr:uid="{AABD0463-476F-4DE7-9F02-3666FD95D330}">
      <text>
        <r>
          <rPr>
            <sz val="10"/>
            <rFont val="Arial"/>
          </rPr>
          <t>Ô chỉ tiêu có định dạng số. Đơn vị tính x 1 (hoặc %)</t>
        </r>
      </text>
    </comment>
    <comment ref="E24" authorId="0" shapeId="0" xr:uid="{C662DAA0-C313-48AF-8A5A-240A140A695C}">
      <text>
        <r>
          <rPr>
            <sz val="10"/>
            <rFont val="Arial"/>
          </rPr>
          <t>Ô chỉ tiêu có định dạng số. Đơn vị tính x 1 (hoặc %)</t>
        </r>
      </text>
    </comment>
    <comment ref="F24" authorId="0" shapeId="0" xr:uid="{FB4CB4D3-9CF2-4761-B1F1-4E2C3F23DE54}">
      <text>
        <r>
          <rPr>
            <sz val="10"/>
            <rFont val="Arial"/>
          </rPr>
          <t>Ô chỉ tiêu có định dạng số. Đơn vị tính x 1 (hoặc %)</t>
        </r>
      </text>
    </comment>
    <comment ref="A26" authorId="0" shapeId="0" xr:uid="{00000000-0006-0000-0100-000046000000}">
      <text>
        <r>
          <rPr>
            <sz val="10"/>
            <rFont val="Arial"/>
          </rPr>
          <t>Ô chỉ tiêu có định dạng số. Đơn vị tính x 1 (hoặc %)
Dữ liệu động đầu vào hợp lệ khi chỉ được thêm dòng trên ô này.</t>
        </r>
      </text>
    </comment>
    <comment ref="B26" authorId="0" shapeId="0" xr:uid="{00000000-0006-0000-0100-000047000000}">
      <text>
        <r>
          <rPr>
            <sz val="10"/>
            <rFont val="Arial"/>
          </rPr>
          <t>Ô chỉ tiêu có định dạng ký tự
Dữ liệu động đầu vào hợp lệ khi chỉ được thêm dòng trên ô này.</t>
        </r>
      </text>
    </comment>
    <comment ref="C26" authorId="0" shapeId="0" xr:uid="{00000000-0006-0000-0100-000048000000}">
      <text>
        <r>
          <rPr>
            <sz val="10"/>
            <rFont val="Arial"/>
          </rPr>
          <t>Ô chỉ tiêu có định dạng số. Đơn vị tính x 1 (hoặc %)
Dữ liệu động đầu vào hợp lệ khi chỉ được thêm dòng trên ô này.</t>
        </r>
      </text>
    </comment>
    <comment ref="D26" authorId="0" shapeId="0" xr:uid="{695A352E-FAA0-4241-BAA8-9AA681942BC0}">
      <text>
        <r>
          <rPr>
            <sz val="10"/>
            <rFont val="Arial"/>
          </rPr>
          <t>Ô chỉ tiêu có định dạng số. Đơn vị tính x 1 (hoặc %)
Dữ liệu động đầu vào hợp lệ khi chỉ được thêm dòng trên ô này.</t>
        </r>
      </text>
    </comment>
    <comment ref="E26" authorId="0" shapeId="0" xr:uid="{21AE66AB-8121-4A05-AE74-020313C02B78}">
      <text>
        <r>
          <rPr>
            <sz val="10"/>
            <rFont val="Arial"/>
          </rPr>
          <t>Ô chỉ tiêu có định dạng số. Đơn vị tính x 1 (hoặc %)
Dữ liệu động đầu vào hợp lệ khi chỉ được thêm dòng trên ô này.</t>
        </r>
      </text>
    </comment>
    <comment ref="F26" authorId="0" shapeId="0" xr:uid="{1270AE84-EBFB-4310-96A1-461914CF696A}">
      <text>
        <r>
          <rPr>
            <sz val="10"/>
            <rFont val="Arial"/>
          </rPr>
          <t>Ô chỉ tiêu có định dạng số. Đơn vị tính x 1 (hoặc %)
Dữ liệu động đầu vào hợp lệ khi chỉ được thêm dòng trên ô này.</t>
        </r>
      </text>
    </comment>
    <comment ref="D27" authorId="0" shapeId="0" xr:uid="{1D66F5BF-6061-43FD-A662-44190D7B2366}">
      <text>
        <r>
          <rPr>
            <sz val="10"/>
            <rFont val="Arial"/>
          </rPr>
          <t>Ô chỉ tiêu có định dạng số. Đơn vị tính x 1 (hoặc %)</t>
        </r>
      </text>
    </comment>
    <comment ref="E27" authorId="0" shapeId="0" xr:uid="{7A3D5FEF-2D39-49C0-9361-E153FA998C0C}">
      <text>
        <r>
          <rPr>
            <sz val="10"/>
            <rFont val="Arial"/>
          </rPr>
          <t>Ô chỉ tiêu có định dạng số. Đơn vị tính x 1 (hoặc %)</t>
        </r>
      </text>
    </comment>
    <comment ref="F27" authorId="0" shapeId="0" xr:uid="{BA6625DE-3DE1-49DD-A622-72AF878D41F3}">
      <text>
        <r>
          <rPr>
            <sz val="10"/>
            <rFont val="Arial"/>
          </rPr>
          <t>Ô chỉ tiêu có định dạng số. Đơn vị tính x 1 (hoặc %)</t>
        </r>
      </text>
    </comment>
    <comment ref="A29" authorId="0" shapeId="0" xr:uid="{00000000-0006-0000-0100-00004F000000}">
      <text>
        <r>
          <rPr>
            <sz val="10"/>
            <rFont val="Arial"/>
          </rPr>
          <t>Ô chỉ tiêu có định dạng số. Đơn vị tính x 1 (hoặc %)
Dữ liệu động đầu vào hợp lệ khi chỉ được thêm dòng trên ô này.</t>
        </r>
      </text>
    </comment>
    <comment ref="B29" authorId="0" shapeId="0" xr:uid="{00000000-0006-0000-0100-000050000000}">
      <text>
        <r>
          <rPr>
            <sz val="10"/>
            <rFont val="Arial"/>
          </rPr>
          <t>Ô chỉ tiêu có định dạng ký tự
Dữ liệu động đầu vào hợp lệ khi chỉ được thêm dòng trên ô này.</t>
        </r>
      </text>
    </comment>
    <comment ref="C29" authorId="0" shapeId="0" xr:uid="{00000000-0006-0000-0100-000051000000}">
      <text>
        <r>
          <rPr>
            <sz val="10"/>
            <rFont val="Arial"/>
          </rPr>
          <t>Ô chỉ tiêu có định dạng số. Đơn vị tính x 1 (hoặc %)
Dữ liệu động đầu vào hợp lệ khi chỉ được thêm dòng trên ô này.</t>
        </r>
      </text>
    </comment>
    <comment ref="D29" authorId="0" shapeId="0" xr:uid="{47560001-F2FC-474E-A3BF-203048EFD1E6}">
      <text>
        <r>
          <rPr>
            <sz val="10"/>
            <rFont val="Arial"/>
          </rPr>
          <t>Ô chỉ tiêu có định dạng số. Đơn vị tính x 1 (hoặc %)
Dữ liệu động đầu vào hợp lệ khi chỉ được thêm dòng trên ô này.</t>
        </r>
      </text>
    </comment>
    <comment ref="E29" authorId="0" shapeId="0" xr:uid="{7A322512-AAB1-40D8-9C05-099B707BD060}">
      <text>
        <r>
          <rPr>
            <sz val="10"/>
            <rFont val="Arial"/>
          </rPr>
          <t>Ô chỉ tiêu có định dạng số. Đơn vị tính x 1 (hoặc %)
Dữ liệu động đầu vào hợp lệ khi chỉ được thêm dòng trên ô này.</t>
        </r>
      </text>
    </comment>
    <comment ref="F29" authorId="0" shapeId="0" xr:uid="{7B64FB4E-D360-4778-9948-CFBE1E0A50ED}">
      <text>
        <r>
          <rPr>
            <sz val="10"/>
            <rFont val="Arial"/>
          </rPr>
          <t>Ô chỉ tiêu có định dạng số. Đơn vị tính x 1 (hoặc %)
Dữ liệu động đầu vào hợp lệ khi chỉ được thêm dòng trên ô này.</t>
        </r>
      </text>
    </comment>
    <comment ref="D30" authorId="0" shapeId="0" xr:uid="{70CE402B-98EF-4F2D-BD25-8332CB223509}">
      <text>
        <r>
          <rPr>
            <sz val="10"/>
            <rFont val="Arial"/>
          </rPr>
          <t>Ô chỉ tiêu có định dạng số. Đơn vị tính x 1 (hoặc %)</t>
        </r>
      </text>
    </comment>
    <comment ref="E30" authorId="0" shapeId="0" xr:uid="{BCED6949-CF77-412B-8AF1-A3EAF927095A}">
      <text>
        <r>
          <rPr>
            <sz val="10"/>
            <rFont val="Arial"/>
          </rPr>
          <t>Ô chỉ tiêu có định dạng số. Đơn vị tính x 1 (hoặc %)</t>
        </r>
      </text>
    </comment>
    <comment ref="F30" authorId="0" shapeId="0" xr:uid="{FBDE13EC-2D69-46A0-A9A0-B771ABD8C072}">
      <text>
        <r>
          <rPr>
            <sz val="10"/>
            <rFont val="Arial"/>
          </rPr>
          <t>Ô chỉ tiêu có định dạng số. Đơn vị tính x 1 (hoặc %)</t>
        </r>
      </text>
    </comment>
    <comment ref="D31" authorId="0" shapeId="0" xr:uid="{7458F5DA-BC0D-44F0-A7AA-D1FB108BA5ED}">
      <text>
        <r>
          <rPr>
            <sz val="10"/>
            <rFont val="Arial"/>
          </rPr>
          <t>Ô chỉ tiêu có định dạng số. Đơn vị tính x 1 (hoặc %)</t>
        </r>
      </text>
    </comment>
    <comment ref="E31" authorId="0" shapeId="0" xr:uid="{4011294F-CCE9-46F2-9634-71CF81D9886A}">
      <text>
        <r>
          <rPr>
            <sz val="10"/>
            <rFont val="Arial"/>
          </rPr>
          <t>Ô chỉ tiêu có định dạng số. Đơn vị tính x 1 (hoặc %)</t>
        </r>
      </text>
    </comment>
    <comment ref="F31" authorId="0" shapeId="0" xr:uid="{EC0C54FF-3415-4684-8842-41BEA43289EB}">
      <text>
        <r>
          <rPr>
            <sz val="10"/>
            <rFont val="Arial"/>
          </rPr>
          <t>Ô chỉ tiêu có định dạng số. Đơn vị tính x 1 (hoặc %)</t>
        </r>
      </text>
    </comment>
    <comment ref="D32" authorId="0" shapeId="0" xr:uid="{49532D33-FF70-4C9E-A32A-C944639482F5}">
      <text>
        <r>
          <rPr>
            <sz val="10"/>
            <rFont val="Arial"/>
          </rPr>
          <t>Ô chỉ tiêu có định dạng số. Đơn vị tính x 1 (hoặc %)</t>
        </r>
      </text>
    </comment>
    <comment ref="E32" authorId="0" shapeId="0" xr:uid="{E0A8875D-FF58-4090-9B41-62FF2CB548A2}">
      <text>
        <r>
          <rPr>
            <sz val="10"/>
            <rFont val="Arial"/>
          </rPr>
          <t>Ô chỉ tiêu có định dạng số. Đơn vị tính x 1 (hoặc %)</t>
        </r>
      </text>
    </comment>
    <comment ref="F32" authorId="0" shapeId="0" xr:uid="{46E84A1C-9D10-4B64-8F7D-D97E65BFD125}">
      <text>
        <r>
          <rPr>
            <sz val="10"/>
            <rFont val="Arial"/>
          </rPr>
          <t>Ô chỉ tiêu có định dạng số. Đơn vị tính x 1 (hoặc %)</t>
        </r>
      </text>
    </comment>
    <comment ref="A34" authorId="0" shapeId="0" xr:uid="{00000000-0006-0000-0100-00005E000000}">
      <text>
        <r>
          <rPr>
            <sz val="10"/>
            <rFont val="Arial"/>
          </rPr>
          <t>Ô chỉ tiêu có định dạng ký tự
Dữ liệu động đầu vào hợp lệ khi chỉ được thêm dòng trên ô này.</t>
        </r>
      </text>
    </comment>
    <comment ref="B34" authorId="0" shapeId="0" xr:uid="{00000000-0006-0000-0100-00005F000000}">
      <text>
        <r>
          <rPr>
            <sz val="10"/>
            <rFont val="Arial"/>
          </rPr>
          <t>Ô chỉ tiêu có định dạng ký tự
Dữ liệu động đầu vào hợp lệ khi chỉ được thêm dòng trên ô này.</t>
        </r>
      </text>
    </comment>
    <comment ref="C34" authorId="0" shapeId="0" xr:uid="{00000000-0006-0000-0100-000060000000}">
      <text>
        <r>
          <rPr>
            <sz val="10"/>
            <rFont val="Arial"/>
          </rPr>
          <t>Ô chỉ tiêu có định dạng ký tự
Dữ liệu động đầu vào hợp lệ khi chỉ được thêm dòng trên ô này.</t>
        </r>
      </text>
    </comment>
    <comment ref="D34" authorId="0" shapeId="0" xr:uid="{B981FCB8-C683-4353-9A3E-71C389D155EF}">
      <text>
        <r>
          <rPr>
            <sz val="10"/>
            <rFont val="Arial"/>
          </rPr>
          <t>Ô chỉ tiêu có định dạng số. Đơn vị tính x 1 (hoặc %)
Dữ liệu động đầu vào hợp lệ khi chỉ được thêm dòng trên ô này.</t>
        </r>
      </text>
    </comment>
    <comment ref="E34" authorId="0" shapeId="0" xr:uid="{D2ED10C5-2CFB-4F09-B4CD-8E0AEF4D3A10}">
      <text>
        <r>
          <rPr>
            <sz val="10"/>
            <rFont val="Arial"/>
          </rPr>
          <t>Ô chỉ tiêu có định dạng số. Đơn vị tính x 1 (hoặc %)
Dữ liệu động đầu vào hợp lệ khi chỉ được thêm dòng trên ô này.</t>
        </r>
      </text>
    </comment>
    <comment ref="F34" authorId="0" shapeId="0" xr:uid="{B7DF9F04-1009-4D8E-89D4-D08C3628257E}">
      <text>
        <r>
          <rPr>
            <sz val="10"/>
            <rFont val="Arial"/>
          </rPr>
          <t>Ô chỉ tiêu có định dạng số. Đơn vị tính x 1 (hoặc %)
Dữ liệu động đầu vào hợp lệ khi chỉ được thêm dòng trên ô này.</t>
        </r>
      </text>
    </comment>
    <comment ref="A36" authorId="0" shapeId="0" xr:uid="{00000000-0006-0000-0100-000064000000}">
      <text>
        <r>
          <rPr>
            <sz val="10"/>
            <rFont val="Arial"/>
          </rPr>
          <t>Ô chỉ tiêu có định dạng số. Đơn vị tính x 1 (hoặc %)
Dữ liệu động đầu vào hợp lệ khi chỉ được thêm dòng trên ô này.</t>
        </r>
      </text>
    </comment>
    <comment ref="B36" authorId="0" shapeId="0" xr:uid="{00000000-0006-0000-0100-000065000000}">
      <text>
        <r>
          <rPr>
            <sz val="10"/>
            <rFont val="Arial"/>
          </rPr>
          <t>Ô chỉ tiêu có định dạng ký tự
Dữ liệu động đầu vào hợp lệ khi chỉ được thêm dòng trên ô này.</t>
        </r>
      </text>
    </comment>
    <comment ref="C36" authorId="0" shapeId="0" xr:uid="{00000000-0006-0000-0100-000066000000}">
      <text>
        <r>
          <rPr>
            <sz val="10"/>
            <rFont val="Arial"/>
          </rPr>
          <t>Ô chỉ tiêu có định dạng số. Đơn vị tính x 1 (hoặc %)
Dữ liệu động đầu vào hợp lệ khi chỉ được thêm dòng trên ô này.</t>
        </r>
      </text>
    </comment>
    <comment ref="D36" authorId="0" shapeId="0" xr:uid="{3736FC48-CFB5-42FA-A31F-4613A9BA8A3C}">
      <text>
        <r>
          <rPr>
            <sz val="10"/>
            <rFont val="Arial"/>
          </rPr>
          <t>Ô chỉ tiêu có định dạng số. Đơn vị tính x 1 (hoặc %)
Dữ liệu động đầu vào hợp lệ khi chỉ được thêm dòng trên ô này.</t>
        </r>
      </text>
    </comment>
    <comment ref="E36" authorId="0" shapeId="0" xr:uid="{A47D3311-1716-4754-BACF-F2952518AE64}">
      <text>
        <r>
          <rPr>
            <sz val="10"/>
            <rFont val="Arial"/>
          </rPr>
          <t>Ô chỉ tiêu có định dạng số. Đơn vị tính x 1 (hoặc %)
Dữ liệu động đầu vào hợp lệ khi chỉ được thêm dòng trên ô này.</t>
        </r>
      </text>
    </comment>
    <comment ref="F36" authorId="0" shapeId="0" xr:uid="{FB9A4113-E3FA-4353-8D12-B5D3D8C0AC5D}">
      <text>
        <r>
          <rPr>
            <sz val="10"/>
            <rFont val="Arial"/>
          </rPr>
          <t>Ô chỉ tiêu có định dạng số. Đơn vị tính x 1 (hoặc %)
Dữ liệu động đầu vào hợp lệ khi chỉ được thêm dòng trên ô này.</t>
        </r>
      </text>
    </comment>
    <comment ref="D37" authorId="0" shapeId="0" xr:uid="{3C0D4E7A-CDD9-4082-ACE3-2DCFD2A84DF5}">
      <text>
        <r>
          <rPr>
            <sz val="10"/>
            <rFont val="Arial"/>
          </rPr>
          <t>Ô chỉ tiêu có định dạng số. Đơn vị tính x 1 (hoặc %)</t>
        </r>
      </text>
    </comment>
    <comment ref="E37" authorId="0" shapeId="0" xr:uid="{5F31A29F-AA4F-43FE-8250-5A167CBF1F1E}">
      <text>
        <r>
          <rPr>
            <sz val="10"/>
            <rFont val="Arial"/>
          </rPr>
          <t>Ô chỉ tiêu có định dạng số. Đơn vị tính x 1 (hoặc %)</t>
        </r>
      </text>
    </comment>
    <comment ref="F37" authorId="0" shapeId="0" xr:uid="{4BF2A471-61BC-4551-833F-210EB7B3391D}">
      <text>
        <r>
          <rPr>
            <sz val="10"/>
            <rFont val="Arial"/>
          </rPr>
          <t>Ô chỉ tiêu có định dạng số. Đơn vị tính x 1 (hoặc %)</t>
        </r>
      </text>
    </comment>
    <comment ref="A39" authorId="0" shapeId="0" xr:uid="{00000000-0006-0000-0100-00006D000000}">
      <text>
        <r>
          <rPr>
            <sz val="10"/>
            <rFont val="Arial"/>
          </rPr>
          <t>Ô chỉ tiêu có định dạng số. Đơn vị tính x 1 (hoặc %)
Dữ liệu động đầu vào hợp lệ khi chỉ được thêm dòng trên ô này.</t>
        </r>
      </text>
    </comment>
    <comment ref="B39" authorId="0" shapeId="0" xr:uid="{00000000-0006-0000-0100-00006E000000}">
      <text>
        <r>
          <rPr>
            <sz val="10"/>
            <rFont val="Arial"/>
          </rPr>
          <t>Ô chỉ tiêu có định dạng ký tự
Dữ liệu động đầu vào hợp lệ khi chỉ được thêm dòng trên ô này.</t>
        </r>
      </text>
    </comment>
    <comment ref="C39" authorId="0" shapeId="0" xr:uid="{00000000-0006-0000-0100-00006F000000}">
      <text>
        <r>
          <rPr>
            <sz val="10"/>
            <rFont val="Arial"/>
          </rPr>
          <t>Ô chỉ tiêu có định dạng số. Đơn vị tính x 1 (hoặc %)
Dữ liệu động đầu vào hợp lệ khi chỉ được thêm dòng trên ô này.</t>
        </r>
      </text>
    </comment>
    <comment ref="D39" authorId="0" shapeId="0" xr:uid="{355871ED-9D58-44E3-ABD6-0EBCD81F58C0}">
      <text>
        <r>
          <rPr>
            <sz val="10"/>
            <rFont val="Arial"/>
          </rPr>
          <t>Ô chỉ tiêu có định dạng số. Đơn vị tính x 1 (hoặc %)
Dữ liệu động đầu vào hợp lệ khi chỉ được thêm dòng trên ô này.</t>
        </r>
      </text>
    </comment>
    <comment ref="E39" authorId="0" shapeId="0" xr:uid="{9128AB1E-F4CA-499E-BD4F-0EDC41972EC8}">
      <text>
        <r>
          <rPr>
            <sz val="10"/>
            <rFont val="Arial"/>
          </rPr>
          <t>Ô chỉ tiêu có định dạng số. Đơn vị tính x 1 (hoặc %)
Dữ liệu động đầu vào hợp lệ khi chỉ được thêm dòng trên ô này.</t>
        </r>
      </text>
    </comment>
    <comment ref="F39" authorId="0" shapeId="0" xr:uid="{539214D8-CF28-47F0-885A-C2942408EC51}">
      <text>
        <r>
          <rPr>
            <sz val="10"/>
            <rFont val="Arial"/>
          </rPr>
          <t>Ô chỉ tiêu có định dạng số. Đơn vị tính x 1 (hoặc %)
Dữ liệu động đầu vào hợp lệ khi chỉ được thêm dòng trên ô này.</t>
        </r>
      </text>
    </comment>
    <comment ref="D40" authorId="0" shapeId="0" xr:uid="{5BA473B8-4454-49BC-907C-AAB05CB1F48F}">
      <text>
        <r>
          <rPr>
            <sz val="10"/>
            <rFont val="Arial"/>
          </rPr>
          <t>Ô chỉ tiêu có định dạng số. Đơn vị tính x 1 (hoặc %)</t>
        </r>
      </text>
    </comment>
    <comment ref="E40" authorId="0" shapeId="0" xr:uid="{B8D8FC85-8DDA-488F-B359-507909F64A00}">
      <text>
        <r>
          <rPr>
            <sz val="10"/>
            <rFont val="Arial"/>
          </rPr>
          <t>Ô chỉ tiêu có định dạng số. Đơn vị tính x 1 (hoặc %)</t>
        </r>
      </text>
    </comment>
    <comment ref="F40" authorId="0" shapeId="0" xr:uid="{BA518348-97B8-4CD4-BB69-D108F1827D9D}">
      <text>
        <r>
          <rPr>
            <sz val="10"/>
            <rFont val="Arial"/>
          </rPr>
          <t>Ô chỉ tiêu có định dạng số. Đơn vị tính x 1 (hoặc %)</t>
        </r>
      </text>
    </comment>
    <comment ref="D41" authorId="0" shapeId="0" xr:uid="{B90F1F40-005A-4491-8DB5-6611CC7C99E7}">
      <text>
        <r>
          <rPr>
            <sz val="10"/>
            <rFont val="Arial"/>
          </rPr>
          <t>Ô chỉ tiêu có định dạng số. Đơn vị tính x 1 (hoặc %)</t>
        </r>
      </text>
    </comment>
    <comment ref="E41" authorId="0" shapeId="0" xr:uid="{1350405C-D4B5-4139-9835-BC2FC3E37E7E}">
      <text>
        <r>
          <rPr>
            <sz val="10"/>
            <rFont val="Arial"/>
          </rPr>
          <t>Ô chỉ tiêu có định dạng số. Đơn vị tính x 1 (hoặc %)</t>
        </r>
      </text>
    </comment>
    <comment ref="F41" authorId="0" shapeId="0" xr:uid="{7F52DD86-FB15-4621-BDF7-8EBB1A99CB89}">
      <text>
        <r>
          <rPr>
            <sz val="10"/>
            <rFont val="Arial"/>
          </rPr>
          <t>Ô chỉ tiêu có định dạng số. Đơn vị tính x 1 (hoặc %)</t>
        </r>
      </text>
    </comment>
    <comment ref="D42" authorId="0" shapeId="0" xr:uid="{7D7697FC-92A5-4371-8150-83E7044102F1}">
      <text>
        <r>
          <rPr>
            <sz val="10"/>
            <rFont val="Arial"/>
          </rPr>
          <t>Ô chỉ tiêu có định dạng số. Đơn vị tính x 1 (hoặc %)</t>
        </r>
      </text>
    </comment>
    <comment ref="E42" authorId="0" shapeId="0" xr:uid="{D558605A-3E37-4F74-976E-BC2C571FD600}">
      <text>
        <r>
          <rPr>
            <sz val="10"/>
            <rFont val="Arial"/>
          </rPr>
          <t>Ô chỉ tiêu có định dạng số. Đơn vị tính x 1 (hoặc %)</t>
        </r>
      </text>
    </comment>
    <comment ref="F42" authorId="0" shapeId="0" xr:uid="{DE7627FC-AFD8-4F96-B355-459285BFFE91}">
      <text>
        <r>
          <rPr>
            <sz val="10"/>
            <rFont val="Arial"/>
          </rPr>
          <t>Ô chỉ tiêu có định dạng số. Đơn vị tính x 1 (hoặc %)</t>
        </r>
      </text>
    </comment>
    <comment ref="D43" authorId="0" shapeId="0" xr:uid="{28390D0F-D123-4136-ADBA-F4C5DCCC38CC}">
      <text>
        <r>
          <rPr>
            <sz val="10"/>
            <rFont val="Arial"/>
          </rPr>
          <t>Ô chỉ tiêu có định dạng số. Đơn vị tính x 1 (hoặc %)</t>
        </r>
      </text>
    </comment>
    <comment ref="E43" authorId="0" shapeId="0" xr:uid="{B34B2306-840E-4E8B-8589-AC330572A9A2}">
      <text>
        <r>
          <rPr>
            <sz val="10"/>
            <rFont val="Arial"/>
          </rPr>
          <t>Ô chỉ tiêu có định dạng số. Đơn vị tính x 1 (hoặc %)</t>
        </r>
      </text>
    </comment>
    <comment ref="F43" authorId="0" shapeId="0" xr:uid="{48C4A4F8-F2CA-4F96-B486-0B407F01D1D1}">
      <text>
        <r>
          <rPr>
            <sz val="10"/>
            <rFont val="Arial"/>
          </rPr>
          <t>Ô chỉ tiêu có định dạng số. Đơn vị tính x 1 (hoặc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650631E4-EF36-4D66-A363-23CF3BBC5123}">
      <text>
        <r>
          <rPr>
            <sz val="10"/>
            <rFont val="Arial"/>
          </rPr>
          <t>Ô chỉ tiêu có định dạng số. Đơn vị tính x 1 (hoặc %)</t>
        </r>
      </text>
    </comment>
    <comment ref="E2" authorId="0" shapeId="0" xr:uid="{967591E9-3A57-4DEB-B9D7-1B0A312BE521}">
      <text>
        <r>
          <rPr>
            <sz val="10"/>
            <rFont val="Arial"/>
          </rPr>
          <t>Ô chỉ tiêu có định dạng số. Đơn vị tính x 1 (hoặc %)</t>
        </r>
      </text>
    </comment>
    <comment ref="F2" authorId="0" shapeId="0" xr:uid="{FC82C088-A2B6-4D04-9AC9-849C34843915}">
      <text>
        <r>
          <rPr>
            <sz val="10"/>
            <rFont val="Arial"/>
          </rPr>
          <t>Ô chỉ tiêu có định dạng số. Đơn vị tính x 1 (hoặc %)</t>
        </r>
      </text>
    </comment>
    <comment ref="D3" authorId="0" shapeId="0" xr:uid="{0DEBE42B-628F-4E15-837C-0F2D005BC192}">
      <text>
        <r>
          <rPr>
            <sz val="10"/>
            <rFont val="Arial"/>
          </rPr>
          <t>Ô chỉ tiêu có định dạng số. Đơn vị tính x 1 (hoặc %)</t>
        </r>
      </text>
    </comment>
    <comment ref="E3" authorId="0" shapeId="0" xr:uid="{26000944-0195-4C68-BCF9-002E1F9D2087}">
      <text>
        <r>
          <rPr>
            <sz val="10"/>
            <rFont val="Arial"/>
          </rPr>
          <t>Ô chỉ tiêu có định dạng số. Đơn vị tính x 1 (hoặc %)</t>
        </r>
      </text>
    </comment>
    <comment ref="F3" authorId="0" shapeId="0" xr:uid="{CF3E45BD-4EDF-4A21-B7FB-2673ADA7AB79}">
      <text>
        <r>
          <rPr>
            <sz val="10"/>
            <rFont val="Arial"/>
          </rPr>
          <t>Ô chỉ tiêu có định dạng số. Đơn vị tính x 1 (hoặc %)</t>
        </r>
      </text>
    </comment>
    <comment ref="A5" authorId="0" shapeId="0" xr:uid="{00000000-0006-0000-0200-000007000000}">
      <text>
        <r>
          <rPr>
            <sz val="10"/>
            <rFont val="Arial"/>
          </rPr>
          <t>Ô chỉ tiêu có định dạng ký tự
Dữ liệu động đầu vào hợp lệ khi chỉ được thêm dòng trên ô này.</t>
        </r>
      </text>
    </comment>
    <comment ref="B5" authorId="0" shapeId="0" xr:uid="{00000000-0006-0000-0200-000008000000}">
      <text>
        <r>
          <rPr>
            <sz val="10"/>
            <rFont val="Arial"/>
          </rPr>
          <t>Ô chỉ tiêu có định dạng ký tự
Dữ liệu động đầu vào hợp lệ khi chỉ được thêm dòng trên ô này.</t>
        </r>
      </text>
    </comment>
    <comment ref="C5" authorId="0" shapeId="0" xr:uid="{00000000-0006-0000-0200-000009000000}">
      <text>
        <r>
          <rPr>
            <sz val="10"/>
            <rFont val="Arial"/>
          </rPr>
          <t>Ô chỉ tiêu có định dạng ký tự
Dữ liệu động đầu vào hợp lệ khi chỉ được thêm dòng trên ô này.</t>
        </r>
      </text>
    </comment>
    <comment ref="D5" authorId="0" shapeId="0" xr:uid="{9CFD4030-A267-4FF9-B6D2-312EDD0C4F65}">
      <text>
        <r>
          <rPr>
            <sz val="10"/>
            <rFont val="Arial"/>
          </rPr>
          <t>Ô chỉ tiêu có định dạng số. Đơn vị tính x 1 (hoặc %)
Dữ liệu động đầu vào hợp lệ khi chỉ được thêm dòng trên ô này.</t>
        </r>
      </text>
    </comment>
    <comment ref="E5" authorId="0" shapeId="0" xr:uid="{0D9DF6D3-533A-4817-AC0F-84E6A66E178C}">
      <text>
        <r>
          <rPr>
            <sz val="10"/>
            <rFont val="Arial"/>
          </rPr>
          <t>Ô chỉ tiêu có định dạng số. Đơn vị tính x 1 (hoặc %)
Dữ liệu động đầu vào hợp lệ khi chỉ được thêm dòng trên ô này.</t>
        </r>
      </text>
    </comment>
    <comment ref="F5" authorId="0" shapeId="0" xr:uid="{6320A38A-D12B-4F72-9B7E-139CE0E1D1A4}">
      <text>
        <r>
          <rPr>
            <sz val="10"/>
            <rFont val="Arial"/>
          </rPr>
          <t>Ô chỉ tiêu có định dạng số. Đơn vị tính x 1 (hoặc %)
Dữ liệu động đầu vào hợp lệ khi chỉ được thêm dòng trên ô này.</t>
        </r>
      </text>
    </comment>
    <comment ref="A7" authorId="0" shapeId="0" xr:uid="{00000000-0006-0000-0200-00000D000000}">
      <text>
        <r>
          <rPr>
            <sz val="10"/>
            <rFont val="Arial"/>
          </rPr>
          <t>Ô chỉ tiêu có định dạng ký tự
Dữ liệu động đầu vào hợp lệ khi chỉ được thêm dòng trên ô này.</t>
        </r>
      </text>
    </comment>
    <comment ref="B7" authorId="0" shapeId="0" xr:uid="{00000000-0006-0000-0200-00000E000000}">
      <text>
        <r>
          <rPr>
            <sz val="10"/>
            <rFont val="Arial"/>
          </rPr>
          <t>Ô chỉ tiêu có định dạng ký tự
Dữ liệu động đầu vào hợp lệ khi chỉ được thêm dòng trên ô này.</t>
        </r>
      </text>
    </comment>
    <comment ref="C7" authorId="0" shapeId="0" xr:uid="{00000000-0006-0000-0200-00000F000000}">
      <text>
        <r>
          <rPr>
            <sz val="10"/>
            <rFont val="Arial"/>
          </rPr>
          <t>Ô chỉ tiêu có định dạng ký tự
Dữ liệu động đầu vào hợp lệ khi chỉ được thêm dòng trên ô này.</t>
        </r>
      </text>
    </comment>
    <comment ref="D7" authorId="0" shapeId="0" xr:uid="{3170AA9E-87A9-4E5A-A871-42868EBA5403}">
      <text>
        <r>
          <rPr>
            <sz val="10"/>
            <rFont val="Arial"/>
          </rPr>
          <t>Ô chỉ tiêu có định dạng số. Đơn vị tính x 1 (hoặc %)
Dữ liệu động đầu vào hợp lệ khi chỉ được thêm dòng trên ô này.</t>
        </r>
      </text>
    </comment>
    <comment ref="E7" authorId="0" shapeId="0" xr:uid="{7AFDCCA7-66A0-4785-8F07-F955B55F2FFE}">
      <text>
        <r>
          <rPr>
            <sz val="10"/>
            <rFont val="Arial"/>
          </rPr>
          <t>Ô chỉ tiêu có định dạng số. Đơn vị tính x 1 (hoặc %)
Dữ liệu động đầu vào hợp lệ khi chỉ được thêm dòng trên ô này.</t>
        </r>
      </text>
    </comment>
    <comment ref="F7" authorId="0" shapeId="0" xr:uid="{64AEF475-C047-4832-9D87-E2971C2DD038}">
      <text>
        <r>
          <rPr>
            <sz val="10"/>
            <rFont val="Arial"/>
          </rPr>
          <t>Ô chỉ tiêu có định dạng số. Đơn vị tính x 1 (hoặc %)
Dữ liệu động đầu vào hợp lệ khi chỉ được thêm dòng trên ô này.</t>
        </r>
      </text>
    </comment>
    <comment ref="A9" authorId="0" shapeId="0" xr:uid="{00000000-0006-0000-0200-000013000000}">
      <text>
        <r>
          <rPr>
            <sz val="10"/>
            <rFont val="Arial"/>
          </rPr>
          <t>Ô chỉ tiêu có định dạng ký tự
Dữ liệu động đầu vào hợp lệ khi chỉ được thêm dòng trên ô này.</t>
        </r>
      </text>
    </comment>
    <comment ref="B9" authorId="0" shapeId="0" xr:uid="{00000000-0006-0000-0200-000014000000}">
      <text>
        <r>
          <rPr>
            <sz val="10"/>
            <rFont val="Arial"/>
          </rPr>
          <t>Ô chỉ tiêu có định dạng ký tự
Dữ liệu động đầu vào hợp lệ khi chỉ được thêm dòng trên ô này.</t>
        </r>
      </text>
    </comment>
    <comment ref="C9" authorId="0" shapeId="0" xr:uid="{00000000-0006-0000-0200-000015000000}">
      <text>
        <r>
          <rPr>
            <sz val="10"/>
            <rFont val="Arial"/>
          </rPr>
          <t>Ô chỉ tiêu có định dạng ký tự
Dữ liệu động đầu vào hợp lệ khi chỉ được thêm dòng trên ô này.</t>
        </r>
      </text>
    </comment>
    <comment ref="D9" authorId="0" shapeId="0" xr:uid="{111E3B3B-BD2A-47FA-B67B-554D7EA58CD7}">
      <text>
        <r>
          <rPr>
            <sz val="10"/>
            <rFont val="Arial"/>
          </rPr>
          <t>Ô chỉ tiêu có định dạng số. Đơn vị tính x 1 (hoặc %)
Dữ liệu động đầu vào hợp lệ khi chỉ được thêm dòng trên ô này.</t>
        </r>
      </text>
    </comment>
    <comment ref="E9" authorId="0" shapeId="0" xr:uid="{9BA81A05-C15E-43BB-A8B2-0DC71F8321A7}">
      <text>
        <r>
          <rPr>
            <sz val="10"/>
            <rFont val="Arial"/>
          </rPr>
          <t>Ô chỉ tiêu có định dạng số. Đơn vị tính x 1 (hoặc %)
Dữ liệu động đầu vào hợp lệ khi chỉ được thêm dòng trên ô này.</t>
        </r>
      </text>
    </comment>
    <comment ref="F9" authorId="0" shapeId="0" xr:uid="{F9EBAF47-3B52-48E1-A7BC-9257180E39DC}">
      <text>
        <r>
          <rPr>
            <sz val="10"/>
            <rFont val="Arial"/>
          </rPr>
          <t>Ô chỉ tiêu có định dạng số. Đơn vị tính x 1 (hoặc %)
Dữ liệu động đầu vào hợp lệ khi chỉ được thêm dòng trên ô này.</t>
        </r>
      </text>
    </comment>
    <comment ref="A11" authorId="0" shapeId="0" xr:uid="{00000000-0006-0000-0200-000019000000}">
      <text>
        <r>
          <rPr>
            <sz val="10"/>
            <rFont val="Arial"/>
          </rPr>
          <t>Ô chỉ tiêu có định dạng ký tự
Dữ liệu động đầu vào hợp lệ khi chỉ được thêm dòng trên ô này.</t>
        </r>
      </text>
    </comment>
    <comment ref="B11" authorId="0" shapeId="0" xr:uid="{00000000-0006-0000-0200-00001A000000}">
      <text>
        <r>
          <rPr>
            <sz val="10"/>
            <rFont val="Arial"/>
          </rPr>
          <t>Ô chỉ tiêu có định dạng ký tự
Dữ liệu động đầu vào hợp lệ khi chỉ được thêm dòng trên ô này.</t>
        </r>
      </text>
    </comment>
    <comment ref="C11" authorId="0" shapeId="0" xr:uid="{00000000-0006-0000-0200-00001B000000}">
      <text>
        <r>
          <rPr>
            <sz val="10"/>
            <rFont val="Arial"/>
          </rPr>
          <t>Ô chỉ tiêu có định dạng ký tự
Dữ liệu động đầu vào hợp lệ khi chỉ được thêm dòng trên ô này.</t>
        </r>
      </text>
    </comment>
    <comment ref="D11" authorId="0" shapeId="0" xr:uid="{9D1287CC-0DE1-468A-992B-D9304750BB30}">
      <text>
        <r>
          <rPr>
            <sz val="10"/>
            <rFont val="Arial"/>
          </rPr>
          <t>Ô chỉ tiêu có định dạng số. Đơn vị tính x 1 (hoặc %)
Dữ liệu động đầu vào hợp lệ khi chỉ được thêm dòng trên ô này.</t>
        </r>
      </text>
    </comment>
    <comment ref="E11" authorId="0" shapeId="0" xr:uid="{414527E5-4BB2-44E7-B780-4DC621579828}">
      <text>
        <r>
          <rPr>
            <sz val="10"/>
            <rFont val="Arial"/>
          </rPr>
          <t>Ô chỉ tiêu có định dạng số. Đơn vị tính x 1 (hoặc %)
Dữ liệu động đầu vào hợp lệ khi chỉ được thêm dòng trên ô này.</t>
        </r>
      </text>
    </comment>
    <comment ref="F11" authorId="0" shapeId="0" xr:uid="{793B9D74-F50C-41F5-BE66-2C69565E9415}">
      <text>
        <r>
          <rPr>
            <sz val="10"/>
            <rFont val="Arial"/>
          </rPr>
          <t>Ô chỉ tiêu có định dạng số. Đơn vị tính x 1 (hoặc %)
Dữ liệu động đầu vào hợp lệ khi chỉ được thêm dòng trên ô này.</t>
        </r>
      </text>
    </comment>
    <comment ref="D12" authorId="0" shapeId="0" xr:uid="{E127ACC7-B3CE-4230-8820-14557FC67191}">
      <text>
        <r>
          <rPr>
            <sz val="10"/>
            <rFont val="Arial"/>
          </rPr>
          <t>Ô chỉ tiêu có định dạng số. Đơn vị tính x 1 (hoặc %)</t>
        </r>
      </text>
    </comment>
    <comment ref="E12" authorId="0" shapeId="0" xr:uid="{8CAEDF02-A9A4-4BE0-B607-EA3CDE800B4F}">
      <text>
        <r>
          <rPr>
            <sz val="10"/>
            <rFont val="Arial"/>
          </rPr>
          <t>Ô chỉ tiêu có định dạng số. Đơn vị tính x 1 (hoặc %)</t>
        </r>
      </text>
    </comment>
    <comment ref="F12" authorId="0" shapeId="0" xr:uid="{770B8654-8D3F-4842-88FE-D6C786C72893}">
      <text>
        <r>
          <rPr>
            <sz val="10"/>
            <rFont val="Arial"/>
          </rPr>
          <t>Ô chỉ tiêu có định dạng số. Đơn vị tính x 1 (hoặc %)</t>
        </r>
      </text>
    </comment>
    <comment ref="A14" authorId="0" shapeId="0" xr:uid="{00000000-0006-0000-0200-000022000000}">
      <text>
        <r>
          <rPr>
            <sz val="10"/>
            <rFont val="Arial"/>
          </rPr>
          <t>Ô chỉ tiêu có định dạng ký tự
Dữ liệu động đầu vào hợp lệ khi chỉ được thêm dòng trên ô này.</t>
        </r>
      </text>
    </comment>
    <comment ref="B14" authorId="0" shapeId="0" xr:uid="{00000000-0006-0000-0200-000023000000}">
      <text>
        <r>
          <rPr>
            <sz val="10"/>
            <rFont val="Arial"/>
          </rPr>
          <t>Ô chỉ tiêu có định dạng ký tự
Dữ liệu động đầu vào hợp lệ khi chỉ được thêm dòng trên ô này.</t>
        </r>
      </text>
    </comment>
    <comment ref="C14" authorId="0" shapeId="0" xr:uid="{00000000-0006-0000-0200-000024000000}">
      <text>
        <r>
          <rPr>
            <sz val="10"/>
            <rFont val="Arial"/>
          </rPr>
          <t>Ô chỉ tiêu có định dạng ký tự
Dữ liệu động đầu vào hợp lệ khi chỉ được thêm dòng trên ô này.</t>
        </r>
      </text>
    </comment>
    <comment ref="D14" authorId="0" shapeId="0" xr:uid="{A1A90328-1BBE-454E-B9D6-577F3D62E9BB}">
      <text>
        <r>
          <rPr>
            <sz val="10"/>
            <rFont val="Arial"/>
          </rPr>
          <t>Ô chỉ tiêu có định dạng số. Đơn vị tính x 1 (hoặc %)
Dữ liệu động đầu vào hợp lệ khi chỉ được thêm dòng trên ô này.</t>
        </r>
      </text>
    </comment>
    <comment ref="E14" authorId="0" shapeId="0" xr:uid="{0DFCF329-DF9C-4822-AF4E-1F22EE29FF6C}">
      <text>
        <r>
          <rPr>
            <sz val="10"/>
            <rFont val="Arial"/>
          </rPr>
          <t>Ô chỉ tiêu có định dạng số. Đơn vị tính x 1 (hoặc %)
Dữ liệu động đầu vào hợp lệ khi chỉ được thêm dòng trên ô này.</t>
        </r>
      </text>
    </comment>
    <comment ref="F14" authorId="0" shapeId="0" xr:uid="{E520B913-9E40-47FE-9A6E-4D022D75B9D0}">
      <text>
        <r>
          <rPr>
            <sz val="10"/>
            <rFont val="Arial"/>
          </rPr>
          <t>Ô chỉ tiêu có định dạng số. Đơn vị tính x 1 (hoặc %)
Dữ liệu động đầu vào hợp lệ khi chỉ được thêm dòng trên ô này.</t>
        </r>
      </text>
    </comment>
    <comment ref="A16" authorId="0" shapeId="0" xr:uid="{00000000-0006-0000-0200-000028000000}">
      <text>
        <r>
          <rPr>
            <sz val="10"/>
            <rFont val="Arial"/>
          </rPr>
          <t>Ô chỉ tiêu có định dạng số. Đơn vị tính x 1 (hoặc %)
Dữ liệu động đầu vào hợp lệ khi chỉ được thêm dòng trên ô này.</t>
        </r>
      </text>
    </comment>
    <comment ref="B16" authorId="0" shapeId="0" xr:uid="{00000000-0006-0000-0200-000029000000}">
      <text>
        <r>
          <rPr>
            <sz val="10"/>
            <rFont val="Arial"/>
          </rPr>
          <t>Ô chỉ tiêu có định dạng ký tự
Dữ liệu động đầu vào hợp lệ khi chỉ được thêm dòng trên ô này.</t>
        </r>
      </text>
    </comment>
    <comment ref="C16" authorId="0" shapeId="0" xr:uid="{00000000-0006-0000-0200-00002A000000}">
      <text>
        <r>
          <rPr>
            <sz val="10"/>
            <rFont val="Arial"/>
          </rPr>
          <t>Ô chỉ tiêu có định dạng số. Đơn vị tính x 1 (hoặc %)
Dữ liệu động đầu vào hợp lệ khi chỉ được thêm dòng trên ô này.</t>
        </r>
      </text>
    </comment>
    <comment ref="D16" authorId="0" shapeId="0" xr:uid="{9D1A2864-AAC4-42E5-A375-912656B3F014}">
      <text>
        <r>
          <rPr>
            <sz val="10"/>
            <rFont val="Arial"/>
          </rPr>
          <t>Ô chỉ tiêu có định dạng số. Đơn vị tính x 1 (hoặc %)
Dữ liệu động đầu vào hợp lệ khi chỉ được thêm dòng trên ô này.</t>
        </r>
      </text>
    </comment>
    <comment ref="E16" authorId="0" shapeId="0" xr:uid="{82866F70-24B4-4953-96C3-B2878BF27931}">
      <text>
        <r>
          <rPr>
            <sz val="10"/>
            <rFont val="Arial"/>
          </rPr>
          <t>Ô chỉ tiêu có định dạng số. Đơn vị tính x 1 (hoặc %)
Dữ liệu động đầu vào hợp lệ khi chỉ được thêm dòng trên ô này.</t>
        </r>
      </text>
    </comment>
    <comment ref="F16" authorId="0" shapeId="0" xr:uid="{C4CFBE5D-682E-41DF-9CB6-83585C286ADC}">
      <text>
        <r>
          <rPr>
            <sz val="10"/>
            <rFont val="Arial"/>
          </rPr>
          <t>Ô chỉ tiêu có định dạng số. Đơn vị tính x 1 (hoặc %)
Dữ liệu động đầu vào hợp lệ khi chỉ được thêm dòng trên ô này.</t>
        </r>
      </text>
    </comment>
    <comment ref="D17" authorId="0" shapeId="0" xr:uid="{9AAF8351-01AC-4370-B5DE-D6F89682B469}">
      <text>
        <r>
          <rPr>
            <sz val="10"/>
            <rFont val="Arial"/>
          </rPr>
          <t>Ô chỉ tiêu có định dạng số. Đơn vị tính x 1 (hoặc %)</t>
        </r>
      </text>
    </comment>
    <comment ref="E17" authorId="0" shapeId="0" xr:uid="{1C43312D-6A41-4B7C-BAED-6FE82C52FE68}">
      <text>
        <r>
          <rPr>
            <sz val="10"/>
            <rFont val="Arial"/>
          </rPr>
          <t>Ô chỉ tiêu có định dạng số. Đơn vị tính x 1 (hoặc %)</t>
        </r>
      </text>
    </comment>
    <comment ref="F17" authorId="0" shapeId="0" xr:uid="{6240FD68-7FB6-439A-8FE8-693CA52CB704}">
      <text>
        <r>
          <rPr>
            <sz val="10"/>
            <rFont val="Arial"/>
          </rPr>
          <t>Ô chỉ tiêu có định dạng số. Đơn vị tính x 1 (hoặc %)</t>
        </r>
      </text>
    </comment>
    <comment ref="A19" authorId="0" shapeId="0" xr:uid="{00000000-0006-0000-0200-000031000000}">
      <text>
        <r>
          <rPr>
            <sz val="10"/>
            <rFont val="Arial"/>
          </rPr>
          <t>Ô chỉ tiêu có định dạng số. Đơn vị tính x 1 (hoặc %)
Dữ liệu động đầu vào hợp lệ khi chỉ được thêm dòng trên ô này.</t>
        </r>
      </text>
    </comment>
    <comment ref="B19" authorId="0" shapeId="0" xr:uid="{00000000-0006-0000-0200-000032000000}">
      <text>
        <r>
          <rPr>
            <sz val="10"/>
            <rFont val="Arial"/>
          </rPr>
          <t>Ô chỉ tiêu có định dạng ký tự
Dữ liệu động đầu vào hợp lệ khi chỉ được thêm dòng trên ô này.</t>
        </r>
      </text>
    </comment>
    <comment ref="C19" authorId="0" shapeId="0" xr:uid="{00000000-0006-0000-0200-000033000000}">
      <text>
        <r>
          <rPr>
            <sz val="10"/>
            <rFont val="Arial"/>
          </rPr>
          <t>Ô chỉ tiêu có định dạng số. Đơn vị tính x 1 (hoặc %)
Dữ liệu động đầu vào hợp lệ khi chỉ được thêm dòng trên ô này.</t>
        </r>
      </text>
    </comment>
    <comment ref="D19" authorId="0" shapeId="0" xr:uid="{D6EBE655-ED54-4F4A-AF32-D296E9A9A766}">
      <text>
        <r>
          <rPr>
            <sz val="10"/>
            <rFont val="Arial"/>
          </rPr>
          <t>Ô chỉ tiêu có định dạng số. Đơn vị tính x 1 (hoặc %)
Dữ liệu động đầu vào hợp lệ khi chỉ được thêm dòng trên ô này.</t>
        </r>
      </text>
    </comment>
    <comment ref="E19" authorId="0" shapeId="0" xr:uid="{30A59608-C3F0-4F8B-8CAB-1E60C708B7D1}">
      <text>
        <r>
          <rPr>
            <sz val="10"/>
            <rFont val="Arial"/>
          </rPr>
          <t>Ô chỉ tiêu có định dạng số. Đơn vị tính x 1 (hoặc %)
Dữ liệu động đầu vào hợp lệ khi chỉ được thêm dòng trên ô này.</t>
        </r>
      </text>
    </comment>
    <comment ref="F19" authorId="0" shapeId="0" xr:uid="{2A768426-9BBA-42BC-A921-81E10E17BAC2}">
      <text>
        <r>
          <rPr>
            <sz val="10"/>
            <rFont val="Arial"/>
          </rPr>
          <t>Ô chỉ tiêu có định dạng số. Đơn vị tính x 1 (hoặc %)
Dữ liệu động đầu vào hợp lệ khi chỉ được thêm dòng trên ô này.</t>
        </r>
      </text>
    </comment>
    <comment ref="D20" authorId="0" shapeId="0" xr:uid="{6F171642-9585-4BC8-AF33-27766B8412B3}">
      <text>
        <r>
          <rPr>
            <sz val="10"/>
            <rFont val="Arial"/>
          </rPr>
          <t>Ô chỉ tiêu có định dạng số. Đơn vị tính x 1 (hoặc %)</t>
        </r>
      </text>
    </comment>
    <comment ref="E20" authorId="0" shapeId="0" xr:uid="{16C4DCAC-C743-421A-AC31-78A016E7BDD2}">
      <text>
        <r>
          <rPr>
            <sz val="10"/>
            <rFont val="Arial"/>
          </rPr>
          <t>Ô chỉ tiêu có định dạng số. Đơn vị tính x 1 (hoặc %)</t>
        </r>
      </text>
    </comment>
    <comment ref="F20" authorId="0" shapeId="0" xr:uid="{1B7D5DC8-1670-4866-BB0B-C5CD0504133D}">
      <text>
        <r>
          <rPr>
            <sz val="10"/>
            <rFont val="Arial"/>
          </rPr>
          <t>Ô chỉ tiêu có định dạng số. Đơn vị tính x 1 (hoặc %)</t>
        </r>
      </text>
    </comment>
    <comment ref="A22" authorId="0" shapeId="0" xr:uid="{00000000-0006-0000-0200-00003A000000}">
      <text>
        <r>
          <rPr>
            <sz val="10"/>
            <rFont val="Arial"/>
          </rPr>
          <t>Ô chỉ tiêu có định dạng ký tự
Dữ liệu động đầu vào hợp lệ khi chỉ được thêm dòng trên ô này.</t>
        </r>
      </text>
    </comment>
    <comment ref="B22" authorId="0" shapeId="0" xr:uid="{00000000-0006-0000-0200-00003B000000}">
      <text>
        <r>
          <rPr>
            <sz val="10"/>
            <rFont val="Arial"/>
          </rPr>
          <t>Ô chỉ tiêu có định dạng ký tự
Dữ liệu động đầu vào hợp lệ khi chỉ được thêm dòng trên ô này.</t>
        </r>
      </text>
    </comment>
    <comment ref="C22" authorId="0" shapeId="0" xr:uid="{00000000-0006-0000-0200-00003C000000}">
      <text>
        <r>
          <rPr>
            <sz val="10"/>
            <rFont val="Arial"/>
          </rPr>
          <t>Ô chỉ tiêu có định dạng ký tự
Dữ liệu động đầu vào hợp lệ khi chỉ được thêm dòng trên ô này.</t>
        </r>
      </text>
    </comment>
    <comment ref="D22" authorId="0" shapeId="0" xr:uid="{50F10357-C9C0-409A-AA81-B5716C252E3C}">
      <text>
        <r>
          <rPr>
            <sz val="10"/>
            <rFont val="Arial"/>
          </rPr>
          <t>Ô chỉ tiêu có định dạng số. Đơn vị tính x 1 (hoặc %)
Dữ liệu động đầu vào hợp lệ khi chỉ được thêm dòng trên ô này.</t>
        </r>
      </text>
    </comment>
    <comment ref="E22" authorId="0" shapeId="0" xr:uid="{00DB5ED9-2142-421E-9EDE-D80AFFE5247F}">
      <text>
        <r>
          <rPr>
            <sz val="10"/>
            <rFont val="Arial"/>
          </rPr>
          <t>Ô chỉ tiêu có định dạng số. Đơn vị tính x 1 (hoặc %)
Dữ liệu động đầu vào hợp lệ khi chỉ được thêm dòng trên ô này.</t>
        </r>
      </text>
    </comment>
    <comment ref="F22" authorId="0" shapeId="0" xr:uid="{A4D4332C-0BCE-476E-8DB4-EB6C41176D13}">
      <text>
        <r>
          <rPr>
            <sz val="10"/>
            <rFont val="Arial"/>
          </rPr>
          <t>Ô chỉ tiêu có định dạng số. Đơn vị tính x 1 (hoặc %)
Dữ liệu động đầu vào hợp lệ khi chỉ được thêm dòng trên ô này.</t>
        </r>
      </text>
    </comment>
    <comment ref="A24" authorId="0" shapeId="0" xr:uid="{00000000-0006-0000-0200-000040000000}">
      <text>
        <r>
          <rPr>
            <sz val="10"/>
            <rFont val="Arial"/>
          </rPr>
          <t>Ô chỉ tiêu có định dạng ký tự
Dữ liệu động đầu vào hợp lệ khi chỉ được thêm dòng trên ô này.</t>
        </r>
      </text>
    </comment>
    <comment ref="B24" authorId="0" shapeId="0" xr:uid="{00000000-0006-0000-0200-000041000000}">
      <text>
        <r>
          <rPr>
            <sz val="10"/>
            <rFont val="Arial"/>
          </rPr>
          <t>Ô chỉ tiêu có định dạng ký tự
Dữ liệu động đầu vào hợp lệ khi chỉ được thêm dòng trên ô này.</t>
        </r>
      </text>
    </comment>
    <comment ref="C24" authorId="0" shapeId="0" xr:uid="{00000000-0006-0000-0200-000042000000}">
      <text>
        <r>
          <rPr>
            <sz val="10"/>
            <rFont val="Arial"/>
          </rPr>
          <t>Ô chỉ tiêu có định dạng ký tự
Dữ liệu động đầu vào hợp lệ khi chỉ được thêm dòng trên ô này.</t>
        </r>
      </text>
    </comment>
    <comment ref="D24" authorId="0" shapeId="0" xr:uid="{90CFA223-2EAA-40FB-8A6A-57FF72E85CCD}">
      <text>
        <r>
          <rPr>
            <sz val="10"/>
            <rFont val="Arial"/>
          </rPr>
          <t>Ô chỉ tiêu có định dạng số. Đơn vị tính x 1 (hoặc %)
Dữ liệu động đầu vào hợp lệ khi chỉ được thêm dòng trên ô này.</t>
        </r>
      </text>
    </comment>
    <comment ref="E24" authorId="0" shapeId="0" xr:uid="{74D0FF76-C0BC-40D1-8467-6CF314F09439}">
      <text>
        <r>
          <rPr>
            <sz val="10"/>
            <rFont val="Arial"/>
          </rPr>
          <t>Ô chỉ tiêu có định dạng số. Đơn vị tính x 1 (hoặc %)
Dữ liệu động đầu vào hợp lệ khi chỉ được thêm dòng trên ô này.</t>
        </r>
      </text>
    </comment>
    <comment ref="F24" authorId="0" shapeId="0" xr:uid="{EB2FB9D8-757B-4511-85DD-BF4FC608CB10}">
      <text>
        <r>
          <rPr>
            <sz val="10"/>
            <rFont val="Arial"/>
          </rPr>
          <t>Ô chỉ tiêu có định dạng số. Đơn vị tính x 1 (hoặc %)
Dữ liệu động đầu vào hợp lệ khi chỉ được thêm dòng trên ô này.</t>
        </r>
      </text>
    </comment>
    <comment ref="A26" authorId="0" shapeId="0" xr:uid="{00000000-0006-0000-0200-000046000000}">
      <text>
        <r>
          <rPr>
            <sz val="10"/>
            <rFont val="Arial"/>
          </rPr>
          <t>Ô chỉ tiêu có định dạng ký tự
Dữ liệu động đầu vào hợp lệ khi chỉ được thêm dòng trên ô này.</t>
        </r>
      </text>
    </comment>
    <comment ref="B26" authorId="0" shapeId="0" xr:uid="{00000000-0006-0000-0200-000047000000}">
      <text>
        <r>
          <rPr>
            <sz val="10"/>
            <rFont val="Arial"/>
          </rPr>
          <t>Ô chỉ tiêu có định dạng ký tự
Dữ liệu động đầu vào hợp lệ khi chỉ được thêm dòng trên ô này.</t>
        </r>
      </text>
    </comment>
    <comment ref="C26" authorId="0" shapeId="0" xr:uid="{00000000-0006-0000-0200-000048000000}">
      <text>
        <r>
          <rPr>
            <sz val="10"/>
            <rFont val="Arial"/>
          </rPr>
          <t>Ô chỉ tiêu có định dạng ký tự
Dữ liệu động đầu vào hợp lệ khi chỉ được thêm dòng trên ô này.</t>
        </r>
      </text>
    </comment>
    <comment ref="D26" authorId="0" shapeId="0" xr:uid="{5B340683-259A-474C-A42B-644259D0BA71}">
      <text>
        <r>
          <rPr>
            <sz val="10"/>
            <rFont val="Arial"/>
          </rPr>
          <t>Ô chỉ tiêu có định dạng số. Đơn vị tính x 1 (hoặc %)
Dữ liệu động đầu vào hợp lệ khi chỉ được thêm dòng trên ô này.</t>
        </r>
      </text>
    </comment>
    <comment ref="E26" authorId="0" shapeId="0" xr:uid="{7975A655-CDF7-4EA4-A4EA-4F75536126D2}">
      <text>
        <r>
          <rPr>
            <sz val="10"/>
            <rFont val="Arial"/>
          </rPr>
          <t>Ô chỉ tiêu có định dạng số. Đơn vị tính x 1 (hoặc %)
Dữ liệu động đầu vào hợp lệ khi chỉ được thêm dòng trên ô này.</t>
        </r>
      </text>
    </comment>
    <comment ref="F26" authorId="0" shapeId="0" xr:uid="{CA62868C-A87D-46CF-A5B3-0A3E0B6B16B1}">
      <text>
        <r>
          <rPr>
            <sz val="10"/>
            <rFont val="Arial"/>
          </rPr>
          <t>Ô chỉ tiêu có định dạng số. Đơn vị tính x 1 (hoặc %)
Dữ liệu động đầu vào hợp lệ khi chỉ được thêm dòng trên ô này.</t>
        </r>
      </text>
    </comment>
    <comment ref="A28" authorId="0" shapeId="0" xr:uid="{00000000-0006-0000-0200-00004C000000}">
      <text>
        <r>
          <rPr>
            <sz val="10"/>
            <rFont val="Arial"/>
          </rPr>
          <t>Ô chỉ tiêu có định dạng số. Đơn vị tính x 1 (hoặc %)
Dữ liệu động đầu vào hợp lệ khi chỉ được thêm dòng trên ô này.</t>
        </r>
      </text>
    </comment>
    <comment ref="B28" authorId="0" shapeId="0" xr:uid="{00000000-0006-0000-0200-00004D000000}">
      <text>
        <r>
          <rPr>
            <sz val="10"/>
            <rFont val="Arial"/>
          </rPr>
          <t>Ô chỉ tiêu có định dạng ký tự
Dữ liệu động đầu vào hợp lệ khi chỉ được thêm dòng trên ô này.</t>
        </r>
      </text>
    </comment>
    <comment ref="C28" authorId="0" shapeId="0" xr:uid="{00000000-0006-0000-0200-00004E000000}">
      <text>
        <r>
          <rPr>
            <sz val="10"/>
            <rFont val="Arial"/>
          </rPr>
          <t>Ô chỉ tiêu có định dạng số. Đơn vị tính x 1 (hoặc %)
Dữ liệu động đầu vào hợp lệ khi chỉ được thêm dòng trên ô này.</t>
        </r>
      </text>
    </comment>
    <comment ref="D28" authorId="0" shapeId="0" xr:uid="{5A8F803C-4B83-49E7-BFEC-5881A472AD56}">
      <text>
        <r>
          <rPr>
            <sz val="10"/>
            <rFont val="Arial"/>
          </rPr>
          <t>Ô chỉ tiêu có định dạng số. Đơn vị tính x 1 (hoặc %)
Dữ liệu động đầu vào hợp lệ khi chỉ được thêm dòng trên ô này.</t>
        </r>
      </text>
    </comment>
    <comment ref="E28" authorId="0" shapeId="0" xr:uid="{32A7FC4B-2097-4AC6-8118-3F3C6562C6B0}">
      <text>
        <r>
          <rPr>
            <sz val="10"/>
            <rFont val="Arial"/>
          </rPr>
          <t>Ô chỉ tiêu có định dạng số. Đơn vị tính x 1 (hoặc %)
Dữ liệu động đầu vào hợp lệ khi chỉ được thêm dòng trên ô này.</t>
        </r>
      </text>
    </comment>
    <comment ref="F28" authorId="0" shapeId="0" xr:uid="{B5210963-2336-4BD4-AA1F-9607697BC91D}">
      <text>
        <r>
          <rPr>
            <sz val="10"/>
            <rFont val="Arial"/>
          </rPr>
          <t>Ô chỉ tiêu có định dạng số. Đơn vị tính x 1 (hoặc %)
Dữ liệu động đầu vào hợp lệ khi chỉ được thêm dòng trên ô này.</t>
        </r>
      </text>
    </comment>
    <comment ref="D29" authorId="0" shapeId="0" xr:uid="{77C8EB0B-4958-45BF-B861-46C17C4EFF9F}">
      <text>
        <r>
          <rPr>
            <sz val="10"/>
            <rFont val="Arial"/>
          </rPr>
          <t>Ô chỉ tiêu có định dạng số. Đơn vị tính x 1 (hoặc %)</t>
        </r>
      </text>
    </comment>
    <comment ref="E29" authorId="0" shapeId="0" xr:uid="{5C1B3EF5-61BE-471C-986D-48F881EDD912}">
      <text>
        <r>
          <rPr>
            <sz val="10"/>
            <rFont val="Arial"/>
          </rPr>
          <t>Ô chỉ tiêu có định dạng số. Đơn vị tính x 1 (hoặc %)</t>
        </r>
      </text>
    </comment>
    <comment ref="F29" authorId="0" shapeId="0" xr:uid="{09AA7A5A-2CE7-425E-B6B6-2C74DCFEF74B}">
      <text>
        <r>
          <rPr>
            <sz val="10"/>
            <rFont val="Arial"/>
          </rPr>
          <t>Ô chỉ tiêu có định dạng số. Đơn vị tính x 1 (hoặc %)</t>
        </r>
      </text>
    </comment>
    <comment ref="A31" authorId="0" shapeId="0" xr:uid="{00000000-0006-0000-0200-000055000000}">
      <text>
        <r>
          <rPr>
            <sz val="10"/>
            <rFont val="Arial"/>
          </rPr>
          <t>Ô chỉ tiêu có định dạng số. Đơn vị tính x 1 (hoặc %)
Dữ liệu động đầu vào hợp lệ khi chỉ được thêm dòng trên ô này.</t>
        </r>
      </text>
    </comment>
    <comment ref="B31" authorId="0" shapeId="0" xr:uid="{00000000-0006-0000-0200-000056000000}">
      <text>
        <r>
          <rPr>
            <sz val="10"/>
            <rFont val="Arial"/>
          </rPr>
          <t>Ô chỉ tiêu có định dạng ký tự
Dữ liệu động đầu vào hợp lệ khi chỉ được thêm dòng trên ô này.</t>
        </r>
      </text>
    </comment>
    <comment ref="C31" authorId="0" shapeId="0" xr:uid="{00000000-0006-0000-0200-000057000000}">
      <text>
        <r>
          <rPr>
            <sz val="10"/>
            <rFont val="Arial"/>
          </rPr>
          <t>Ô chỉ tiêu có định dạng số. Đơn vị tính x 1 (hoặc %)
Dữ liệu động đầu vào hợp lệ khi chỉ được thêm dòng trên ô này.</t>
        </r>
      </text>
    </comment>
    <comment ref="D31" authorId="0" shapeId="0" xr:uid="{49BED3A9-9E5C-4689-B935-E2C19DB124ED}">
      <text>
        <r>
          <rPr>
            <sz val="10"/>
            <rFont val="Arial"/>
          </rPr>
          <t>Ô chỉ tiêu có định dạng số. Đơn vị tính x 1 (hoặc %)
Dữ liệu động đầu vào hợp lệ khi chỉ được thêm dòng trên ô này.</t>
        </r>
      </text>
    </comment>
    <comment ref="E31" authorId="0" shapeId="0" xr:uid="{5CA2B5DB-D740-4A14-A25F-DA100F8C85A8}">
      <text>
        <r>
          <rPr>
            <sz val="10"/>
            <rFont val="Arial"/>
          </rPr>
          <t>Ô chỉ tiêu có định dạng số. Đơn vị tính x 1 (hoặc %)
Dữ liệu động đầu vào hợp lệ khi chỉ được thêm dòng trên ô này.</t>
        </r>
      </text>
    </comment>
    <comment ref="F31" authorId="0" shapeId="0" xr:uid="{25119F16-A702-4F31-8A65-BB56E9D43F68}">
      <text>
        <r>
          <rPr>
            <sz val="10"/>
            <rFont val="Arial"/>
          </rPr>
          <t>Ô chỉ tiêu có định dạng số. Đơn vị tính x 1 (hoặc %)
Dữ liệu động đầu vào hợp lệ khi chỉ được thêm dòng trên ô này.</t>
        </r>
      </text>
    </comment>
    <comment ref="D32" authorId="0" shapeId="0" xr:uid="{F1F357EE-EA16-4E56-8CB7-698ABCBC7BD1}">
      <text>
        <r>
          <rPr>
            <sz val="10"/>
            <rFont val="Arial"/>
          </rPr>
          <t>Ô chỉ tiêu có định dạng số. Đơn vị tính x 1 (hoặc %)</t>
        </r>
      </text>
    </comment>
    <comment ref="E32" authorId="0" shapeId="0" xr:uid="{0FCD2740-12C4-4A95-B6C9-E9DC3388DC48}">
      <text>
        <r>
          <rPr>
            <sz val="10"/>
            <rFont val="Arial"/>
          </rPr>
          <t>Ô chỉ tiêu có định dạng số. Đơn vị tính x 1 (hoặc %)</t>
        </r>
      </text>
    </comment>
    <comment ref="F32" authorId="0" shapeId="0" xr:uid="{3D3C0D33-EB6E-4813-AA62-26A3B9834770}">
      <text>
        <r>
          <rPr>
            <sz val="10"/>
            <rFont val="Arial"/>
          </rPr>
          <t>Ô chỉ tiêu có định dạng số. Đơn vị tính x 1 (hoặc %)</t>
        </r>
      </text>
    </comment>
    <comment ref="A34" authorId="0" shapeId="0" xr:uid="{00000000-0006-0000-0200-00005E000000}">
      <text>
        <r>
          <rPr>
            <sz val="10"/>
            <rFont val="Arial"/>
          </rPr>
          <t>Ô chỉ tiêu có định dạng số. Đơn vị tính x 1 (hoặc %)
Dữ liệu động đầu vào hợp lệ khi chỉ được thêm dòng trên ô này.</t>
        </r>
      </text>
    </comment>
    <comment ref="B34" authorId="0" shapeId="0" xr:uid="{00000000-0006-0000-0200-00005F000000}">
      <text>
        <r>
          <rPr>
            <sz val="10"/>
            <rFont val="Arial"/>
          </rPr>
          <t>Ô chỉ tiêu có định dạng ký tự
Dữ liệu động đầu vào hợp lệ khi chỉ được thêm dòng trên ô này.</t>
        </r>
      </text>
    </comment>
    <comment ref="C34" authorId="0" shapeId="0" xr:uid="{00000000-0006-0000-0200-000060000000}">
      <text>
        <r>
          <rPr>
            <sz val="10"/>
            <rFont val="Arial"/>
          </rPr>
          <t>Ô chỉ tiêu có định dạng số. Đơn vị tính x 1 (hoặc %)
Dữ liệu động đầu vào hợp lệ khi chỉ được thêm dòng trên ô này.</t>
        </r>
      </text>
    </comment>
    <comment ref="D34" authorId="0" shapeId="0" xr:uid="{FDA9EBFD-F440-4133-B333-B2D9A044BCBD}">
      <text>
        <r>
          <rPr>
            <sz val="10"/>
            <rFont val="Arial"/>
          </rPr>
          <t>Ô chỉ tiêu có định dạng số. Đơn vị tính x 1 (hoặc %)
Dữ liệu động đầu vào hợp lệ khi chỉ được thêm dòng trên ô này.</t>
        </r>
      </text>
    </comment>
    <comment ref="E34" authorId="0" shapeId="0" xr:uid="{8C65ED8E-C4BB-4044-9477-505FF1F1987B}">
      <text>
        <r>
          <rPr>
            <sz val="10"/>
            <rFont val="Arial"/>
          </rPr>
          <t>Ô chỉ tiêu có định dạng số. Đơn vị tính x 1 (hoặc %)
Dữ liệu động đầu vào hợp lệ khi chỉ được thêm dòng trên ô này.</t>
        </r>
      </text>
    </comment>
    <comment ref="F34" authorId="0" shapeId="0" xr:uid="{8A4DC958-2CDC-4601-AEDC-0581BC18DB74}">
      <text>
        <r>
          <rPr>
            <sz val="10"/>
            <rFont val="Arial"/>
          </rPr>
          <t>Ô chỉ tiêu có định dạng số. Đơn vị tính x 1 (hoặc %)
Dữ liệu động đầu vào hợp lệ khi chỉ được thêm dòng trên ô này.</t>
        </r>
      </text>
    </comment>
    <comment ref="D35" authorId="0" shapeId="0" xr:uid="{2DADB4BD-55E2-4572-A778-8C0826A20A2A}">
      <text>
        <r>
          <rPr>
            <sz val="10"/>
            <rFont val="Arial"/>
          </rPr>
          <t>Ô chỉ tiêu có định dạng số. Đơn vị tính x 1 (hoặc %)</t>
        </r>
      </text>
    </comment>
    <comment ref="E35" authorId="0" shapeId="0" xr:uid="{BEE884DB-8251-4B89-AB60-1D2CC24E1C45}">
      <text>
        <r>
          <rPr>
            <sz val="10"/>
            <rFont val="Arial"/>
          </rPr>
          <t>Ô chỉ tiêu có định dạng số. Đơn vị tính x 1 (hoặc %)</t>
        </r>
      </text>
    </comment>
    <comment ref="F35" authorId="0" shapeId="0" xr:uid="{A58E0D17-6318-4FF6-BB4D-A3F95E889864}">
      <text>
        <r>
          <rPr>
            <sz val="10"/>
            <rFont val="Arial"/>
          </rPr>
          <t>Ô chỉ tiêu có định dạng số. Đơn vị tính x 1 (hoặc %)</t>
        </r>
      </text>
    </comment>
    <comment ref="A37" authorId="0" shapeId="0" xr:uid="{00000000-0006-0000-0200-000067000000}">
      <text>
        <r>
          <rPr>
            <sz val="10"/>
            <rFont val="Arial"/>
          </rPr>
          <t>Ô chỉ tiêu có định dạng số. Đơn vị tính x 1 (hoặc %)
Dữ liệu động đầu vào hợp lệ khi chỉ được thêm dòng trên ô này.</t>
        </r>
      </text>
    </comment>
    <comment ref="B37" authorId="0" shapeId="0" xr:uid="{00000000-0006-0000-0200-000068000000}">
      <text>
        <r>
          <rPr>
            <sz val="10"/>
            <rFont val="Arial"/>
          </rPr>
          <t>Ô chỉ tiêu có định dạng ký tự
Dữ liệu động đầu vào hợp lệ khi chỉ được thêm dòng trên ô này.</t>
        </r>
      </text>
    </comment>
    <comment ref="C37" authorId="0" shapeId="0" xr:uid="{00000000-0006-0000-0200-000069000000}">
      <text>
        <r>
          <rPr>
            <sz val="10"/>
            <rFont val="Arial"/>
          </rPr>
          <t>Ô chỉ tiêu có định dạng số. Đơn vị tính x 1 (hoặc %)
Dữ liệu động đầu vào hợp lệ khi chỉ được thêm dòng trên ô này.</t>
        </r>
      </text>
    </comment>
    <comment ref="D37" authorId="0" shapeId="0" xr:uid="{93D3CDED-683E-42E3-A78F-A739A6A8D713}">
      <text>
        <r>
          <rPr>
            <sz val="10"/>
            <rFont val="Arial"/>
          </rPr>
          <t>Ô chỉ tiêu có định dạng số. Đơn vị tính x 1 (hoặc %)
Dữ liệu động đầu vào hợp lệ khi chỉ được thêm dòng trên ô này.</t>
        </r>
      </text>
    </comment>
    <comment ref="E37" authorId="0" shapeId="0" xr:uid="{126FF233-7F37-4A09-BD50-DE3BD08958CC}">
      <text>
        <r>
          <rPr>
            <sz val="10"/>
            <rFont val="Arial"/>
          </rPr>
          <t>Ô chỉ tiêu có định dạng số. Đơn vị tính x 1 (hoặc %)
Dữ liệu động đầu vào hợp lệ khi chỉ được thêm dòng trên ô này.</t>
        </r>
      </text>
    </comment>
    <comment ref="F37" authorId="0" shapeId="0" xr:uid="{D705551D-7136-4BD4-A544-AE845A467C7C}">
      <text>
        <r>
          <rPr>
            <sz val="10"/>
            <rFont val="Arial"/>
          </rPr>
          <t>Ô chỉ tiêu có định dạng số. Đơn vị tính x 1 (hoặc %)
Dữ liệu động đầu vào hợp lệ khi chỉ được thêm dòng trên ô này.</t>
        </r>
      </text>
    </comment>
    <comment ref="D38" authorId="0" shapeId="0" xr:uid="{7AEF161B-9A93-41EF-8C0A-86CB4A165755}">
      <text>
        <r>
          <rPr>
            <sz val="10"/>
            <rFont val="Arial"/>
          </rPr>
          <t>Ô chỉ tiêu có định dạng số. Đơn vị tính x 1 (hoặc %)</t>
        </r>
      </text>
    </comment>
    <comment ref="E38" authorId="0" shapeId="0" xr:uid="{F374021B-E1B9-483A-B549-F16C67D83E5D}">
      <text>
        <r>
          <rPr>
            <sz val="10"/>
            <rFont val="Arial"/>
          </rPr>
          <t>Ô chỉ tiêu có định dạng số. Đơn vị tính x 1 (hoặc %)</t>
        </r>
      </text>
    </comment>
    <comment ref="F38" authorId="0" shapeId="0" xr:uid="{5156AE75-90C8-4167-B094-22B2D0CD6516}">
      <text>
        <r>
          <rPr>
            <sz val="10"/>
            <rFont val="Arial"/>
          </rPr>
          <t>Ô chỉ tiêu có định dạng số. Đơn vị tính x 1 (hoặc %)</t>
        </r>
      </text>
    </comment>
    <comment ref="D39" authorId="0" shapeId="0" xr:uid="{5C2F09F8-5A32-414F-95C6-B38EFA695F79}">
      <text>
        <r>
          <rPr>
            <sz val="10"/>
            <rFont val="Arial"/>
          </rPr>
          <t>Ô chỉ tiêu có định dạng số. Đơn vị tính x 1 (hoặc %)</t>
        </r>
      </text>
    </comment>
    <comment ref="E39" authorId="0" shapeId="0" xr:uid="{4B514CE5-426A-4899-A22C-076CE4A4BB40}">
      <text>
        <r>
          <rPr>
            <sz val="10"/>
            <rFont val="Arial"/>
          </rPr>
          <t>Ô chỉ tiêu có định dạng số. Đơn vị tính x 1 (hoặc %)</t>
        </r>
      </text>
    </comment>
    <comment ref="F39" authorId="0" shapeId="0" xr:uid="{4DFE7679-A55E-4DF4-B68D-7264D92925EA}">
      <text>
        <r>
          <rPr>
            <sz val="10"/>
            <rFont val="Arial"/>
          </rPr>
          <t>Ô chỉ tiêu có định dạng số. Đơn vị tính x 1 (hoặc %)</t>
        </r>
      </text>
    </comment>
    <comment ref="D40" authorId="0" shapeId="0" xr:uid="{F30A6C7A-327D-44D6-89C7-34A6347FA79B}">
      <text>
        <r>
          <rPr>
            <sz val="10"/>
            <rFont val="Arial"/>
          </rPr>
          <t>Ô chỉ tiêu có định dạng số. Đơn vị tính x 1 (hoặc %)</t>
        </r>
      </text>
    </comment>
    <comment ref="E40" authorId="0" shapeId="0" xr:uid="{0E7417C5-0DF7-47B6-91AB-5A93C3C6EA6F}">
      <text>
        <r>
          <rPr>
            <sz val="10"/>
            <rFont val="Arial"/>
          </rPr>
          <t>Ô chỉ tiêu có định dạng số. Đơn vị tính x 1 (hoặc %)</t>
        </r>
      </text>
    </comment>
    <comment ref="F40" authorId="0" shapeId="0" xr:uid="{D8E0EA51-7580-4DF9-91FD-DBB328628407}">
      <text>
        <r>
          <rPr>
            <sz val="10"/>
            <rFont val="Arial"/>
          </rPr>
          <t>Ô chỉ tiêu có định dạng số. Đơn vị tính x 1 (hoặc %)</t>
        </r>
      </text>
    </comment>
    <comment ref="D41" authorId="0" shapeId="0" xr:uid="{C412B61B-E039-48D6-814E-62BE4495E1EC}">
      <text>
        <r>
          <rPr>
            <sz val="10"/>
            <rFont val="Arial"/>
          </rPr>
          <t>Ô chỉ tiêu có định dạng số. Đơn vị tính x 1 (hoặc %)</t>
        </r>
      </text>
    </comment>
    <comment ref="E41" authorId="0" shapeId="0" xr:uid="{439BB7C3-AC72-4979-9555-1E17CCBD72FD}">
      <text>
        <r>
          <rPr>
            <sz val="10"/>
            <rFont val="Arial"/>
          </rPr>
          <t>Ô chỉ tiêu có định dạng số. Đơn vị tính x 1 (hoặc %)</t>
        </r>
      </text>
    </comment>
    <comment ref="F41" authorId="0" shapeId="0" xr:uid="{0843D5F0-306C-4E9F-86D6-395010C2FEA1}">
      <text>
        <r>
          <rPr>
            <sz val="10"/>
            <rFont val="Arial"/>
          </rPr>
          <t>Ô chỉ tiêu có định dạng số. Đơn vị tính x 1 (hoặc %)</t>
        </r>
      </text>
    </comment>
    <comment ref="D42" authorId="0" shapeId="0" xr:uid="{935692EE-07D0-4A0B-9868-B324B1DA8C01}">
      <text>
        <r>
          <rPr>
            <sz val="10"/>
            <rFont val="Arial"/>
          </rPr>
          <t>Ô chỉ tiêu có định dạng số. Đơn vị tính x 1 (hoặc %)</t>
        </r>
      </text>
    </comment>
    <comment ref="E42" authorId="0" shapeId="0" xr:uid="{3DAFF119-FC55-4C8B-9016-00326D076033}">
      <text>
        <r>
          <rPr>
            <sz val="10"/>
            <rFont val="Arial"/>
          </rPr>
          <t>Ô chỉ tiêu có định dạng số. Đơn vị tính x 1 (hoặc %)</t>
        </r>
      </text>
    </comment>
    <comment ref="F42" authorId="0" shapeId="0" xr:uid="{F1C24CC6-91E4-4E0E-9E0D-A81BB0AE8AF2}">
      <text>
        <r>
          <rPr>
            <sz val="10"/>
            <rFont val="Arial"/>
          </rPr>
          <t>Ô chỉ tiêu có định dạng số. Đơn vị tính x 1 (hoặc %)</t>
        </r>
      </text>
    </comment>
    <comment ref="D43" authorId="0" shapeId="0" xr:uid="{72D8AC91-5A7D-4D02-8EC2-359A0C3EE9C8}">
      <text>
        <r>
          <rPr>
            <sz val="10"/>
            <rFont val="Arial"/>
          </rPr>
          <t>Ô chỉ tiêu có định dạng số. Đơn vị tính x 1 (hoặc %)</t>
        </r>
      </text>
    </comment>
    <comment ref="E43" authorId="0" shapeId="0" xr:uid="{2BFB2C1E-1AC6-4E8B-A87F-3AA44C0DFBAB}">
      <text>
        <r>
          <rPr>
            <sz val="10"/>
            <rFont val="Arial"/>
          </rPr>
          <t>Ô chỉ tiêu có định dạng số. Đơn vị tính x 1 (hoặc %)</t>
        </r>
      </text>
    </comment>
    <comment ref="F43" authorId="0" shapeId="0" xr:uid="{97A0DA9E-2C9E-4EB4-B34E-DDDA24C32D18}">
      <text>
        <r>
          <rPr>
            <sz val="10"/>
            <rFont val="Arial"/>
          </rPr>
          <t>Ô chỉ tiêu có định dạng số. Đơn vị tính x 1 (hoặc %)</t>
        </r>
      </text>
    </comment>
    <comment ref="D44" authorId="0" shapeId="0" xr:uid="{64683AC7-B0EF-4879-8367-0047FE6B1B7D}">
      <text>
        <r>
          <rPr>
            <sz val="10"/>
            <rFont val="Arial"/>
          </rPr>
          <t>Ô chỉ tiêu có định dạng số. Đơn vị tính x 1 (hoặc %)</t>
        </r>
      </text>
    </comment>
    <comment ref="E44" authorId="0" shapeId="0" xr:uid="{60B21349-A598-44D2-AAB3-1E9A8A6CEA76}">
      <text>
        <r>
          <rPr>
            <sz val="10"/>
            <rFont val="Arial"/>
          </rPr>
          <t>Ô chỉ tiêu có định dạng số. Đơn vị tính x 1 (hoặc %)</t>
        </r>
      </text>
    </comment>
    <comment ref="F44" authorId="0" shapeId="0" xr:uid="{184572DF-88B1-4F29-B769-08A40A4260A0}">
      <text>
        <r>
          <rPr>
            <sz val="10"/>
            <rFont val="Arial"/>
          </rPr>
          <t>Ô chỉ tiêu có định dạng số. Đơn vị tính x 1 (hoặc %)</t>
        </r>
      </text>
    </comment>
    <comment ref="D45" authorId="0" shapeId="0" xr:uid="{92544B4F-D900-4C3F-9D01-43B67A0AD8AA}">
      <text>
        <r>
          <rPr>
            <sz val="10"/>
            <rFont val="Arial"/>
          </rPr>
          <t>Ô chỉ tiêu có định dạng số. Đơn vị tính x 1 (hoặc %)</t>
        </r>
      </text>
    </comment>
    <comment ref="E45" authorId="0" shapeId="0" xr:uid="{7DC89D46-57D6-4239-BC46-2B3C09F9AF8A}">
      <text>
        <r>
          <rPr>
            <sz val="10"/>
            <rFont val="Arial"/>
          </rPr>
          <t>Ô chỉ tiêu có định dạng số. Đơn vị tính x 1 (hoặc %)</t>
        </r>
      </text>
    </comment>
    <comment ref="F45" authorId="0" shapeId="0" xr:uid="{B4C1BCEE-F551-4AA2-AFB3-D92EC4CE04FA}">
      <text>
        <r>
          <rPr>
            <sz val="10"/>
            <rFont val="Arial"/>
          </rPr>
          <t>Ô chỉ tiêu có định dạng số. Đơn vị tính x 1 (hoặc %)</t>
        </r>
      </text>
    </comment>
    <comment ref="D46" authorId="0" shapeId="0" xr:uid="{C8D4E0BD-DDF9-4849-B14B-06F0DBEA8C20}">
      <text>
        <r>
          <rPr>
            <sz val="10"/>
            <rFont val="Arial"/>
          </rPr>
          <t>Ô chỉ tiêu có định dạng số. Đơn vị tính x 1 (hoặc %)</t>
        </r>
      </text>
    </comment>
    <comment ref="E46" authorId="0" shapeId="0" xr:uid="{D56F8E84-D520-44EA-9BDE-449E3FEFB4E4}">
      <text>
        <r>
          <rPr>
            <sz val="10"/>
            <rFont val="Arial"/>
          </rPr>
          <t>Ô chỉ tiêu có định dạng số. Đơn vị tính x 1 (hoặc %)</t>
        </r>
      </text>
    </comment>
    <comment ref="F46" authorId="0" shapeId="0" xr:uid="{BB4851D1-99E3-472E-A59D-77DA32256C30}">
      <text>
        <r>
          <rPr>
            <sz val="10"/>
            <rFont val="Arial"/>
          </rPr>
          <t>Ô chỉ tiêu có định dạng số. Đơn vị tính x 1 (hoặc %)</t>
        </r>
      </text>
    </comment>
    <comment ref="D47" authorId="0" shapeId="0" xr:uid="{6B930D28-DD3A-4D6B-B332-B4DBAA2D5D12}">
      <text>
        <r>
          <rPr>
            <sz val="10"/>
            <rFont val="Arial"/>
          </rPr>
          <t>Ô chỉ tiêu có định dạng số. Đơn vị tính x 1 (hoặc %)</t>
        </r>
      </text>
    </comment>
    <comment ref="E47" authorId="0" shapeId="0" xr:uid="{9F23559A-FF98-498E-8F91-79A7A301D8F1}">
      <text>
        <r>
          <rPr>
            <sz val="10"/>
            <rFont val="Arial"/>
          </rPr>
          <t>Ô chỉ tiêu có định dạng số. Đơn vị tính x 1 (hoặc %)</t>
        </r>
      </text>
    </comment>
    <comment ref="F47" authorId="0" shapeId="0" xr:uid="{4FF0DD5B-CD0D-4800-82FF-CE03E128D4E7}">
      <text>
        <r>
          <rPr>
            <sz val="10"/>
            <rFont val="Arial"/>
          </rPr>
          <t>Ô chỉ tiêu có định dạng số. Đơn vị tính x 1 (hoặc %)</t>
        </r>
      </text>
    </comment>
    <comment ref="D48" authorId="0" shapeId="0" xr:uid="{3C82972B-467C-45EB-A7E8-91E8402ABD37}">
      <text>
        <r>
          <rPr>
            <sz val="10"/>
            <rFont val="Arial"/>
          </rPr>
          <t>Ô chỉ tiêu có định dạng số. Đơn vị tính x 1 (hoặc %)</t>
        </r>
      </text>
    </comment>
    <comment ref="E48" authorId="0" shapeId="0" xr:uid="{6E35FB8B-8529-4812-AAF0-D69A572DE5C0}">
      <text>
        <r>
          <rPr>
            <sz val="10"/>
            <rFont val="Arial"/>
          </rPr>
          <t>Ô chỉ tiêu có định dạng số. Đơn vị tính x 1 (hoặc %)</t>
        </r>
      </text>
    </comment>
    <comment ref="F48" authorId="0" shapeId="0" xr:uid="{85C6F888-C10E-42C7-ACC3-B5E66EA1E25E}">
      <text>
        <r>
          <rPr>
            <sz val="10"/>
            <rFont val="Arial"/>
          </rPr>
          <t>Ô chỉ tiêu có định dạng số. Đơn vị tính x 1 (hoặc %)</t>
        </r>
      </text>
    </comment>
    <comment ref="D49" authorId="0" shapeId="0" xr:uid="{65E74E29-A23F-4C90-99C7-812D8B833B05}">
      <text>
        <r>
          <rPr>
            <sz val="10"/>
            <rFont val="Arial"/>
          </rPr>
          <t>Ô chỉ tiêu có định dạng số. Đơn vị tính x 1 (hoặc %)</t>
        </r>
      </text>
    </comment>
    <comment ref="E49" authorId="0" shapeId="0" xr:uid="{D6B636C3-E200-4663-A7DA-EB95F498BB56}">
      <text>
        <r>
          <rPr>
            <sz val="10"/>
            <rFont val="Arial"/>
          </rPr>
          <t>Ô chỉ tiêu có định dạng số. Đơn vị tính x 1 (hoặc %)</t>
        </r>
      </text>
    </comment>
    <comment ref="F49" authorId="0" shapeId="0" xr:uid="{B5AE3440-1E83-496D-A955-33B606E5F754}">
      <text>
        <r>
          <rPr>
            <sz val="10"/>
            <rFont val="Arial"/>
          </rPr>
          <t>Ô chỉ tiêu có định dạng số. Đơn vị tính x 1 (hoặc %)</t>
        </r>
      </text>
    </comment>
    <comment ref="D50" authorId="0" shapeId="0" xr:uid="{F27EDC49-601A-4E58-8FE8-295A60F01978}">
      <text>
        <r>
          <rPr>
            <sz val="10"/>
            <rFont val="Arial"/>
          </rPr>
          <t>Ô chỉ tiêu có định dạng số. Đơn vị tính x 1 (hoặc %)</t>
        </r>
      </text>
    </comment>
    <comment ref="E50" authorId="0" shapeId="0" xr:uid="{04D26DAF-8DDE-4205-B853-BFCEDBD1CE2E}">
      <text>
        <r>
          <rPr>
            <sz val="10"/>
            <rFont val="Arial"/>
          </rPr>
          <t>Ô chỉ tiêu có định dạng số. Đơn vị tính x 1 (hoặc %)</t>
        </r>
      </text>
    </comment>
    <comment ref="F50" authorId="0" shapeId="0" xr:uid="{C6FE3F01-E3FE-439F-93F6-D9AA7D280107}">
      <text>
        <r>
          <rPr>
            <sz val="10"/>
            <rFont val="Arial"/>
          </rPr>
          <t>Ô chỉ tiêu có định dạng số. Đơn vị tính x 1 (hoặc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300-000001000000}">
      <text>
        <r>
          <rPr>
            <sz val="10"/>
            <rFont val="Arial"/>
          </rPr>
          <t>Ô chỉ tiêu có định dạng ký tự
Dữ liệu động đầu vào hợp lệ khi chỉ được thêm dòng trên ô này.</t>
        </r>
      </text>
    </comment>
    <comment ref="B4" authorId="0" shapeId="0" xr:uid="{00000000-0006-0000-0300-000002000000}">
      <text>
        <r>
          <rPr>
            <sz val="10"/>
            <rFont val="Arial"/>
          </rPr>
          <t>Ô chỉ tiêu có định dạng ký tự
Dữ liệu động đầu vào hợp lệ khi chỉ được thêm dòng trên ô này.</t>
        </r>
      </text>
    </comment>
    <comment ref="C4" authorId="0" shapeId="0" xr:uid="{00000000-0006-0000-0300-000003000000}">
      <text>
        <r>
          <rPr>
            <sz val="10"/>
            <rFont val="Arial"/>
          </rPr>
          <t>Ô chỉ tiêu có định dạng ký tự
Dữ liệu động đầu vào hợp lệ khi chỉ được thêm dòng trên ô này.</t>
        </r>
      </text>
    </comment>
    <comment ref="D4" authorId="0" shapeId="0" xr:uid="{E480246F-00BE-4C6A-AAD7-C3FB66BDF5B8}">
      <text>
        <r>
          <rPr>
            <sz val="10"/>
            <rFont val="Arial"/>
          </rPr>
          <t>Ô chỉ tiêu có định dạng số. Đơn vị tính x 1 (hoặc %)
Dữ liệu động đầu vào hợp lệ khi chỉ được thêm dòng trên ô này.</t>
        </r>
      </text>
    </comment>
    <comment ref="E4" authorId="0" shapeId="0" xr:uid="{F2E9112A-345B-45A4-9913-C46688515507}">
      <text>
        <r>
          <rPr>
            <sz val="10"/>
            <rFont val="Arial"/>
          </rPr>
          <t>Ô chỉ tiêu có định dạng số. Đơn vị tính x 1 (hoặc %)
Dữ liệu động đầu vào hợp lệ khi chỉ được thêm dòng trên ô này.</t>
        </r>
      </text>
    </comment>
    <comment ref="F4" authorId="0" shapeId="0" xr:uid="{7A91A4C1-0EC6-4D0D-9FA2-0EE8A8EF329A}">
      <text>
        <r>
          <rPr>
            <sz val="10"/>
            <rFont val="Arial"/>
          </rPr>
          <t>Ô chỉ tiêu có định dạng số. Đơn vị tính x 1 (hoặc %)
Dữ liệu động đầu vào hợp lệ khi chỉ được thêm dòng trên ô này.</t>
        </r>
      </text>
    </comment>
    <comment ref="G4" authorId="0" shapeId="0" xr:uid="{7345FDBB-756A-4BFB-B7E2-106B75AF9A48}">
      <text>
        <r>
          <rPr>
            <sz val="10"/>
            <rFont val="Arial"/>
          </rPr>
          <t>Ô chỉ tiêu có định dạng số. Đơn vị tính x 1 (hoặc %)
Dữ liệu động đầu vào hợp lệ khi chỉ được thêm dòng trên ô này.</t>
        </r>
      </text>
    </comment>
    <comment ref="D5" authorId="0" shapeId="0" xr:uid="{7C1A0C54-F9C2-43A8-926B-CB072E9A3B17}">
      <text>
        <r>
          <rPr>
            <sz val="10"/>
            <rFont val="Arial"/>
          </rPr>
          <t>Ô chỉ tiêu có định dạng số. Đơn vị tính x 1 (hoặc %)</t>
        </r>
      </text>
    </comment>
    <comment ref="E5" authorId="0" shapeId="0" xr:uid="{5DBFC38D-6194-40BF-A16A-53D0D7D7D96E}">
      <text>
        <r>
          <rPr>
            <sz val="10"/>
            <rFont val="Arial"/>
          </rPr>
          <t>Ô chỉ tiêu có định dạng số. Đơn vị tính x 1 (hoặc %)</t>
        </r>
      </text>
    </comment>
    <comment ref="F5" authorId="0" shapeId="0" xr:uid="{45AFD52E-6B90-4558-A4FA-9B4BCA472769}">
      <text>
        <r>
          <rPr>
            <sz val="10"/>
            <rFont val="Arial"/>
          </rPr>
          <t>Ô chỉ tiêu có định dạng số. Đơn vị tính x 1 (hoặc %)</t>
        </r>
      </text>
    </comment>
    <comment ref="G5" authorId="0" shapeId="0" xr:uid="{AD370F7B-F863-4773-BA70-63A6BF6DE926}">
      <text>
        <r>
          <rPr>
            <sz val="10"/>
            <rFont val="Arial"/>
          </rPr>
          <t>Ô chỉ tiêu có định dạng số. Đơn vị tính x 1 (hoặc %)</t>
        </r>
      </text>
    </comment>
    <comment ref="A7" authorId="0" shapeId="0" xr:uid="{00000000-0006-0000-0300-00000C000000}">
      <text>
        <r>
          <rPr>
            <sz val="10"/>
            <rFont val="Arial"/>
          </rPr>
          <t>Ô chỉ tiêu có định dạng số. Đơn vị tính x 1 (hoặc %)
Dữ liệu động đầu vào hợp lệ khi chỉ được thêm dòng trên ô này.</t>
        </r>
      </text>
    </comment>
    <comment ref="B7" authorId="0" shapeId="0" xr:uid="{00000000-0006-0000-0300-00000D000000}">
      <text>
        <r>
          <rPr>
            <sz val="10"/>
            <rFont val="Arial"/>
          </rPr>
          <t>Ô chỉ tiêu có định dạng ký tự
Dữ liệu động đầu vào hợp lệ khi chỉ được thêm dòng trên ô này.</t>
        </r>
      </text>
    </comment>
    <comment ref="C7" authorId="0" shapeId="0" xr:uid="{00000000-0006-0000-0300-00000E000000}">
      <text>
        <r>
          <rPr>
            <sz val="10"/>
            <rFont val="Arial"/>
          </rPr>
          <t>Ô chỉ tiêu có định dạng số. Đơn vị tính x 1 (hoặc %)
Dữ liệu động đầu vào hợp lệ khi chỉ được thêm dòng trên ô này.</t>
        </r>
      </text>
    </comment>
    <comment ref="D7" authorId="0" shapeId="0" xr:uid="{A962FD17-E956-43CB-AB7B-1AEC38208CAD}">
      <text>
        <r>
          <rPr>
            <sz val="10"/>
            <rFont val="Arial"/>
          </rPr>
          <t>Ô chỉ tiêu có định dạng số. Đơn vị tính x 1 (hoặc %)
Dữ liệu động đầu vào hợp lệ khi chỉ được thêm dòng trên ô này.</t>
        </r>
      </text>
    </comment>
    <comment ref="E7" authorId="0" shapeId="0" xr:uid="{9CE47E1E-E7BD-49A2-AC72-77478F1FE601}">
      <text>
        <r>
          <rPr>
            <sz val="10"/>
            <rFont val="Arial"/>
          </rPr>
          <t>Ô chỉ tiêu có định dạng số. Đơn vị tính x 1 (hoặc %)
Dữ liệu động đầu vào hợp lệ khi chỉ được thêm dòng trên ô này.</t>
        </r>
      </text>
    </comment>
    <comment ref="F7" authorId="0" shapeId="0" xr:uid="{8074D7FF-1667-4BFD-96CB-8E53B2777B90}">
      <text>
        <r>
          <rPr>
            <sz val="10"/>
            <rFont val="Arial"/>
          </rPr>
          <t>Ô chỉ tiêu có định dạng số. Đơn vị tính x 1 (hoặc %)
Dữ liệu động đầu vào hợp lệ khi chỉ được thêm dòng trên ô này.</t>
        </r>
      </text>
    </comment>
    <comment ref="G7" authorId="0" shapeId="0" xr:uid="{E0AF9C81-2EEC-4FBC-9A9E-5F0726EE5B2B}">
      <text>
        <r>
          <rPr>
            <sz val="10"/>
            <rFont val="Arial"/>
          </rPr>
          <t>Ô chỉ tiêu có định dạng số. Đơn vị tính x 1 (hoặc %)
Dữ liệu động đầu vào hợp lệ khi chỉ được thêm dòng trên ô này.</t>
        </r>
      </text>
    </comment>
    <comment ref="D8" authorId="0" shapeId="0" xr:uid="{9F80362E-6B65-4A12-B103-832230342383}">
      <text>
        <r>
          <rPr>
            <sz val="10"/>
            <rFont val="Arial"/>
          </rPr>
          <t>Ô chỉ tiêu có định dạng số. Đơn vị tính x 1 (hoặc %)</t>
        </r>
      </text>
    </comment>
    <comment ref="E8" authorId="0" shapeId="0" xr:uid="{6CA9F7B3-7D02-47C4-B83A-A83C9090A182}">
      <text>
        <r>
          <rPr>
            <sz val="10"/>
            <rFont val="Arial"/>
          </rPr>
          <t>Ô chỉ tiêu có định dạng số. Đơn vị tính x 1 (hoặc %)</t>
        </r>
      </text>
    </comment>
    <comment ref="F8" authorId="0" shapeId="0" xr:uid="{A44452C8-D0BC-4C6B-A3DF-25124001FBE3}">
      <text>
        <r>
          <rPr>
            <sz val="10"/>
            <rFont val="Arial"/>
          </rPr>
          <t>Ô chỉ tiêu có định dạng số. Đơn vị tính x 1 (hoặc %)</t>
        </r>
      </text>
    </comment>
    <comment ref="G8" authorId="0" shapeId="0" xr:uid="{E816B55D-22AA-4D13-B395-A4A9903807B8}">
      <text>
        <r>
          <rPr>
            <sz val="10"/>
            <rFont val="Arial"/>
          </rPr>
          <t>Ô chỉ tiêu có định dạng số. Đơn vị tính x 1 (hoặc %)</t>
        </r>
      </text>
    </comment>
    <comment ref="A10" authorId="0" shapeId="0" xr:uid="{00000000-0006-0000-0300-000017000000}">
      <text>
        <r>
          <rPr>
            <sz val="10"/>
            <rFont val="Arial"/>
          </rPr>
          <t>Ô chỉ tiêu có định dạng số. Đơn vị tính x 1 (hoặc %)
Dữ liệu động đầu vào hợp lệ khi chỉ được thêm dòng trên ô này.</t>
        </r>
      </text>
    </comment>
    <comment ref="B10" authorId="0" shapeId="0" xr:uid="{00000000-0006-0000-0300-000018000000}">
      <text>
        <r>
          <rPr>
            <sz val="10"/>
            <rFont val="Arial"/>
          </rPr>
          <t>Ô chỉ tiêu có định dạng ký tự
Dữ liệu động đầu vào hợp lệ khi chỉ được thêm dòng trên ô này.</t>
        </r>
      </text>
    </comment>
    <comment ref="C10" authorId="0" shapeId="0" xr:uid="{00000000-0006-0000-0300-000019000000}">
      <text>
        <r>
          <rPr>
            <sz val="10"/>
            <rFont val="Arial"/>
          </rPr>
          <t>Ô chỉ tiêu có định dạng số. Đơn vị tính x 1 (hoặc %)
Dữ liệu động đầu vào hợp lệ khi chỉ được thêm dòng trên ô này.</t>
        </r>
      </text>
    </comment>
    <comment ref="D10" authorId="0" shapeId="0" xr:uid="{806B73E3-034A-4787-97E2-0BDEADC4CB46}">
      <text>
        <r>
          <rPr>
            <sz val="10"/>
            <rFont val="Arial"/>
          </rPr>
          <t>Ô chỉ tiêu có định dạng số. Đơn vị tính x 1 (hoặc %)
Dữ liệu động đầu vào hợp lệ khi chỉ được thêm dòng trên ô này.</t>
        </r>
      </text>
    </comment>
    <comment ref="E10" authorId="0" shapeId="0" xr:uid="{FD6E5C06-569E-43FD-A86B-ADFCF436FCE1}">
      <text>
        <r>
          <rPr>
            <sz val="10"/>
            <rFont val="Arial"/>
          </rPr>
          <t>Ô chỉ tiêu có định dạng số. Đơn vị tính x 1 (hoặc %)
Dữ liệu động đầu vào hợp lệ khi chỉ được thêm dòng trên ô này.</t>
        </r>
      </text>
    </comment>
    <comment ref="F10" authorId="0" shapeId="0" xr:uid="{62015263-F0A0-4409-81B0-FAB88FE6AF62}">
      <text>
        <r>
          <rPr>
            <sz val="10"/>
            <rFont val="Arial"/>
          </rPr>
          <t>Ô chỉ tiêu có định dạng số. Đơn vị tính x 1 (hoặc %)
Dữ liệu động đầu vào hợp lệ khi chỉ được thêm dòng trên ô này.</t>
        </r>
      </text>
    </comment>
    <comment ref="G10" authorId="0" shapeId="0" xr:uid="{D8E103A6-9438-4873-84EA-A5706592000F}">
      <text>
        <r>
          <rPr>
            <sz val="10"/>
            <rFont val="Arial"/>
          </rPr>
          <t>Ô chỉ tiêu có định dạng số. Đơn vị tính x 1 (hoặc %)
Dữ liệu động đầu vào hợp lệ khi chỉ được thêm dòng trên ô này.</t>
        </r>
      </text>
    </comment>
    <comment ref="D11" authorId="0" shapeId="0" xr:uid="{014AE8BF-7BAC-4EA1-BD17-3E3B979C77A6}">
      <text>
        <r>
          <rPr>
            <sz val="10"/>
            <rFont val="Arial"/>
          </rPr>
          <t>Ô chỉ tiêu có định dạng số. Đơn vị tính x 1 (hoặc %)</t>
        </r>
      </text>
    </comment>
    <comment ref="E11" authorId="0" shapeId="0" xr:uid="{E466B505-84BA-4B6B-BF56-D724501008F6}">
      <text>
        <r>
          <rPr>
            <sz val="10"/>
            <rFont val="Arial"/>
          </rPr>
          <t>Ô chỉ tiêu có định dạng số. Đơn vị tính x 1 (hoặc %)</t>
        </r>
      </text>
    </comment>
    <comment ref="F11" authorId="0" shapeId="0" xr:uid="{5E7D5E6C-87E9-4434-9860-81911C2BCD51}">
      <text>
        <r>
          <rPr>
            <sz val="10"/>
            <rFont val="Arial"/>
          </rPr>
          <t>Ô chỉ tiêu có định dạng số. Đơn vị tính x 1 (hoặc %)</t>
        </r>
      </text>
    </comment>
    <comment ref="G11" authorId="0" shapeId="0" xr:uid="{BBDA7B4A-BE78-4A44-94F8-879AA3910B61}">
      <text>
        <r>
          <rPr>
            <sz val="10"/>
            <rFont val="Arial"/>
          </rPr>
          <t>Ô chỉ tiêu có định dạng số. Đơn vị tính x 1 (hoặc %)</t>
        </r>
      </text>
    </comment>
    <comment ref="A32" authorId="0" shapeId="0" xr:uid="{00000000-0006-0000-0300-000022000000}">
      <text>
        <r>
          <rPr>
            <sz val="10"/>
            <rFont val="Arial"/>
          </rPr>
          <t>Ô chỉ tiêu có định dạng số. Đơn vị tính x 1 (hoặc %)
Dữ liệu động đầu vào hợp lệ khi chỉ được thêm dòng trên ô này.</t>
        </r>
      </text>
    </comment>
    <comment ref="B32" authorId="0" shapeId="0" xr:uid="{00000000-0006-0000-0300-000023000000}">
      <text>
        <r>
          <rPr>
            <sz val="10"/>
            <rFont val="Arial"/>
          </rPr>
          <t>Ô chỉ tiêu có định dạng ký tự
Dữ liệu động đầu vào hợp lệ khi chỉ được thêm dòng trên ô này.</t>
        </r>
      </text>
    </comment>
    <comment ref="C32" authorId="0" shapeId="0" xr:uid="{00000000-0006-0000-0300-000024000000}">
      <text>
        <r>
          <rPr>
            <sz val="10"/>
            <rFont val="Arial"/>
          </rPr>
          <t>Ô chỉ tiêu có định dạng số. Đơn vị tính x 1 (hoặc %)
Dữ liệu động đầu vào hợp lệ khi chỉ được thêm dòng trên ô này.</t>
        </r>
      </text>
    </comment>
    <comment ref="D32" authorId="0" shapeId="0" xr:uid="{3E23F184-E32E-4518-BBBD-628EBBAB34FB}">
      <text>
        <r>
          <rPr>
            <sz val="10"/>
            <rFont val="Arial"/>
          </rPr>
          <t>Ô chỉ tiêu có định dạng số. Đơn vị tính x 1 (hoặc %)
Dữ liệu động đầu vào hợp lệ khi chỉ được thêm dòng trên ô này.</t>
        </r>
      </text>
    </comment>
    <comment ref="E32" authorId="0" shapeId="0" xr:uid="{AAEA90D0-19B9-4EF3-9E5C-A9796CA05E0A}">
      <text>
        <r>
          <rPr>
            <sz val="10"/>
            <rFont val="Arial"/>
          </rPr>
          <t>Ô chỉ tiêu có định dạng số. Đơn vị tính x 1 (hoặc %)
Dữ liệu động đầu vào hợp lệ khi chỉ được thêm dòng trên ô này.</t>
        </r>
      </text>
    </comment>
    <comment ref="F32" authorId="0" shapeId="0" xr:uid="{6B8312B6-18CA-437B-B259-D23A84083B3B}">
      <text>
        <r>
          <rPr>
            <sz val="10"/>
            <rFont val="Arial"/>
          </rPr>
          <t>Ô chỉ tiêu có định dạng số. Đơn vị tính x 1 (hoặc %)
Dữ liệu động đầu vào hợp lệ khi chỉ được thêm dòng trên ô này.</t>
        </r>
      </text>
    </comment>
    <comment ref="G32" authorId="0" shapeId="0" xr:uid="{F8B0B3DC-66EA-4B63-872F-DF5BBC203805}">
      <text>
        <r>
          <rPr>
            <sz val="10"/>
            <rFont val="Arial"/>
          </rPr>
          <t>Ô chỉ tiêu có định dạng số. Đơn vị tính x 1 (hoặc %)
Dữ liệu động đầu vào hợp lệ khi chỉ được thêm dòng trên ô này.</t>
        </r>
      </text>
    </comment>
    <comment ref="D33" authorId="0" shapeId="0" xr:uid="{3D80FEA1-5B40-4F95-B196-37BDAE829F9E}">
      <text>
        <r>
          <rPr>
            <sz val="10"/>
            <rFont val="Arial"/>
          </rPr>
          <t>Ô chỉ tiêu có định dạng số. Đơn vị tính x 1 (hoặc %)</t>
        </r>
      </text>
    </comment>
    <comment ref="E33" authorId="0" shapeId="0" xr:uid="{24C06D76-5B88-43BF-B60F-A0F586C6AE76}">
      <text>
        <r>
          <rPr>
            <sz val="10"/>
            <rFont val="Arial"/>
          </rPr>
          <t>Ô chỉ tiêu có định dạng số. Đơn vị tính x 1 (hoặc %)</t>
        </r>
      </text>
    </comment>
    <comment ref="F33" authorId="0" shapeId="0" xr:uid="{567D24AD-66E9-4409-9080-5A7C38B4F10D}">
      <text>
        <r>
          <rPr>
            <sz val="10"/>
            <rFont val="Arial"/>
          </rPr>
          <t>Ô chỉ tiêu có định dạng số. Đơn vị tính x 1 (hoặc %)</t>
        </r>
      </text>
    </comment>
    <comment ref="G33" authorId="0" shapeId="0" xr:uid="{9E462FBD-5860-4037-88FE-AF48B7D7015F}">
      <text>
        <r>
          <rPr>
            <sz val="10"/>
            <rFont val="Arial"/>
          </rPr>
          <t>Ô chỉ tiêu có định dạng số. Đơn vị tính x 1 (hoặc %)</t>
        </r>
      </text>
    </comment>
    <comment ref="A37" authorId="0" shapeId="0" xr:uid="{00000000-0006-0000-0300-00002D000000}">
      <text>
        <r>
          <rPr>
            <sz val="10"/>
            <rFont val="Arial"/>
          </rPr>
          <t>Ô chỉ tiêu có định dạng số. Đơn vị tính x 1 (hoặc %)
Dữ liệu động đầu vào hợp lệ khi chỉ được thêm dòng trên ô này.</t>
        </r>
      </text>
    </comment>
    <comment ref="B37" authorId="0" shapeId="0" xr:uid="{00000000-0006-0000-0300-00002E000000}">
      <text>
        <r>
          <rPr>
            <sz val="10"/>
            <rFont val="Arial"/>
          </rPr>
          <t>Ô chỉ tiêu có định dạng ký tự
Dữ liệu động đầu vào hợp lệ khi chỉ được thêm dòng trên ô này.</t>
        </r>
      </text>
    </comment>
    <comment ref="C37" authorId="0" shapeId="0" xr:uid="{00000000-0006-0000-0300-00002F000000}">
      <text>
        <r>
          <rPr>
            <sz val="10"/>
            <rFont val="Arial"/>
          </rPr>
          <t>Ô chỉ tiêu có định dạng số. Đơn vị tính x 1 (hoặc %)
Dữ liệu động đầu vào hợp lệ khi chỉ được thêm dòng trên ô này.</t>
        </r>
      </text>
    </comment>
    <comment ref="D37" authorId="0" shapeId="0" xr:uid="{633AF03D-075E-4B92-9B4D-1D3D8AD11FC1}">
      <text>
        <r>
          <rPr>
            <sz val="10"/>
            <rFont val="Arial"/>
          </rPr>
          <t>Ô chỉ tiêu có định dạng số. Đơn vị tính x 1 (hoặc %)
Dữ liệu động đầu vào hợp lệ khi chỉ được thêm dòng trên ô này.</t>
        </r>
      </text>
    </comment>
    <comment ref="E37" authorId="0" shapeId="0" xr:uid="{7AD34353-9523-4EDC-B9E4-6F52F6EE5A61}">
      <text>
        <r>
          <rPr>
            <sz val="10"/>
            <rFont val="Arial"/>
          </rPr>
          <t>Ô chỉ tiêu có định dạng số. Đơn vị tính x 1 (hoặc %)
Dữ liệu động đầu vào hợp lệ khi chỉ được thêm dòng trên ô này.</t>
        </r>
      </text>
    </comment>
    <comment ref="F37" authorId="0" shapeId="0" xr:uid="{F9FA3B7E-765E-4FB6-BC02-858CA116D8D7}">
      <text>
        <r>
          <rPr>
            <sz val="10"/>
            <rFont val="Arial"/>
          </rPr>
          <t>Ô chỉ tiêu có định dạng số. Đơn vị tính x 1 (hoặc %)
Dữ liệu động đầu vào hợp lệ khi chỉ được thêm dòng trên ô này.</t>
        </r>
      </text>
    </comment>
    <comment ref="G37" authorId="0" shapeId="0" xr:uid="{7D408887-F1E7-4A14-971F-5540F8E4E2CC}">
      <text>
        <r>
          <rPr>
            <sz val="10"/>
            <rFont val="Arial"/>
          </rPr>
          <t>Ô chỉ tiêu có định dạng số. Đơn vị tính x 1 (hoặc %)
Dữ liệu động đầu vào hợp lệ khi chỉ được thêm dòng trên ô này.</t>
        </r>
      </text>
    </comment>
    <comment ref="D38" authorId="0" shapeId="0" xr:uid="{C21711F2-AFC8-42CA-9ACD-F25014AD5D1C}">
      <text>
        <r>
          <rPr>
            <sz val="10"/>
            <rFont val="Arial"/>
          </rPr>
          <t>Ô chỉ tiêu có định dạng số. Đơn vị tính x 1 (hoặc %)</t>
        </r>
      </text>
    </comment>
    <comment ref="E38" authorId="0" shapeId="0" xr:uid="{594E6EB9-6A3B-4D44-88CD-E2C0CF0261CA}">
      <text>
        <r>
          <rPr>
            <sz val="10"/>
            <rFont val="Arial"/>
          </rPr>
          <t>Ô chỉ tiêu có định dạng số. Đơn vị tính x 1 (hoặc %)</t>
        </r>
      </text>
    </comment>
    <comment ref="F38" authorId="0" shapeId="0" xr:uid="{C2B54358-DC71-477A-B91C-6D61D350A476}">
      <text>
        <r>
          <rPr>
            <sz val="10"/>
            <rFont val="Arial"/>
          </rPr>
          <t>Ô chỉ tiêu có định dạng số. Đơn vị tính x 1 (hoặc %)</t>
        </r>
      </text>
    </comment>
    <comment ref="G38" authorId="0" shapeId="0" xr:uid="{3B9D6DFE-8470-4CE6-A632-8D769C50A972}">
      <text>
        <r>
          <rPr>
            <sz val="10"/>
            <rFont val="Arial"/>
          </rPr>
          <t>Ô chỉ tiêu có định dạng số. Đơn vị tính x 1 (hoặc %)</t>
        </r>
      </text>
    </comment>
    <comment ref="D39" authorId="0" shapeId="0" xr:uid="{CA233C65-246E-4DDD-AAE8-19AD51ED989A}">
      <text>
        <r>
          <rPr>
            <sz val="10"/>
            <rFont val="Arial"/>
          </rPr>
          <t>Ô chỉ tiêu có định dạng số. Đơn vị tính x 1 (hoặc %)</t>
        </r>
      </text>
    </comment>
    <comment ref="E39" authorId="0" shapeId="0" xr:uid="{0D16C822-DB8B-45DB-A546-E981DE597208}">
      <text>
        <r>
          <rPr>
            <sz val="10"/>
            <rFont val="Arial"/>
          </rPr>
          <t>Ô chỉ tiêu có định dạng số. Đơn vị tính x 1 (hoặc %)</t>
        </r>
      </text>
    </comment>
    <comment ref="F39" authorId="0" shapeId="0" xr:uid="{757853E9-E5A6-4B42-825A-A6C934DC615F}">
      <text>
        <r>
          <rPr>
            <sz val="10"/>
            <rFont val="Arial"/>
          </rPr>
          <t>Ô chỉ tiêu có định dạng số. Đơn vị tính x 1 (hoặc %)</t>
        </r>
      </text>
    </comment>
    <comment ref="G39" authorId="0" shapeId="0" xr:uid="{10D26ED9-451B-4B05-8115-46269CF6A0DC}">
      <text>
        <r>
          <rPr>
            <sz val="10"/>
            <rFont val="Arial"/>
          </rPr>
          <t>Ô chỉ tiêu có định dạng số. Đơn vị tính x 1 (hoặc %)</t>
        </r>
      </text>
    </comment>
    <comment ref="A48" authorId="0" shapeId="0" xr:uid="{00000000-0006-0000-0300-00003C000000}">
      <text>
        <r>
          <rPr>
            <sz val="10"/>
            <rFont val="Arial"/>
          </rPr>
          <t>Ô chỉ tiêu có định dạng số. Đơn vị tính x 1 (hoặc %)
Dữ liệu động đầu vào hợp lệ khi chỉ được thêm dòng trên ô này.</t>
        </r>
      </text>
    </comment>
    <comment ref="B48" authorId="0" shapeId="0" xr:uid="{00000000-0006-0000-0300-00003D000000}">
      <text>
        <r>
          <rPr>
            <sz val="10"/>
            <rFont val="Arial"/>
          </rPr>
          <t>Ô chỉ tiêu có định dạng ký tự
Dữ liệu động đầu vào hợp lệ khi chỉ được thêm dòng trên ô này.</t>
        </r>
      </text>
    </comment>
    <comment ref="C48" authorId="0" shapeId="0" xr:uid="{00000000-0006-0000-0300-00003E000000}">
      <text>
        <r>
          <rPr>
            <sz val="10"/>
            <rFont val="Arial"/>
          </rPr>
          <t>Ô chỉ tiêu có định dạng số. Đơn vị tính x 1 (hoặc %)
Dữ liệu động đầu vào hợp lệ khi chỉ được thêm dòng trên ô này.</t>
        </r>
      </text>
    </comment>
    <comment ref="D48" authorId="0" shapeId="0" xr:uid="{DBF310A2-A0E3-4DB5-82E0-3554F367FB28}">
      <text>
        <r>
          <rPr>
            <sz val="10"/>
            <rFont val="Arial"/>
          </rPr>
          <t>Ô chỉ tiêu có định dạng số. Đơn vị tính x 1 (hoặc %)
Dữ liệu động đầu vào hợp lệ khi chỉ được thêm dòng trên ô này.</t>
        </r>
      </text>
    </comment>
    <comment ref="E48" authorId="0" shapeId="0" xr:uid="{E196DFA4-96B5-4252-8E8E-296FA735244F}">
      <text>
        <r>
          <rPr>
            <sz val="10"/>
            <rFont val="Arial"/>
          </rPr>
          <t>Ô chỉ tiêu có định dạng số. Đơn vị tính x 1 (hoặc %)
Dữ liệu động đầu vào hợp lệ khi chỉ được thêm dòng trên ô này.</t>
        </r>
      </text>
    </comment>
    <comment ref="F48" authorId="0" shapeId="0" xr:uid="{97A0E110-830E-4972-B29E-7E7014D2DC31}">
      <text>
        <r>
          <rPr>
            <sz val="10"/>
            <rFont val="Arial"/>
          </rPr>
          <t>Ô chỉ tiêu có định dạng số. Đơn vị tính x 1 (hoặc %)
Dữ liệu động đầu vào hợp lệ khi chỉ được thêm dòng trên ô này.</t>
        </r>
      </text>
    </comment>
    <comment ref="G48" authorId="0" shapeId="0" xr:uid="{D64D7F7A-B74C-478D-8C21-E88FCC517C93}">
      <text>
        <r>
          <rPr>
            <sz val="10"/>
            <rFont val="Arial"/>
          </rPr>
          <t>Ô chỉ tiêu có định dạng số. Đơn vị tính x 1 (hoặc %)
Dữ liệu động đầu vào hợp lệ khi chỉ được thêm dòng trên ô này.</t>
        </r>
      </text>
    </comment>
    <comment ref="D49" authorId="0" shapeId="0" xr:uid="{D21B3E0B-8801-42D1-9B78-D0C8AEF46B4E}">
      <text>
        <r>
          <rPr>
            <sz val="10"/>
            <rFont val="Arial"/>
          </rPr>
          <t>Ô chỉ tiêu có định dạng số. Đơn vị tính x 1 (hoặc %)</t>
        </r>
      </text>
    </comment>
    <comment ref="E49" authorId="0" shapeId="0" xr:uid="{8A47E61C-020C-41BF-A62A-603F97EB2D66}">
      <text>
        <r>
          <rPr>
            <sz val="10"/>
            <rFont val="Arial"/>
          </rPr>
          <t>Ô chỉ tiêu có định dạng số. Đơn vị tính x 1 (hoặc %)</t>
        </r>
      </text>
    </comment>
    <comment ref="F49" authorId="0" shapeId="0" xr:uid="{55889CF3-F944-4A42-B64D-D9ED4F159021}">
      <text>
        <r>
          <rPr>
            <sz val="10"/>
            <rFont val="Arial"/>
          </rPr>
          <t>Ô chỉ tiêu có định dạng số. Đơn vị tính x 1 (hoặc %)</t>
        </r>
      </text>
    </comment>
    <comment ref="G49" authorId="0" shapeId="0" xr:uid="{4923512D-F532-40A4-BDE8-45C9E172574B}">
      <text>
        <r>
          <rPr>
            <sz val="10"/>
            <rFont val="Arial"/>
          </rPr>
          <t>Ô chỉ tiêu có định dạng số. Đơn vị tính x 1 (hoặc %)</t>
        </r>
      </text>
    </comment>
    <comment ref="D50" authorId="0" shapeId="0" xr:uid="{C860AE99-DF63-4DF5-BA47-A6364578EC4B}">
      <text>
        <r>
          <rPr>
            <sz val="10"/>
            <rFont val="Arial"/>
          </rPr>
          <t>Ô chỉ tiêu có định dạng số. Đơn vị tính x 1 (hoặc %)</t>
        </r>
      </text>
    </comment>
    <comment ref="E50" authorId="0" shapeId="0" xr:uid="{A7337B2B-21BC-45A8-A5B6-DBD8028F263D}">
      <text>
        <r>
          <rPr>
            <sz val="10"/>
            <rFont val="Arial"/>
          </rPr>
          <t>Ô chỉ tiêu có định dạng số. Đơn vị tính x 1 (hoặc %)</t>
        </r>
      </text>
    </comment>
    <comment ref="F50" authorId="0" shapeId="0" xr:uid="{FDB3AD6A-0863-46F4-A759-7D4B30BCFD32}">
      <text>
        <r>
          <rPr>
            <sz val="10"/>
            <rFont val="Arial"/>
          </rPr>
          <t>Ô chỉ tiêu có định dạng số. Đơn vị tính x 1 (hoặc %)</t>
        </r>
      </text>
    </comment>
    <comment ref="G50" authorId="0" shapeId="0" xr:uid="{C1721CAF-7556-4041-923D-47CAA342A225}">
      <text>
        <r>
          <rPr>
            <sz val="10"/>
            <rFont val="Arial"/>
          </rPr>
          <t>Ô chỉ tiêu có định dạng số. Đơn vị tính x 1 (hoặc %)</t>
        </r>
      </text>
    </comment>
    <comment ref="A54" authorId="0" shapeId="0" xr:uid="{00000000-0006-0000-0300-00004B000000}">
      <text>
        <r>
          <rPr>
            <sz val="10"/>
            <rFont val="Arial"/>
          </rPr>
          <t>Ô chỉ tiêu có định dạng ký tự
Dữ liệu động đầu vào hợp lệ khi chỉ được thêm dòng trên ô này.</t>
        </r>
      </text>
    </comment>
    <comment ref="B54" authorId="0" shapeId="0" xr:uid="{00000000-0006-0000-0300-00004C000000}">
      <text>
        <r>
          <rPr>
            <sz val="10"/>
            <rFont val="Arial"/>
          </rPr>
          <t>Ô chỉ tiêu có định dạng ký tự
Dữ liệu động đầu vào hợp lệ khi chỉ được thêm dòng trên ô này.</t>
        </r>
      </text>
    </comment>
    <comment ref="C54" authorId="0" shapeId="0" xr:uid="{00000000-0006-0000-0300-00004D000000}">
      <text>
        <r>
          <rPr>
            <sz val="10"/>
            <rFont val="Arial"/>
          </rPr>
          <t>Ô chỉ tiêu có định dạng ký tự
Dữ liệu động đầu vào hợp lệ khi chỉ được thêm dòng trên ô này.</t>
        </r>
      </text>
    </comment>
    <comment ref="D54" authorId="0" shapeId="0" xr:uid="{775DF489-7D63-43FE-8EF4-2A5713DAA518}">
      <text>
        <r>
          <rPr>
            <sz val="10"/>
            <rFont val="Arial"/>
          </rPr>
          <t>Ô chỉ tiêu có định dạng số. Đơn vị tính x 1 (hoặc %)
Dữ liệu động đầu vào hợp lệ khi chỉ được thêm dòng trên ô này.</t>
        </r>
      </text>
    </comment>
    <comment ref="E54" authorId="0" shapeId="0" xr:uid="{EA61EC7C-22BE-4330-BA28-E7D84F43F36E}">
      <text>
        <r>
          <rPr>
            <sz val="10"/>
            <rFont val="Arial"/>
          </rPr>
          <t>Ô chỉ tiêu có định dạng số. Đơn vị tính x 1 (hoặc %)
Dữ liệu động đầu vào hợp lệ khi chỉ được thêm dòng trên ô này.</t>
        </r>
      </text>
    </comment>
    <comment ref="F54" authorId="0" shapeId="0" xr:uid="{D76F75D1-7C8A-463A-B33C-4D90AE4441F1}">
      <text>
        <r>
          <rPr>
            <sz val="10"/>
            <rFont val="Arial"/>
          </rPr>
          <t>Ô chỉ tiêu có định dạng số. Đơn vị tính x 1 (hoặc %)
Dữ liệu động đầu vào hợp lệ khi chỉ được thêm dòng trên ô này.</t>
        </r>
      </text>
    </comment>
    <comment ref="G54" authorId="0" shapeId="0" xr:uid="{2D0C7BED-8DF5-48DD-B429-82D8162FBC4D}">
      <text>
        <r>
          <rPr>
            <sz val="10"/>
            <rFont val="Arial"/>
          </rPr>
          <t>Ô chỉ tiêu có định dạng số. Đơn vị tính x 1 (hoặc %)
Dữ liệu động đầu vào hợp lệ khi chỉ được thêm dòng trên ô này.</t>
        </r>
      </text>
    </comment>
    <comment ref="A56" authorId="0" shapeId="0" xr:uid="{00000000-0006-0000-0300-000052000000}">
      <text>
        <r>
          <rPr>
            <sz val="10"/>
            <rFont val="Arial"/>
          </rPr>
          <t>Ô chỉ tiêu có định dạng ký tự
Dữ liệu động đầu vào hợp lệ khi chỉ được thêm dòng trên ô này.</t>
        </r>
      </text>
    </comment>
    <comment ref="B56" authorId="0" shapeId="0" xr:uid="{00000000-0006-0000-0300-000053000000}">
      <text>
        <r>
          <rPr>
            <sz val="10"/>
            <rFont val="Arial"/>
          </rPr>
          <t>Ô chỉ tiêu có định dạng ký tự
Dữ liệu động đầu vào hợp lệ khi chỉ được thêm dòng trên ô này.</t>
        </r>
      </text>
    </comment>
    <comment ref="C56" authorId="0" shapeId="0" xr:uid="{00000000-0006-0000-0300-000054000000}">
      <text>
        <r>
          <rPr>
            <sz val="10"/>
            <rFont val="Arial"/>
          </rPr>
          <t>Ô chỉ tiêu có định dạng ký tự
Dữ liệu động đầu vào hợp lệ khi chỉ được thêm dòng trên ô này.</t>
        </r>
      </text>
    </comment>
    <comment ref="D56" authorId="0" shapeId="0" xr:uid="{C0C53DBA-0B5C-4B48-8AAE-5E7FB8FB82B1}">
      <text>
        <r>
          <rPr>
            <sz val="10"/>
            <rFont val="Arial"/>
          </rPr>
          <t>Ô chỉ tiêu có định dạng số. Đơn vị tính x 1 (hoặc %)</t>
        </r>
      </text>
    </comment>
    <comment ref="E56" authorId="0" shapeId="0" xr:uid="{03F32DFC-679C-44C2-9898-1040DA1C24F0}">
      <text>
        <r>
          <rPr>
            <sz val="10"/>
            <rFont val="Arial"/>
          </rPr>
          <t>Ô chỉ tiêu có định dạng số. Đơn vị tính x 1 (hoặc %)</t>
        </r>
      </text>
    </comment>
    <comment ref="F56" authorId="0" shapeId="0" xr:uid="{EFE040DC-5BA1-47EA-A55A-F125175FE95D}">
      <text>
        <r>
          <rPr>
            <sz val="10"/>
            <rFont val="Arial"/>
          </rPr>
          <t>Ô chỉ tiêu có định dạng số. Đơn vị tính x 1 (hoặc %)</t>
        </r>
      </text>
    </comment>
    <comment ref="G56" authorId="0" shapeId="0" xr:uid="{8C640BC6-DE3E-489F-9930-954F912912C7}">
      <text>
        <r>
          <rPr>
            <sz val="10"/>
            <rFont val="Arial"/>
          </rPr>
          <t>Ô chỉ tiêu có định dạng số. Đơn vị tính x 1 (hoặc %)</t>
        </r>
      </text>
    </comment>
    <comment ref="D58" authorId="0" shapeId="0" xr:uid="{93103C8A-9449-4F5E-8180-C35EE5CBFC33}">
      <text>
        <r>
          <rPr>
            <sz val="10"/>
            <rFont val="Arial"/>
          </rPr>
          <t>Ô chỉ tiêu có định dạng số. Đơn vị tính x 1 (hoặc %)</t>
        </r>
      </text>
    </comment>
    <comment ref="E58" authorId="0" shapeId="0" xr:uid="{4B6B2FE7-C94B-4374-AE92-5E56AD70E60F}">
      <text>
        <r>
          <rPr>
            <sz val="10"/>
            <rFont val="Arial"/>
          </rPr>
          <t>Ô chỉ tiêu có định dạng số. Đơn vị tính x 1 (hoặc %)</t>
        </r>
      </text>
    </comment>
    <comment ref="F58" authorId="0" shapeId="0" xr:uid="{49371CBF-8AE8-4E08-BB12-6AD871B1BD0E}">
      <text>
        <r>
          <rPr>
            <sz val="10"/>
            <rFont val="Arial"/>
          </rPr>
          <t>Ô chỉ tiêu có định dạng số. Đơn vị tính x 1 (hoặc %)</t>
        </r>
      </text>
    </comment>
    <comment ref="G58" authorId="0" shapeId="0" xr:uid="{D88F32FE-B7E3-4AA8-B4DD-A3CEDD44F5AD}">
      <text>
        <r>
          <rPr>
            <sz val="10"/>
            <rFont val="Arial"/>
          </rPr>
          <t>Ô chỉ tiêu có định dạng số. Đơn vị tính x 1 (hoặc %)</t>
        </r>
      </text>
    </comment>
    <comment ref="D59" authorId="0" shapeId="0" xr:uid="{DDC308BE-87A1-4511-9BB2-7BF622A406ED}">
      <text>
        <r>
          <rPr>
            <sz val="10"/>
            <rFont val="Arial"/>
          </rPr>
          <t>Ô chỉ tiêu có định dạng số. Đơn vị tính x 1 (hoặc %)</t>
        </r>
      </text>
    </comment>
    <comment ref="E59" authorId="0" shapeId="0" xr:uid="{21619D9B-37D3-471F-ABF0-2C4B53CE1931}">
      <text>
        <r>
          <rPr>
            <sz val="10"/>
            <rFont val="Arial"/>
          </rPr>
          <t>Ô chỉ tiêu có định dạng số. Đơn vị tính x 1 (hoặc %)</t>
        </r>
      </text>
    </comment>
    <comment ref="F59" authorId="0" shapeId="0" xr:uid="{D85489AD-E89D-4F15-8356-1062DF3A76B9}">
      <text>
        <r>
          <rPr>
            <sz val="10"/>
            <rFont val="Arial"/>
          </rPr>
          <t>Ô chỉ tiêu có định dạng số. Đơn vị tính x 1 (hoặc %)</t>
        </r>
      </text>
    </comment>
    <comment ref="G59" authorId="0" shapeId="0" xr:uid="{AFB67FEE-0881-428C-BAD4-966EAC9635D5}">
      <text>
        <r>
          <rPr>
            <sz val="10"/>
            <rFont val="Arial"/>
          </rPr>
          <t>Ô chỉ tiêu có định dạng số. Đơn vị tính x 1 (hoặc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A5BA12ED-0137-4C38-A0BB-C4D79AE1BD2B}">
      <text>
        <r>
          <rPr>
            <sz val="10"/>
            <rFont val="Arial"/>
          </rPr>
          <t>Ô chỉ tiêu có định dạng ký tự</t>
        </r>
      </text>
    </comment>
    <comment ref="D3" authorId="0" shapeId="0" xr:uid="{3A9F9513-9A1D-4667-B4BE-DA7BE760367A}">
      <text>
        <r>
          <rPr>
            <sz val="10"/>
            <rFont val="Arial"/>
          </rPr>
          <t>Ô chỉ tiêu có định dạng ký tự</t>
        </r>
      </text>
    </comment>
    <comment ref="E3" authorId="0" shapeId="0" xr:uid="{E3709D80-5D02-43B3-A8D4-775D68C24708}">
      <text>
        <r>
          <rPr>
            <sz val="10"/>
            <rFont val="Arial"/>
          </rPr>
          <t>Ô chỉ tiêu có định dạng ký tự</t>
        </r>
      </text>
    </comment>
    <comment ref="F3" authorId="0" shapeId="0" xr:uid="{599421F4-480E-4CD9-A4DB-476FDEA48CE8}">
      <text>
        <r>
          <rPr>
            <sz val="10"/>
            <rFont val="Arial"/>
          </rPr>
          <t>Ô chỉ tiêu có định dạng số. Đơn vị tính x 1 (hoặc %)</t>
        </r>
      </text>
    </comment>
    <comment ref="G3" authorId="0" shapeId="0" xr:uid="{69050120-73EE-4DC8-BE40-02C30576EE0E}">
      <text>
        <r>
          <rPr>
            <sz val="10"/>
            <rFont val="Arial"/>
          </rPr>
          <t>Ô chỉ tiêu có định dạng ký tự</t>
        </r>
      </text>
    </comment>
    <comment ref="H3" authorId="0" shapeId="0" xr:uid="{D7B26FEB-00D8-4A56-92B7-C33A8FA684F2}">
      <text>
        <r>
          <rPr>
            <sz val="10"/>
            <rFont val="Arial"/>
          </rPr>
          <t>Ô chỉ tiêu có định dạng số. Đơn vị tính x 1 (hoặc %)</t>
        </r>
      </text>
    </comment>
    <comment ref="I3" authorId="0" shapeId="0" xr:uid="{20D60243-0549-40CC-9B01-94E4D4FEE2BA}">
      <text>
        <r>
          <rPr>
            <sz val="10"/>
            <rFont val="Arial"/>
          </rPr>
          <t>Ô chỉ tiêu có định dạng ký tự</t>
        </r>
      </text>
    </comment>
    <comment ref="J3" authorId="0" shapeId="0" xr:uid="{EDB64338-F49F-421B-B692-AA4EDEB96650}">
      <text>
        <r>
          <rPr>
            <sz val="10"/>
            <rFont val="Arial"/>
          </rPr>
          <t>Ô chỉ tiêu có định dạng số. Đơn vị tính x 1 (hoặc %)</t>
        </r>
      </text>
    </comment>
    <comment ref="A5" authorId="0" shapeId="0" xr:uid="{00000000-0006-0000-0400-000009000000}">
      <text>
        <r>
          <rPr>
            <sz val="10"/>
            <rFont val="Arial"/>
          </rPr>
          <t>Ô chỉ tiêu có định dạng ký tự
Dữ liệu động đầu vào hợp lệ khi chỉ được thêm dòng trên ô này.</t>
        </r>
      </text>
    </comment>
    <comment ref="B5" authorId="0" shapeId="0" xr:uid="{00000000-0006-0000-0400-00000A000000}">
      <text>
        <r>
          <rPr>
            <sz val="10"/>
            <rFont val="Arial"/>
          </rPr>
          <t>Ô chỉ tiêu có định dạng ký tự
Dữ liệu động đầu vào hợp lệ khi chỉ được thêm dòng trên ô này.</t>
        </r>
      </text>
    </comment>
    <comment ref="C5" authorId="0" shapeId="0" xr:uid="{3C345021-3451-487C-990B-02DBA618CF06}">
      <text>
        <r>
          <rPr>
            <sz val="10"/>
            <rFont val="Arial"/>
          </rPr>
          <t>Ô chỉ tiêu có định dạng ký tự
Dữ liệu động đầu vào hợp lệ khi chỉ được thêm dòng trên ô này.</t>
        </r>
      </text>
    </comment>
    <comment ref="D5" authorId="0" shapeId="0" xr:uid="{37C55756-9BE5-444D-A4FA-FBFE1B935650}">
      <text>
        <r>
          <rPr>
            <sz val="10"/>
            <rFont val="Arial"/>
          </rPr>
          <t>Ô chỉ tiêu có định dạng ký tự
Dữ liệu động đầu vào hợp lệ khi chỉ được thêm dòng trên ô này.</t>
        </r>
      </text>
    </comment>
    <comment ref="E5" authorId="0" shapeId="0" xr:uid="{8AE6BB7B-CD9E-4BA9-9D81-0E0973A67FC9}">
      <text>
        <r>
          <rPr>
            <sz val="10"/>
            <rFont val="Arial"/>
          </rPr>
          <t>Ô chỉ tiêu có định dạng ký tự
Dữ liệu động đầu vào hợp lệ khi chỉ được thêm dòng trên ô này.</t>
        </r>
      </text>
    </comment>
    <comment ref="F5" authorId="0" shapeId="0" xr:uid="{9B1CB5FB-2CE9-4545-9872-C6413734E06D}">
      <text>
        <r>
          <rPr>
            <sz val="10"/>
            <rFont val="Arial"/>
          </rPr>
          <t>Ô chỉ tiêu có định dạng số. Đơn vị tính x 1 (hoặc %)
Dữ liệu động đầu vào hợp lệ khi chỉ được thêm dòng trên ô này.</t>
        </r>
      </text>
    </comment>
    <comment ref="G5" authorId="0" shapeId="0" xr:uid="{28B6EBD0-C744-4983-BED6-A487DE180CAC}">
      <text>
        <r>
          <rPr>
            <sz val="10"/>
            <rFont val="Arial"/>
          </rPr>
          <t>Ô chỉ tiêu có định dạng ký tự
Dữ liệu động đầu vào hợp lệ khi chỉ được thêm dòng trên ô này.</t>
        </r>
      </text>
    </comment>
    <comment ref="H5" authorId="0" shapeId="0" xr:uid="{B7366D15-CF6D-4CF5-B765-2F6F650A7EF0}">
      <text>
        <r>
          <rPr>
            <sz val="10"/>
            <rFont val="Arial"/>
          </rPr>
          <t>Ô chỉ tiêu có định dạng số. Đơn vị tính x 1 (hoặc %)
Dữ liệu động đầu vào hợp lệ khi chỉ được thêm dòng trên ô này.</t>
        </r>
      </text>
    </comment>
    <comment ref="I5" authorId="0" shapeId="0" xr:uid="{1BC277BF-A539-4D32-B45A-73C71340A40E}">
      <text>
        <r>
          <rPr>
            <sz val="10"/>
            <rFont val="Arial"/>
          </rPr>
          <t>Ô chỉ tiêu có định dạng ký tự
Dữ liệu động đầu vào hợp lệ khi chỉ được thêm dòng trên ô này.</t>
        </r>
      </text>
    </comment>
    <comment ref="J5" authorId="0" shapeId="0" xr:uid="{DCBE02B3-8A1D-4D8C-8F6F-139BB1BE7439}">
      <text>
        <r>
          <rPr>
            <sz val="10"/>
            <rFont val="Arial"/>
          </rPr>
          <t>Ô chỉ tiêu có định dạng số. Đơn vị tính x 1 (hoặc %)
Dữ liệu động đầu vào hợp lệ khi chỉ được thêm dòng trên ô này.</t>
        </r>
      </text>
    </comment>
    <comment ref="C6" authorId="0" shapeId="0" xr:uid="{2974806F-0E59-4821-88FA-45D01B922FF3}">
      <text>
        <r>
          <rPr>
            <sz val="10"/>
            <rFont val="Arial"/>
          </rPr>
          <t>Ô chỉ tiêu có định dạng ký tự</t>
        </r>
      </text>
    </comment>
    <comment ref="D6" authorId="0" shapeId="0" xr:uid="{D0674AF8-8268-49BE-B10D-FFDCD1323ECB}">
      <text>
        <r>
          <rPr>
            <sz val="10"/>
            <rFont val="Arial"/>
          </rPr>
          <t>Ô chỉ tiêu có định dạng ký tự</t>
        </r>
      </text>
    </comment>
    <comment ref="E6" authorId="0" shapeId="0" xr:uid="{72248164-BB33-43D6-BD1D-ED80C7A1D47D}">
      <text>
        <r>
          <rPr>
            <sz val="10"/>
            <rFont val="Arial"/>
          </rPr>
          <t>Ô chỉ tiêu có định dạng ký tự</t>
        </r>
      </text>
    </comment>
    <comment ref="F6" authorId="0" shapeId="0" xr:uid="{04C6ABFE-A66E-4010-BFA6-64D00761C565}">
      <text>
        <r>
          <rPr>
            <sz val="10"/>
            <rFont val="Arial"/>
          </rPr>
          <t>Ô chỉ tiêu có định dạng số. Đơn vị tính x 1 (hoặc %)</t>
        </r>
      </text>
    </comment>
    <comment ref="G6" authorId="0" shapeId="0" xr:uid="{4FE8BD01-DD3D-4A2E-81E8-7E2B88EEFF7A}">
      <text>
        <r>
          <rPr>
            <sz val="10"/>
            <rFont val="Arial"/>
          </rPr>
          <t>Ô chỉ tiêu có định dạng ký tự</t>
        </r>
      </text>
    </comment>
    <comment ref="H6" authorId="0" shapeId="0" xr:uid="{4071D87E-2332-4F94-A25D-948B416089DD}">
      <text>
        <r>
          <rPr>
            <sz val="10"/>
            <rFont val="Arial"/>
          </rPr>
          <t>Ô chỉ tiêu có định dạng số. Đơn vị tính x 1 (hoặc %)</t>
        </r>
      </text>
    </comment>
    <comment ref="I6" authorId="0" shapeId="0" xr:uid="{F653F65A-1796-467C-B734-025EBC457B25}">
      <text>
        <r>
          <rPr>
            <sz val="10"/>
            <rFont val="Arial"/>
          </rPr>
          <t>Ô chỉ tiêu có định dạng ký tự</t>
        </r>
      </text>
    </comment>
    <comment ref="J6" authorId="0" shapeId="0" xr:uid="{752B50C5-C8C3-47E1-99B1-62118A0584D8}">
      <text>
        <r>
          <rPr>
            <sz val="10"/>
            <rFont val="Arial"/>
          </rPr>
          <t>Ô chỉ tiêu có định dạng số. Đơn vị tính x 1 (hoặc %)</t>
        </r>
      </text>
    </comment>
    <comment ref="C7" authorId="0" shapeId="0" xr:uid="{DF029E35-97F7-4906-BAD3-93F044D58DAC}">
      <text>
        <r>
          <rPr>
            <sz val="10"/>
            <rFont val="Arial"/>
          </rPr>
          <t>Ô chỉ tiêu có định dạng ký tự</t>
        </r>
      </text>
    </comment>
    <comment ref="D7" authorId="0" shapeId="0" xr:uid="{DD2F37F0-6ACE-4F5A-819E-CA6712CFA7FF}">
      <text>
        <r>
          <rPr>
            <sz val="10"/>
            <rFont val="Arial"/>
          </rPr>
          <t>Ô chỉ tiêu có định dạng ký tự</t>
        </r>
      </text>
    </comment>
    <comment ref="E7" authorId="0" shapeId="0" xr:uid="{131BB3F6-F6AE-423F-BFDC-0C384A7F8FE6}">
      <text>
        <r>
          <rPr>
            <sz val="10"/>
            <rFont val="Arial"/>
          </rPr>
          <t>Ô chỉ tiêu có định dạng ký tự</t>
        </r>
      </text>
    </comment>
    <comment ref="F7" authorId="0" shapeId="0" xr:uid="{2ECCFDAD-F3AC-4190-B24A-A82D491EA0C5}">
      <text>
        <r>
          <rPr>
            <sz val="10"/>
            <rFont val="Arial"/>
          </rPr>
          <t>Ô chỉ tiêu có định dạng số. Đơn vị tính x 1 (hoặc %)</t>
        </r>
      </text>
    </comment>
    <comment ref="G7" authorId="0" shapeId="0" xr:uid="{E7D851F8-B0D5-48DB-9653-BD106DEEEEF9}">
      <text>
        <r>
          <rPr>
            <sz val="10"/>
            <rFont val="Arial"/>
          </rPr>
          <t>Ô chỉ tiêu có định dạng ký tự</t>
        </r>
      </text>
    </comment>
    <comment ref="H7" authorId="0" shapeId="0" xr:uid="{7917EDA6-66B5-44D3-814C-2478A5B5684C}">
      <text>
        <r>
          <rPr>
            <sz val="10"/>
            <rFont val="Arial"/>
          </rPr>
          <t>Ô chỉ tiêu có định dạng số. Đơn vị tính x 1 (hoặc %)</t>
        </r>
      </text>
    </comment>
    <comment ref="I7" authorId="0" shapeId="0" xr:uid="{EB4F27E4-B897-4B0A-B118-2D0945624CF4}">
      <text>
        <r>
          <rPr>
            <sz val="10"/>
            <rFont val="Arial"/>
          </rPr>
          <t>Ô chỉ tiêu có định dạng ký tự</t>
        </r>
      </text>
    </comment>
    <comment ref="J7" authorId="0" shapeId="0" xr:uid="{BE08054E-D042-45A1-B463-8CCFB5BFA4D5}">
      <text>
        <r>
          <rPr>
            <sz val="10"/>
            <rFont val="Arial"/>
          </rPr>
          <t>Ô chỉ tiêu có định dạng số. Đơn vị tính x 1 (hoặc %)</t>
        </r>
      </text>
    </comment>
    <comment ref="A9" authorId="0" shapeId="0" xr:uid="{00000000-0006-0000-0400-000023000000}">
      <text>
        <r>
          <rPr>
            <sz val="10"/>
            <rFont val="Arial"/>
          </rPr>
          <t>Ô chỉ tiêu có định dạng ký tự
Dữ liệu động đầu vào hợp lệ khi chỉ được thêm dòng trên ô này.</t>
        </r>
      </text>
    </comment>
    <comment ref="B9" authorId="0" shapeId="0" xr:uid="{00000000-0006-0000-0400-000024000000}">
      <text>
        <r>
          <rPr>
            <sz val="10"/>
            <rFont val="Arial"/>
          </rPr>
          <t>Ô chỉ tiêu có định dạng ký tự
Dữ liệu động đầu vào hợp lệ khi chỉ được thêm dòng trên ô này.</t>
        </r>
      </text>
    </comment>
    <comment ref="C9" authorId="0" shapeId="0" xr:uid="{BDD451BE-7A7A-4B5B-A426-B8E0F24F62AB}">
      <text>
        <r>
          <rPr>
            <sz val="10"/>
            <rFont val="Arial"/>
          </rPr>
          <t>Ô chỉ tiêu có định dạng ký tự
Dữ liệu động đầu vào hợp lệ khi chỉ được thêm dòng trên ô này.</t>
        </r>
      </text>
    </comment>
    <comment ref="D9" authorId="0" shapeId="0" xr:uid="{5E96C632-BCF3-40DE-86AA-D4743D781CDF}">
      <text>
        <r>
          <rPr>
            <sz val="10"/>
            <rFont val="Arial"/>
          </rPr>
          <t>Ô chỉ tiêu có định dạng ký tự
Dữ liệu động đầu vào hợp lệ khi chỉ được thêm dòng trên ô này.</t>
        </r>
      </text>
    </comment>
    <comment ref="E9" authorId="0" shapeId="0" xr:uid="{610374AE-731B-4A0F-BD11-93BE71F89C93}">
      <text>
        <r>
          <rPr>
            <sz val="10"/>
            <rFont val="Arial"/>
          </rPr>
          <t>Ô chỉ tiêu có định dạng ký tự
Dữ liệu động đầu vào hợp lệ khi chỉ được thêm dòng trên ô này.</t>
        </r>
      </text>
    </comment>
    <comment ref="F9" authorId="0" shapeId="0" xr:uid="{971D2292-54BE-4AA2-B017-B9C732B6FA07}">
      <text>
        <r>
          <rPr>
            <sz val="10"/>
            <rFont val="Arial"/>
          </rPr>
          <t>Ô chỉ tiêu có định dạng số. Đơn vị tính x 1 (hoặc %)
Dữ liệu động đầu vào hợp lệ khi chỉ được thêm dòng trên ô này.</t>
        </r>
      </text>
    </comment>
    <comment ref="G9" authorId="0" shapeId="0" xr:uid="{4D0D6CFA-519D-4751-BD88-03D066742405}">
      <text>
        <r>
          <rPr>
            <sz val="10"/>
            <rFont val="Arial"/>
          </rPr>
          <t>Ô chỉ tiêu có định dạng ký tự
Dữ liệu động đầu vào hợp lệ khi chỉ được thêm dòng trên ô này.</t>
        </r>
      </text>
    </comment>
    <comment ref="H9" authorId="0" shapeId="0" xr:uid="{F90DCB1B-8F64-4110-939E-68B773D45AD8}">
      <text>
        <r>
          <rPr>
            <sz val="10"/>
            <rFont val="Arial"/>
          </rPr>
          <t>Ô chỉ tiêu có định dạng số. Đơn vị tính x 1 (hoặc %)
Dữ liệu động đầu vào hợp lệ khi chỉ được thêm dòng trên ô này.</t>
        </r>
      </text>
    </comment>
    <comment ref="I9" authorId="0" shapeId="0" xr:uid="{5E314C1D-D7CD-4396-A7CB-6E39C7EC6E92}">
      <text>
        <r>
          <rPr>
            <sz val="10"/>
            <rFont val="Arial"/>
          </rPr>
          <t>Ô chỉ tiêu có định dạng ký tự
Dữ liệu động đầu vào hợp lệ khi chỉ được thêm dòng trên ô này.</t>
        </r>
      </text>
    </comment>
    <comment ref="J9" authorId="0" shapeId="0" xr:uid="{8E865C5F-C19D-4B00-A771-FCE05D9A83AD}">
      <text>
        <r>
          <rPr>
            <sz val="10"/>
            <rFont val="Arial"/>
          </rPr>
          <t>Ô chỉ tiêu có định dạng số. Đơn vị tính x 1 (hoặc %)
Dữ liệu động đầu vào hợp lệ khi chỉ được thêm dòng trên ô này.</t>
        </r>
      </text>
    </comment>
    <comment ref="C10" authorId="0" shapeId="0" xr:uid="{BDDD9284-DFD0-4FA1-8FE8-E1F08B3987CE}">
      <text>
        <r>
          <rPr>
            <sz val="10"/>
            <rFont val="Arial"/>
          </rPr>
          <t>Ô chỉ tiêu có định dạng ký tự</t>
        </r>
      </text>
    </comment>
    <comment ref="D10" authorId="0" shapeId="0" xr:uid="{D933B202-EC6E-4730-B352-0D0E73FD86F7}">
      <text>
        <r>
          <rPr>
            <sz val="10"/>
            <rFont val="Arial"/>
          </rPr>
          <t>Ô chỉ tiêu có định dạng ký tự</t>
        </r>
      </text>
    </comment>
    <comment ref="E10" authorId="0" shapeId="0" xr:uid="{CDA44F5C-6D75-4645-A22F-10B1E92BDFED}">
      <text>
        <r>
          <rPr>
            <sz val="10"/>
            <rFont val="Arial"/>
          </rPr>
          <t>Ô chỉ tiêu có định dạng ký tự</t>
        </r>
      </text>
    </comment>
    <comment ref="F10" authorId="0" shapeId="0" xr:uid="{61BAC952-DD31-4964-B1C6-A19885AC98D0}">
      <text>
        <r>
          <rPr>
            <sz val="10"/>
            <rFont val="Arial"/>
          </rPr>
          <t>Ô chỉ tiêu có định dạng số. Đơn vị tính x 1 (hoặc %)</t>
        </r>
      </text>
    </comment>
    <comment ref="G10" authorId="0" shapeId="0" xr:uid="{C5210458-7265-40BA-9DC5-569324D662F9}">
      <text>
        <r>
          <rPr>
            <sz val="10"/>
            <rFont val="Arial"/>
          </rPr>
          <t>Ô chỉ tiêu có định dạng ký tự</t>
        </r>
      </text>
    </comment>
    <comment ref="H10" authorId="0" shapeId="0" xr:uid="{18557E30-B5B7-430D-98CE-2F04DEC42FC2}">
      <text>
        <r>
          <rPr>
            <sz val="10"/>
            <rFont val="Arial"/>
          </rPr>
          <t>Ô chỉ tiêu có định dạng số. Đơn vị tính x 1 (hoặc %)</t>
        </r>
      </text>
    </comment>
    <comment ref="I10" authorId="0" shapeId="0" xr:uid="{C24E2F7D-4152-4F42-A707-8C358A79DF18}">
      <text>
        <r>
          <rPr>
            <sz val="10"/>
            <rFont val="Arial"/>
          </rPr>
          <t>Ô chỉ tiêu có định dạng ký tự</t>
        </r>
      </text>
    </comment>
    <comment ref="J10" authorId="0" shapeId="0" xr:uid="{8DABC53D-0621-4EB6-9D16-8240A37EE5B0}">
      <text>
        <r>
          <rPr>
            <sz val="10"/>
            <rFont val="Arial"/>
          </rPr>
          <t>Ô chỉ tiêu có định dạng số. Đơn vị tính x 1 (hoặc %)</t>
        </r>
      </text>
    </comment>
    <comment ref="C11" authorId="0" shapeId="0" xr:uid="{C60A5BEF-FDD7-48D3-BDAA-C06FB0DCAEB5}">
      <text>
        <r>
          <rPr>
            <sz val="10"/>
            <rFont val="Arial"/>
          </rPr>
          <t>Ô chỉ tiêu có định dạng ký tự</t>
        </r>
      </text>
    </comment>
    <comment ref="D11" authorId="0" shapeId="0" xr:uid="{1328ED71-B424-4DA0-A58A-5913EC561B77}">
      <text>
        <r>
          <rPr>
            <sz val="10"/>
            <rFont val="Arial"/>
          </rPr>
          <t>Ô chỉ tiêu có định dạng ký tự</t>
        </r>
      </text>
    </comment>
    <comment ref="E11" authorId="0" shapeId="0" xr:uid="{46A0855D-5EBA-4B75-8DF3-CF3618AC331D}">
      <text>
        <r>
          <rPr>
            <sz val="10"/>
            <rFont val="Arial"/>
          </rPr>
          <t>Ô chỉ tiêu có định dạng ký tự</t>
        </r>
      </text>
    </comment>
    <comment ref="F11" authorId="0" shapeId="0" xr:uid="{50DAD6E0-944B-4025-AFC7-0F676AA1C83E}">
      <text>
        <r>
          <rPr>
            <sz val="10"/>
            <rFont val="Arial"/>
          </rPr>
          <t>Ô chỉ tiêu có định dạng số. Đơn vị tính x 1 (hoặc %)</t>
        </r>
      </text>
    </comment>
    <comment ref="G11" authorId="0" shapeId="0" xr:uid="{A333F0A2-1FD7-4804-9E66-0CD0B902BFA3}">
      <text>
        <r>
          <rPr>
            <sz val="10"/>
            <rFont val="Arial"/>
          </rPr>
          <t>Ô chỉ tiêu có định dạng ký tự</t>
        </r>
      </text>
    </comment>
    <comment ref="H11" authorId="0" shapeId="0" xr:uid="{1091785F-CC8A-4D6E-AC4D-406AE47914CF}">
      <text>
        <r>
          <rPr>
            <sz val="10"/>
            <rFont val="Arial"/>
          </rPr>
          <t>Ô chỉ tiêu có định dạng số. Đơn vị tính x 1 (hoặc %)</t>
        </r>
      </text>
    </comment>
    <comment ref="I11" authorId="0" shapeId="0" xr:uid="{6F414C28-08C7-4902-8A90-ABEBBE6D083B}">
      <text>
        <r>
          <rPr>
            <sz val="10"/>
            <rFont val="Arial"/>
          </rPr>
          <t>Ô chỉ tiêu có định dạng ký tự</t>
        </r>
      </text>
    </comment>
    <comment ref="J11" authorId="0" shapeId="0" xr:uid="{D6CB6D09-339B-43BC-AFBA-9EE43025CF1A}">
      <text>
        <r>
          <rPr>
            <sz val="10"/>
            <rFont val="Arial"/>
          </rPr>
          <t>Ô chỉ tiêu có định dạng số. Đơn vị tính x 1 (hoặc %)</t>
        </r>
      </text>
    </comment>
    <comment ref="C12" authorId="0" shapeId="0" xr:uid="{A10AE173-355B-496C-9D16-F70F086F8ED0}">
      <text>
        <r>
          <rPr>
            <sz val="10"/>
            <rFont val="Arial"/>
          </rPr>
          <t>Ô chỉ tiêu có định dạng ký tự</t>
        </r>
      </text>
    </comment>
    <comment ref="D12" authorId="0" shapeId="0" xr:uid="{F43F1FB1-8DA6-45CF-8C2B-D50C5B46CCD8}">
      <text>
        <r>
          <rPr>
            <sz val="10"/>
            <rFont val="Arial"/>
          </rPr>
          <t>Ô chỉ tiêu có định dạng ký tự</t>
        </r>
      </text>
    </comment>
    <comment ref="E12" authorId="0" shapeId="0" xr:uid="{E5D90D94-A7C0-4FD2-A61B-C6CC65629CF6}">
      <text>
        <r>
          <rPr>
            <sz val="10"/>
            <rFont val="Arial"/>
          </rPr>
          <t>Ô chỉ tiêu có định dạng ký tự</t>
        </r>
      </text>
    </comment>
    <comment ref="F12" authorId="0" shapeId="0" xr:uid="{D020CE0D-D69A-4BAE-B77A-EA6AC7C95E1A}">
      <text>
        <r>
          <rPr>
            <sz val="10"/>
            <rFont val="Arial"/>
          </rPr>
          <t>Ô chỉ tiêu có định dạng số. Đơn vị tính x 1 (hoặc %)</t>
        </r>
      </text>
    </comment>
    <comment ref="G12" authorId="0" shapeId="0" xr:uid="{A83E4A76-608D-41B7-9C93-5AB69DBB071A}">
      <text>
        <r>
          <rPr>
            <sz val="10"/>
            <rFont val="Arial"/>
          </rPr>
          <t>Ô chỉ tiêu có định dạng ký tự</t>
        </r>
      </text>
    </comment>
    <comment ref="H12" authorId="0" shapeId="0" xr:uid="{5D1B62B4-B125-4894-ADD3-3221DF2984DD}">
      <text>
        <r>
          <rPr>
            <sz val="10"/>
            <rFont val="Arial"/>
          </rPr>
          <t>Ô chỉ tiêu có định dạng số. Đơn vị tính x 1 (hoặc %)</t>
        </r>
      </text>
    </comment>
    <comment ref="I12" authorId="0" shapeId="0" xr:uid="{B9433489-60AC-4F17-A972-5C1E857368AD}">
      <text>
        <r>
          <rPr>
            <sz val="10"/>
            <rFont val="Arial"/>
          </rPr>
          <t>Ô chỉ tiêu có định dạng ký tự</t>
        </r>
      </text>
    </comment>
    <comment ref="J12" authorId="0" shapeId="0" xr:uid="{7096AB7D-0DE5-4354-821D-9FFD68AED307}">
      <text>
        <r>
          <rPr>
            <sz val="10"/>
            <rFont val="Arial"/>
          </rPr>
          <t>Ô chỉ tiêu có định dạng số. Đơn vị tính x 1 (hoặc %)</t>
        </r>
      </text>
    </comment>
    <comment ref="A14" authorId="0" shapeId="0" xr:uid="{00000000-0006-0000-0400-000045000000}">
      <text>
        <r>
          <rPr>
            <sz val="10"/>
            <rFont val="Arial"/>
          </rPr>
          <t>Ô chỉ tiêu có định dạng ký tự
Dữ liệu động đầu vào hợp lệ khi chỉ được thêm dòng trên ô này.</t>
        </r>
      </text>
    </comment>
    <comment ref="B14" authorId="0" shapeId="0" xr:uid="{00000000-0006-0000-0400-000046000000}">
      <text>
        <r>
          <rPr>
            <sz val="10"/>
            <rFont val="Arial"/>
          </rPr>
          <t>Ô chỉ tiêu có định dạng ký tự
Dữ liệu động đầu vào hợp lệ khi chỉ được thêm dòng trên ô này.</t>
        </r>
      </text>
    </comment>
    <comment ref="C14" authorId="0" shapeId="0" xr:uid="{64AF0ADF-23EA-414D-85B1-D01F6A2C7720}">
      <text>
        <r>
          <rPr>
            <sz val="10"/>
            <rFont val="Arial"/>
          </rPr>
          <t>Ô chỉ tiêu có định dạng ký tự
Dữ liệu động đầu vào hợp lệ khi chỉ được thêm dòng trên ô này.</t>
        </r>
      </text>
    </comment>
    <comment ref="D14" authorId="0" shapeId="0" xr:uid="{D5336EE7-D295-4617-A935-FCEBCE9DE894}">
      <text>
        <r>
          <rPr>
            <sz val="10"/>
            <rFont val="Arial"/>
          </rPr>
          <t>Ô chỉ tiêu có định dạng ký tự
Dữ liệu động đầu vào hợp lệ khi chỉ được thêm dòng trên ô này.</t>
        </r>
      </text>
    </comment>
    <comment ref="E14" authorId="0" shapeId="0" xr:uid="{635044D3-7C6E-49BB-B2FA-E32BB44B7F7C}">
      <text>
        <r>
          <rPr>
            <sz val="10"/>
            <rFont val="Arial"/>
          </rPr>
          <t>Ô chỉ tiêu có định dạng ký tự
Dữ liệu động đầu vào hợp lệ khi chỉ được thêm dòng trên ô này.</t>
        </r>
      </text>
    </comment>
    <comment ref="F14" authorId="0" shapeId="0" xr:uid="{BB66EE17-3F4E-45B3-8EE2-A6043AD66E7C}">
      <text>
        <r>
          <rPr>
            <sz val="10"/>
            <rFont val="Arial"/>
          </rPr>
          <t>Ô chỉ tiêu có định dạng số. Đơn vị tính x 1 (hoặc %)
Dữ liệu động đầu vào hợp lệ khi chỉ được thêm dòng trên ô này.</t>
        </r>
      </text>
    </comment>
    <comment ref="G14" authorId="0" shapeId="0" xr:uid="{EA0BE1B7-A28C-4F80-8649-6D38508BB6A7}">
      <text>
        <r>
          <rPr>
            <sz val="10"/>
            <rFont val="Arial"/>
          </rPr>
          <t>Ô chỉ tiêu có định dạng ký tự
Dữ liệu động đầu vào hợp lệ khi chỉ được thêm dòng trên ô này.</t>
        </r>
      </text>
    </comment>
    <comment ref="H14" authorId="0" shapeId="0" xr:uid="{B26E2990-6A72-4013-A07E-E8E532C23984}">
      <text>
        <r>
          <rPr>
            <sz val="10"/>
            <rFont val="Arial"/>
          </rPr>
          <t>Ô chỉ tiêu có định dạng số. Đơn vị tính x 1 (hoặc %)
Dữ liệu động đầu vào hợp lệ khi chỉ được thêm dòng trên ô này.</t>
        </r>
      </text>
    </comment>
    <comment ref="I14" authorId="0" shapeId="0" xr:uid="{D3ACBD76-AB0A-4D9F-A912-18745490ECCF}">
      <text>
        <r>
          <rPr>
            <sz val="10"/>
            <rFont val="Arial"/>
          </rPr>
          <t>Ô chỉ tiêu có định dạng ký tự
Dữ liệu động đầu vào hợp lệ khi chỉ được thêm dòng trên ô này.</t>
        </r>
      </text>
    </comment>
    <comment ref="J14" authorId="0" shapeId="0" xr:uid="{98C1C615-788E-482F-9A16-DA246F269154}">
      <text>
        <r>
          <rPr>
            <sz val="10"/>
            <rFont val="Arial"/>
          </rPr>
          <t>Ô chỉ tiêu có định dạng số. Đơn vị tính x 1 (hoặc %)
Dữ liệu động đầu vào hợp lệ khi chỉ được thêm dòng trên ô này.</t>
        </r>
      </text>
    </comment>
    <comment ref="C15" authorId="0" shapeId="0" xr:uid="{600CD526-3FD4-4358-B879-D77478B84602}">
      <text>
        <r>
          <rPr>
            <sz val="10"/>
            <rFont val="Arial"/>
          </rPr>
          <t>Ô chỉ tiêu có định dạng ký tự</t>
        </r>
      </text>
    </comment>
    <comment ref="D15" authorId="0" shapeId="0" xr:uid="{E42AC553-95DC-406E-89DA-57F28AA27A9D}">
      <text>
        <r>
          <rPr>
            <sz val="10"/>
            <rFont val="Arial"/>
          </rPr>
          <t>Ô chỉ tiêu có định dạng ký tự</t>
        </r>
      </text>
    </comment>
    <comment ref="E15" authorId="0" shapeId="0" xr:uid="{76D98EBC-BAE4-499D-BF4A-F9CDCF677044}">
      <text>
        <r>
          <rPr>
            <sz val="10"/>
            <rFont val="Arial"/>
          </rPr>
          <t>Ô chỉ tiêu có định dạng ký tự</t>
        </r>
      </text>
    </comment>
    <comment ref="F15" authorId="0" shapeId="0" xr:uid="{B1E7B12F-C360-4342-95AA-61EE72ABD98E}">
      <text>
        <r>
          <rPr>
            <sz val="10"/>
            <rFont val="Arial"/>
          </rPr>
          <t>Ô chỉ tiêu có định dạng số. Đơn vị tính x 1 (hoặc %)</t>
        </r>
      </text>
    </comment>
    <comment ref="G15" authorId="0" shapeId="0" xr:uid="{99386C3D-EE4A-4921-8FC7-0E7B3A6E1442}">
      <text>
        <r>
          <rPr>
            <sz val="10"/>
            <rFont val="Arial"/>
          </rPr>
          <t>Ô chỉ tiêu có định dạng ký tự</t>
        </r>
      </text>
    </comment>
    <comment ref="H15" authorId="0" shapeId="0" xr:uid="{EF6FB089-CCEA-45D0-AB05-051C4C131F74}">
      <text>
        <r>
          <rPr>
            <sz val="10"/>
            <rFont val="Arial"/>
          </rPr>
          <t>Ô chỉ tiêu có định dạng số. Đơn vị tính x 1 (hoặc %)</t>
        </r>
      </text>
    </comment>
    <comment ref="I15" authorId="0" shapeId="0" xr:uid="{6CED6321-A194-45B3-9E9D-33E28FEFC42B}">
      <text>
        <r>
          <rPr>
            <sz val="10"/>
            <rFont val="Arial"/>
          </rPr>
          <t>Ô chỉ tiêu có định dạng ký tự</t>
        </r>
      </text>
    </comment>
    <comment ref="J15" authorId="0" shapeId="0" xr:uid="{9A307A0F-2945-4DA9-B13B-F86131DA77D0}">
      <text>
        <r>
          <rPr>
            <sz val="10"/>
            <rFont val="Arial"/>
          </rPr>
          <t>Ô chỉ tiêu có định dạng số. Đơn vị tính x 1 (hoặc %)</t>
        </r>
      </text>
    </comment>
    <comment ref="C16" authorId="0" shapeId="0" xr:uid="{67C0A174-7828-49F5-9C9E-05A2A7C44FDB}">
      <text>
        <r>
          <rPr>
            <sz val="10"/>
            <rFont val="Arial"/>
          </rPr>
          <t>Ô chỉ tiêu có định dạng ký tự</t>
        </r>
      </text>
    </comment>
    <comment ref="D16" authorId="0" shapeId="0" xr:uid="{383BBAA9-7DCF-4746-B109-9CFBABB59A8B}">
      <text>
        <r>
          <rPr>
            <sz val="10"/>
            <rFont val="Arial"/>
          </rPr>
          <t>Ô chỉ tiêu có định dạng ký tự</t>
        </r>
      </text>
    </comment>
    <comment ref="E16" authorId="0" shapeId="0" xr:uid="{C4701581-8EC5-406F-A1ED-9B16CB0537DC}">
      <text>
        <r>
          <rPr>
            <sz val="10"/>
            <rFont val="Arial"/>
          </rPr>
          <t>Ô chỉ tiêu có định dạng ký tự</t>
        </r>
      </text>
    </comment>
    <comment ref="F16" authorId="0" shapeId="0" xr:uid="{03464C53-601D-4B01-B8C7-F99ED1E0DC60}">
      <text>
        <r>
          <rPr>
            <sz val="10"/>
            <rFont val="Arial"/>
          </rPr>
          <t>Ô chỉ tiêu có định dạng số. Đơn vị tính x 1 (hoặc %)</t>
        </r>
      </text>
    </comment>
    <comment ref="G16" authorId="0" shapeId="0" xr:uid="{19D2C83A-7B70-47DE-892E-1EC51D542987}">
      <text>
        <r>
          <rPr>
            <sz val="10"/>
            <rFont val="Arial"/>
          </rPr>
          <t>Ô chỉ tiêu có định dạng ký tự</t>
        </r>
      </text>
    </comment>
    <comment ref="H16" authorId="0" shapeId="0" xr:uid="{9747376A-6A25-46B1-BA12-D7822F819A8A}">
      <text>
        <r>
          <rPr>
            <sz val="10"/>
            <rFont val="Arial"/>
          </rPr>
          <t>Ô chỉ tiêu có định dạng số. Đơn vị tính x 1 (hoặc %)</t>
        </r>
      </text>
    </comment>
    <comment ref="I16" authorId="0" shapeId="0" xr:uid="{DBFEE90E-94BF-4755-AC73-5C2352B2674C}">
      <text>
        <r>
          <rPr>
            <sz val="10"/>
            <rFont val="Arial"/>
          </rPr>
          <t>Ô chỉ tiêu có định dạng ký tự</t>
        </r>
      </text>
    </comment>
    <comment ref="J16" authorId="0" shapeId="0" xr:uid="{C30FCA7E-6937-4686-8744-1292C9566484}">
      <text>
        <r>
          <rPr>
            <sz val="10"/>
            <rFont val="Arial"/>
          </rPr>
          <t>Ô chỉ tiêu có định dạng số. Đơn vị tính x 1 (hoặc %)</t>
        </r>
      </text>
    </comment>
    <comment ref="A18" authorId="0" shapeId="0" xr:uid="{00000000-0006-0000-0400-00005F000000}">
      <text>
        <r>
          <rPr>
            <sz val="10"/>
            <rFont val="Arial"/>
          </rPr>
          <t>Ô chỉ tiêu có định dạng ký tự
Dữ liệu động đầu vào hợp lệ khi chỉ được thêm dòng trên ô này.</t>
        </r>
      </text>
    </comment>
    <comment ref="B18" authorId="0" shapeId="0" xr:uid="{00000000-0006-0000-0400-000060000000}">
      <text>
        <r>
          <rPr>
            <sz val="10"/>
            <rFont val="Arial"/>
          </rPr>
          <t>Ô chỉ tiêu có định dạng ký tự
Dữ liệu động đầu vào hợp lệ khi chỉ được thêm dòng trên ô này.</t>
        </r>
      </text>
    </comment>
    <comment ref="C18" authorId="0" shapeId="0" xr:uid="{E64019F4-F921-4CE5-84A3-25AB081756E8}">
      <text>
        <r>
          <rPr>
            <sz val="10"/>
            <rFont val="Arial"/>
          </rPr>
          <t>Ô chỉ tiêu có định dạng ký tự
Dữ liệu động đầu vào hợp lệ khi chỉ được thêm dòng trên ô này.</t>
        </r>
      </text>
    </comment>
    <comment ref="D18" authorId="0" shapeId="0" xr:uid="{C7A9C9D9-3577-41D9-9251-3B61103A1E75}">
      <text>
        <r>
          <rPr>
            <sz val="10"/>
            <rFont val="Arial"/>
          </rPr>
          <t>Ô chỉ tiêu có định dạng ký tự
Dữ liệu động đầu vào hợp lệ khi chỉ được thêm dòng trên ô này.</t>
        </r>
      </text>
    </comment>
    <comment ref="E18" authorId="0" shapeId="0" xr:uid="{13AF0DB3-1A11-4D86-85C4-B6A16FF176DC}">
      <text>
        <r>
          <rPr>
            <sz val="10"/>
            <rFont val="Arial"/>
          </rPr>
          <t>Ô chỉ tiêu có định dạng ký tự
Dữ liệu động đầu vào hợp lệ khi chỉ được thêm dòng trên ô này.</t>
        </r>
      </text>
    </comment>
    <comment ref="F18" authorId="0" shapeId="0" xr:uid="{38D52E88-061F-4FA0-B7F7-A3EFD680EBAF}">
      <text>
        <r>
          <rPr>
            <sz val="10"/>
            <rFont val="Arial"/>
          </rPr>
          <t>Ô chỉ tiêu có định dạng số. Đơn vị tính x 1 (hoặc %)
Dữ liệu động đầu vào hợp lệ khi chỉ được thêm dòng trên ô này.</t>
        </r>
      </text>
    </comment>
    <comment ref="G18" authorId="0" shapeId="0" xr:uid="{5F34CFD5-1A84-498C-9099-A9B157F9084C}">
      <text>
        <r>
          <rPr>
            <sz val="10"/>
            <rFont val="Arial"/>
          </rPr>
          <t>Ô chỉ tiêu có định dạng ký tự
Dữ liệu động đầu vào hợp lệ khi chỉ được thêm dòng trên ô này.</t>
        </r>
      </text>
    </comment>
    <comment ref="H18" authorId="0" shapeId="0" xr:uid="{89C5D957-7866-4276-BD97-5CF82DB3967A}">
      <text>
        <r>
          <rPr>
            <sz val="10"/>
            <rFont val="Arial"/>
          </rPr>
          <t>Ô chỉ tiêu có định dạng số. Đơn vị tính x 1 (hoặc %)
Dữ liệu động đầu vào hợp lệ khi chỉ được thêm dòng trên ô này.</t>
        </r>
      </text>
    </comment>
    <comment ref="I18" authorId="0" shapeId="0" xr:uid="{EDF11005-ECEE-4D04-8ED4-57B9C919C732}">
      <text>
        <r>
          <rPr>
            <sz val="10"/>
            <rFont val="Arial"/>
          </rPr>
          <t>Ô chỉ tiêu có định dạng ký tự
Dữ liệu động đầu vào hợp lệ khi chỉ được thêm dòng trên ô này.</t>
        </r>
      </text>
    </comment>
    <comment ref="J18" authorId="0" shapeId="0" xr:uid="{86B21721-B018-48E2-BBBB-E01702895FBB}">
      <text>
        <r>
          <rPr>
            <sz val="10"/>
            <rFont val="Arial"/>
          </rPr>
          <t>Ô chỉ tiêu có định dạng số. Đơn vị tính x 1 (hoặc %)
Dữ liệu động đầu vào hợp lệ khi chỉ được thêm dòng trên ô này.</t>
        </r>
      </text>
    </comment>
    <comment ref="C19" authorId="0" shapeId="0" xr:uid="{BA573A47-53B3-472C-8F05-2FE68ECC65C1}">
      <text>
        <r>
          <rPr>
            <sz val="10"/>
            <rFont val="Arial"/>
          </rPr>
          <t>Ô chỉ tiêu có định dạng ký tự</t>
        </r>
      </text>
    </comment>
    <comment ref="D19" authorId="0" shapeId="0" xr:uid="{C7336707-C4EC-4763-8647-E0A7C364A6C6}">
      <text>
        <r>
          <rPr>
            <sz val="10"/>
            <rFont val="Arial"/>
          </rPr>
          <t>Ô chỉ tiêu có định dạng ký tự</t>
        </r>
      </text>
    </comment>
    <comment ref="E19" authorId="0" shapeId="0" xr:uid="{7BC63ACE-0660-49CC-AA57-8CF2733EE987}">
      <text>
        <r>
          <rPr>
            <sz val="10"/>
            <rFont val="Arial"/>
          </rPr>
          <t>Ô chỉ tiêu có định dạng ký tự</t>
        </r>
      </text>
    </comment>
    <comment ref="F19" authorId="0" shapeId="0" xr:uid="{FABD20BE-6AB5-4457-880F-B1F139FA7352}">
      <text>
        <r>
          <rPr>
            <sz val="10"/>
            <rFont val="Arial"/>
          </rPr>
          <t>Ô chỉ tiêu có định dạng số. Đơn vị tính x 1 (hoặc %)</t>
        </r>
      </text>
    </comment>
    <comment ref="G19" authorId="0" shapeId="0" xr:uid="{6D78AB42-FB06-4E3E-AF00-521A66039D09}">
      <text>
        <r>
          <rPr>
            <sz val="10"/>
            <rFont val="Arial"/>
          </rPr>
          <t>Ô chỉ tiêu có định dạng ký tự</t>
        </r>
      </text>
    </comment>
    <comment ref="H19" authorId="0" shapeId="0" xr:uid="{62510E7F-101E-4B50-AB02-4D178C33225D}">
      <text>
        <r>
          <rPr>
            <sz val="10"/>
            <rFont val="Arial"/>
          </rPr>
          <t>Ô chỉ tiêu có định dạng số. Đơn vị tính x 1 (hoặc %)</t>
        </r>
      </text>
    </comment>
    <comment ref="I19" authorId="0" shapeId="0" xr:uid="{900B910D-1B02-4AFE-8F20-04DF693B641E}">
      <text>
        <r>
          <rPr>
            <sz val="10"/>
            <rFont val="Arial"/>
          </rPr>
          <t>Ô chỉ tiêu có định dạng ký tự</t>
        </r>
      </text>
    </comment>
    <comment ref="J19" authorId="0" shapeId="0" xr:uid="{24EF0B1C-4B54-4F62-9BE6-F7160C7162B0}">
      <text>
        <r>
          <rPr>
            <sz val="10"/>
            <rFont val="Arial"/>
          </rPr>
          <t>Ô chỉ tiêu có định dạng số. Đơn vị tính x 1 (hoặc %)</t>
        </r>
      </text>
    </comment>
    <comment ref="C20" authorId="0" shapeId="0" xr:uid="{EF032C98-3AA5-4A0C-BFB7-25917BD8EC10}">
      <text>
        <r>
          <rPr>
            <sz val="10"/>
            <rFont val="Arial"/>
          </rPr>
          <t>Ô chỉ tiêu có định dạng ký tự</t>
        </r>
      </text>
    </comment>
    <comment ref="D20" authorId="0" shapeId="0" xr:uid="{2CF068E6-97E4-4CCF-ABDE-C829DFB3313E}">
      <text>
        <r>
          <rPr>
            <sz val="10"/>
            <rFont val="Arial"/>
          </rPr>
          <t>Ô chỉ tiêu có định dạng ký tự</t>
        </r>
      </text>
    </comment>
    <comment ref="E20" authorId="0" shapeId="0" xr:uid="{F30FF211-FE38-45C6-AAA6-C5C530366DA4}">
      <text>
        <r>
          <rPr>
            <sz val="10"/>
            <rFont val="Arial"/>
          </rPr>
          <t>Ô chỉ tiêu có định dạng ký tự</t>
        </r>
      </text>
    </comment>
    <comment ref="F20" authorId="0" shapeId="0" xr:uid="{ED039CBE-48F2-44A4-A56D-013535D8BAA2}">
      <text>
        <r>
          <rPr>
            <sz val="10"/>
            <rFont val="Arial"/>
          </rPr>
          <t>Ô chỉ tiêu có định dạng số. Đơn vị tính x 1 (hoặc %)</t>
        </r>
      </text>
    </comment>
    <comment ref="G20" authorId="0" shapeId="0" xr:uid="{A7904332-2182-47C3-8B57-24A01440F55B}">
      <text>
        <r>
          <rPr>
            <sz val="10"/>
            <rFont val="Arial"/>
          </rPr>
          <t>Ô chỉ tiêu có định dạng ký tự</t>
        </r>
      </text>
    </comment>
    <comment ref="H20" authorId="0" shapeId="0" xr:uid="{77ADB731-3C19-45F7-A12A-58F11E05D762}">
      <text>
        <r>
          <rPr>
            <sz val="10"/>
            <rFont val="Arial"/>
          </rPr>
          <t>Ô chỉ tiêu có định dạng số. Đơn vị tính x 1 (hoặc %)</t>
        </r>
      </text>
    </comment>
    <comment ref="I20" authorId="0" shapeId="0" xr:uid="{951A3DF2-EA82-43D4-ADE5-BBB33EA2F229}">
      <text>
        <r>
          <rPr>
            <sz val="10"/>
            <rFont val="Arial"/>
          </rPr>
          <t>Ô chỉ tiêu có định dạng ký tự</t>
        </r>
      </text>
    </comment>
    <comment ref="J20" authorId="0" shapeId="0" xr:uid="{229034E8-1A8D-49D0-85A6-05A6F614D794}">
      <text>
        <r>
          <rPr>
            <sz val="10"/>
            <rFont val="Arial"/>
          </rPr>
          <t>Ô chỉ tiêu có định dạng số. Đơn vị tính x 1 (hoặc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C235668C-B0E6-4DAE-A836-414BC0E71062}">
      <text>
        <r>
          <rPr>
            <sz val="10"/>
            <rFont val="Arial"/>
          </rPr>
          <t>Ô chỉ tiêu có định dạng số. Đơn vị tính x 1 (hoặc %)</t>
        </r>
      </text>
    </comment>
    <comment ref="E2" authorId="0" shapeId="0" xr:uid="{7A23D33A-6F3E-46EB-91AD-34C697A38012}">
      <text>
        <r>
          <rPr>
            <sz val="10"/>
            <rFont val="Arial"/>
          </rPr>
          <t>Ô chỉ tiêu có định dạng số. Đơn vị tính x 1 (hoặc %)</t>
        </r>
      </text>
    </comment>
    <comment ref="D3" authorId="0" shapeId="0" xr:uid="{914FBFDF-C8B8-4602-8946-EB90C1C86A1A}">
      <text>
        <r>
          <rPr>
            <sz val="10"/>
            <rFont val="Arial"/>
          </rPr>
          <t>Ô chỉ tiêu có định dạng số. Đơn vị tính x 1 (hoặc %)</t>
        </r>
      </text>
    </comment>
    <comment ref="E3" authorId="0" shapeId="0" xr:uid="{8568FC94-1072-43F9-986A-A43870E9CDE3}">
      <text>
        <r>
          <rPr>
            <sz val="10"/>
            <rFont val="Arial"/>
          </rPr>
          <t>Ô chỉ tiêu có định dạng số. Đơn vị tính x 1 (hoặc %)</t>
        </r>
      </text>
    </comment>
    <comment ref="D4" authorId="0" shapeId="0" xr:uid="{17F8E0D1-38AE-4143-8BDD-51904B92EB33}">
      <text>
        <r>
          <rPr>
            <sz val="10"/>
            <rFont val="Arial"/>
          </rPr>
          <t>Ô chỉ tiêu có định dạng số. Đơn vị tính x 1 (hoặc %)</t>
        </r>
      </text>
    </comment>
    <comment ref="E4" authorId="0" shapeId="0" xr:uid="{2D7885AA-66BA-41E0-8C74-2D6004435C2A}">
      <text>
        <r>
          <rPr>
            <sz val="10"/>
            <rFont val="Arial"/>
          </rPr>
          <t>Ô chỉ tiêu có định dạng số. Đơn vị tính x 1 (hoặc %)</t>
        </r>
      </text>
    </comment>
    <comment ref="D5" authorId="0" shapeId="0" xr:uid="{98C9E013-41B1-43D3-A096-E8DF6235C4FF}">
      <text>
        <r>
          <rPr>
            <sz val="10"/>
            <rFont val="Arial"/>
          </rPr>
          <t>Ô chỉ tiêu có định dạng số. Đơn vị tính x 1 (hoặc %)</t>
        </r>
      </text>
    </comment>
    <comment ref="E5" authorId="0" shapeId="0" xr:uid="{4CA05254-C199-4191-987B-3F65C41E4960}">
      <text>
        <r>
          <rPr>
            <sz val="10"/>
            <rFont val="Arial"/>
          </rPr>
          <t>Ô chỉ tiêu có định dạng số. Đơn vị tính x 1 (hoặc %)</t>
        </r>
      </text>
    </comment>
    <comment ref="D6" authorId="0" shapeId="0" xr:uid="{84C67E8A-85DA-46D0-9ADA-4816FC43DC0A}">
      <text>
        <r>
          <rPr>
            <sz val="10"/>
            <rFont val="Arial"/>
          </rPr>
          <t>Ô chỉ tiêu có định dạng số. Đơn vị tính x 1 (hoặc %)</t>
        </r>
      </text>
    </comment>
    <comment ref="E6" authorId="0" shapeId="0" xr:uid="{B6C30E96-9033-463D-A871-3406C37DA5BC}">
      <text>
        <r>
          <rPr>
            <sz val="10"/>
            <rFont val="Arial"/>
          </rPr>
          <t>Ô chỉ tiêu có định dạng số. Đơn vị tính x 1 (hoặc %)</t>
        </r>
      </text>
    </comment>
    <comment ref="D7" authorId="0" shapeId="0" xr:uid="{AD0E2F84-A109-4291-B22B-00800CA505D2}">
      <text>
        <r>
          <rPr>
            <sz val="10"/>
            <rFont val="Arial"/>
          </rPr>
          <t>Ô chỉ tiêu có định dạng số. Đơn vị tính x 1 (hoặc %)</t>
        </r>
      </text>
    </comment>
    <comment ref="E7" authorId="0" shapeId="0" xr:uid="{E3510447-7F23-488B-91D5-7E99F7E6D8FC}">
      <text>
        <r>
          <rPr>
            <sz val="10"/>
            <rFont val="Arial"/>
          </rPr>
          <t>Ô chỉ tiêu có định dạng số. Đơn vị tính x 1 (hoặc %)</t>
        </r>
      </text>
    </comment>
    <comment ref="D8" authorId="0" shapeId="0" xr:uid="{A1DA2252-180C-42E9-9FE7-6227721371C5}">
      <text>
        <r>
          <rPr>
            <sz val="10"/>
            <rFont val="Arial"/>
          </rPr>
          <t>Ô chỉ tiêu có định dạng số. Đơn vị tính x 1 (hoặc %)</t>
        </r>
      </text>
    </comment>
    <comment ref="E8" authorId="0" shapeId="0" xr:uid="{6242F158-4104-4A7E-9D93-8D36CE075231}">
      <text>
        <r>
          <rPr>
            <sz val="10"/>
            <rFont val="Arial"/>
          </rPr>
          <t>Ô chỉ tiêu có định dạng số. Đơn vị tính x 1 (hoặc %)</t>
        </r>
      </text>
    </comment>
    <comment ref="D9" authorId="0" shapeId="0" xr:uid="{309886E1-0546-479E-B499-EE4005A9FAC0}">
      <text>
        <r>
          <rPr>
            <sz val="10"/>
            <rFont val="Arial"/>
          </rPr>
          <t>Ô chỉ tiêu có định dạng số. Đơn vị tính x 1 (hoặc %)</t>
        </r>
      </text>
    </comment>
    <comment ref="E9" authorId="0" shapeId="0" xr:uid="{39304149-0F55-4555-BF81-6A5A717C7498}">
      <text>
        <r>
          <rPr>
            <sz val="10"/>
            <rFont val="Arial"/>
          </rPr>
          <t>Ô chỉ tiêu có định dạng số. Đơn vị tính x 1 (hoặc %)</t>
        </r>
      </text>
    </comment>
    <comment ref="D10" authorId="0" shapeId="0" xr:uid="{DF77EFD9-367D-44BE-8003-FAC8B5BF84E2}">
      <text>
        <r>
          <rPr>
            <sz val="10"/>
            <rFont val="Arial"/>
          </rPr>
          <t>Ô chỉ tiêu có định dạng số. Đơn vị tính x 1 (hoặc %)</t>
        </r>
      </text>
    </comment>
    <comment ref="E10" authorId="0" shapeId="0" xr:uid="{DE667106-82EA-43A7-B8C5-9A3863987950}">
      <text>
        <r>
          <rPr>
            <sz val="10"/>
            <rFont val="Arial"/>
          </rPr>
          <t>Ô chỉ tiêu có định dạng số. Đơn vị tính x 1 (hoặc %)</t>
        </r>
      </text>
    </comment>
    <comment ref="D11" authorId="0" shapeId="0" xr:uid="{8746B17C-BAE3-49D5-A7CB-4AC5EB292175}">
      <text>
        <r>
          <rPr>
            <sz val="10"/>
            <rFont val="Arial"/>
          </rPr>
          <t>Ô chỉ tiêu có định dạng số. Đơn vị tính x 1 (hoặc %)</t>
        </r>
      </text>
    </comment>
    <comment ref="E11" authorId="0" shapeId="0" xr:uid="{60CECD6D-68E7-412B-A166-95A7C85D9BDD}">
      <text>
        <r>
          <rPr>
            <sz val="10"/>
            <rFont val="Arial"/>
          </rPr>
          <t>Ô chỉ tiêu có định dạng số. Đơn vị tính x 1 (hoặc %)</t>
        </r>
      </text>
    </comment>
    <comment ref="D12" authorId="0" shapeId="0" xr:uid="{1ECDFCAD-3F41-4B77-99FB-378C016F5D6C}">
      <text>
        <r>
          <rPr>
            <sz val="10"/>
            <rFont val="Arial"/>
          </rPr>
          <t>Ô chỉ tiêu có định dạng số. Đơn vị tính x 1 (hoặc %)</t>
        </r>
      </text>
    </comment>
    <comment ref="E12" authorId="0" shapeId="0" xr:uid="{1CD144C4-7A2B-4834-99E3-E5B2B75740A4}">
      <text>
        <r>
          <rPr>
            <sz val="10"/>
            <rFont val="Arial"/>
          </rPr>
          <t>Ô chỉ tiêu có định dạng số. Đơn vị tính x 1 (hoặc %)</t>
        </r>
      </text>
    </comment>
    <comment ref="D13" authorId="0" shapeId="0" xr:uid="{F5467E01-4D55-4D5C-B96D-3572C391CF43}">
      <text>
        <r>
          <rPr>
            <sz val="10"/>
            <rFont val="Arial"/>
          </rPr>
          <t>Ô chỉ tiêu có định dạng số. Đơn vị tính x 1 (hoặc %)</t>
        </r>
      </text>
    </comment>
    <comment ref="E13" authorId="0" shapeId="0" xr:uid="{C1656E8C-6AD3-41BE-88A6-800CB37D7A0F}">
      <text>
        <r>
          <rPr>
            <sz val="10"/>
            <rFont val="Arial"/>
          </rPr>
          <t>Ô chỉ tiêu có định dạng số. Đơn vị tính x 1 (hoặc %)</t>
        </r>
      </text>
    </comment>
    <comment ref="D14" authorId="0" shapeId="0" xr:uid="{CD1D8145-CAEC-49DF-BCF9-384C86CA5ACC}">
      <text>
        <r>
          <rPr>
            <sz val="10"/>
            <rFont val="Arial"/>
          </rPr>
          <t>Ô chỉ tiêu có định dạng số. Đơn vị tính x 1 (hoặc %)</t>
        </r>
      </text>
    </comment>
    <comment ref="E14" authorId="0" shapeId="0" xr:uid="{AB6B29D5-EAE8-4952-9FC7-74FDEA8D6D8B}">
      <text>
        <r>
          <rPr>
            <sz val="10"/>
            <rFont val="Arial"/>
          </rPr>
          <t>Ô chỉ tiêu có định dạng số. Đơn vị tính x 1 (hoặc %)</t>
        </r>
      </text>
    </comment>
    <comment ref="D15" authorId="0" shapeId="0" xr:uid="{EDA6324D-A17F-4257-B1EC-BD27634F7123}">
      <text>
        <r>
          <rPr>
            <sz val="10"/>
            <rFont val="Arial"/>
          </rPr>
          <t>Ô chỉ tiêu có định dạng số. Đơn vị tính x 1 (hoặc %)</t>
        </r>
      </text>
    </comment>
    <comment ref="E15" authorId="0" shapeId="0" xr:uid="{1F1F4674-7156-4BDC-86EA-BC267483D91E}">
      <text>
        <r>
          <rPr>
            <sz val="10"/>
            <rFont val="Arial"/>
          </rPr>
          <t>Ô chỉ tiêu có định dạng số. Đơn vị tính x 1 (hoặc %)</t>
        </r>
      </text>
    </comment>
    <comment ref="D16" authorId="0" shapeId="0" xr:uid="{CE6EF630-7BF3-4408-966A-66BC6AE8C1DA}">
      <text>
        <r>
          <rPr>
            <sz val="10"/>
            <rFont val="Arial"/>
          </rPr>
          <t>Ô chỉ tiêu có định dạng số. Đơn vị tính x 1 (hoặc %)</t>
        </r>
      </text>
    </comment>
    <comment ref="E16" authorId="0" shapeId="0" xr:uid="{F963BDB5-4237-426A-989D-1E0974B58471}">
      <text>
        <r>
          <rPr>
            <sz val="10"/>
            <rFont val="Arial"/>
          </rPr>
          <t>Ô chỉ tiêu có định dạng số. Đơn vị tính x 1 (hoặc %)</t>
        </r>
      </text>
    </comment>
    <comment ref="D17" authorId="0" shapeId="0" xr:uid="{5BC739E5-0C8F-45C7-96F5-16068E14B4DB}">
      <text>
        <r>
          <rPr>
            <sz val="10"/>
            <rFont val="Arial"/>
          </rPr>
          <t>Ô chỉ tiêu có định dạng số. Đơn vị tính x 1 (hoặc %)</t>
        </r>
      </text>
    </comment>
    <comment ref="E17" authorId="0" shapeId="0" xr:uid="{85A97986-7C6B-4A2D-8BD1-B93778C02652}">
      <text>
        <r>
          <rPr>
            <sz val="10"/>
            <rFont val="Arial"/>
          </rPr>
          <t>Ô chỉ tiêu có định dạng số. Đơn vị tính x 1 (hoặc %)</t>
        </r>
      </text>
    </comment>
    <comment ref="D18" authorId="0" shapeId="0" xr:uid="{44655BA7-35CB-4BB5-BABC-44A10FB3997D}">
      <text>
        <r>
          <rPr>
            <sz val="10"/>
            <rFont val="Arial"/>
          </rPr>
          <t>Ô chỉ tiêu có định dạng số. Đơn vị tính x 1 (hoặc %)</t>
        </r>
      </text>
    </comment>
    <comment ref="E18" authorId="0" shapeId="0" xr:uid="{7570AFF1-FEB0-4288-A45A-6A06A9CA6355}">
      <text>
        <r>
          <rPr>
            <sz val="10"/>
            <rFont val="Arial"/>
          </rPr>
          <t>Ô chỉ tiêu có định dạng số. Đơn vị tính x 1 (hoặc %)</t>
        </r>
      </text>
    </comment>
    <comment ref="D19" authorId="0" shapeId="0" xr:uid="{065A204A-E2AD-4DCD-911E-33A3AD68E355}">
      <text>
        <r>
          <rPr>
            <sz val="10"/>
            <rFont val="Arial"/>
          </rPr>
          <t>Ô chỉ tiêu có định dạng số. Đơn vị tính x 1 (hoặc %)</t>
        </r>
      </text>
    </comment>
    <comment ref="E19" authorId="0" shapeId="0" xr:uid="{A47893F6-1110-43C6-97FD-CA2C589B75F7}">
      <text>
        <r>
          <rPr>
            <sz val="10"/>
            <rFont val="Arial"/>
          </rPr>
          <t>Ô chỉ tiêu có định dạng số. Đơn vị tính x 1 (hoặc %)</t>
        </r>
      </text>
    </comment>
    <comment ref="D20" authorId="0" shapeId="0" xr:uid="{F3C8B4B2-A20A-4DAB-AF74-61FC79F8A276}">
      <text>
        <r>
          <rPr>
            <sz val="10"/>
            <rFont val="Arial"/>
          </rPr>
          <t>Ô chỉ tiêu có định dạng số. Đơn vị tính x 1 (hoặc %)</t>
        </r>
      </text>
    </comment>
    <comment ref="E20" authorId="0" shapeId="0" xr:uid="{37D95356-F0F9-4955-A506-0EE88F2F4C7E}">
      <text>
        <r>
          <rPr>
            <sz val="10"/>
            <rFont val="Arial"/>
          </rPr>
          <t>Ô chỉ tiêu có định dạng số. Đơn vị tính x 1 (hoặc %)</t>
        </r>
      </text>
    </comment>
    <comment ref="D21" authorId="0" shapeId="0" xr:uid="{2D5F1694-D17C-4357-ADFA-4B605D5D9191}">
      <text>
        <r>
          <rPr>
            <sz val="10"/>
            <rFont val="Arial"/>
          </rPr>
          <t>Ô chỉ tiêu có định dạng số. Đơn vị tính x 1 (hoặc %)</t>
        </r>
      </text>
    </comment>
    <comment ref="E21" authorId="0" shapeId="0" xr:uid="{D92AFF4D-BF62-4181-9DA6-450980B16D65}">
      <text>
        <r>
          <rPr>
            <sz val="10"/>
            <rFont val="Arial"/>
          </rPr>
          <t>Ô chỉ tiêu có định dạng số. Đơn vị tính x 1 (hoặc %)</t>
        </r>
      </text>
    </comment>
    <comment ref="D22" authorId="0" shapeId="0" xr:uid="{A1A75DCC-2AD4-4C0B-8AAF-1987C3BF1565}">
      <text>
        <r>
          <rPr>
            <sz val="10"/>
            <rFont val="Arial"/>
          </rPr>
          <t>Ô chỉ tiêu có định dạng số. Đơn vị tính x 1 (hoặc %)</t>
        </r>
      </text>
    </comment>
    <comment ref="E22" authorId="0" shapeId="0" xr:uid="{E15CD52F-AEA6-4020-A314-FCA5AD631549}">
      <text>
        <r>
          <rPr>
            <sz val="10"/>
            <rFont val="Arial"/>
          </rPr>
          <t>Ô chỉ tiêu có định dạng số. Đơn vị tính x 1 (hoặc %)</t>
        </r>
      </text>
    </comment>
    <comment ref="D23" authorId="0" shapeId="0" xr:uid="{CAB2651B-639F-42DA-88B3-DE9935070688}">
      <text>
        <r>
          <rPr>
            <sz val="10"/>
            <rFont val="Arial"/>
          </rPr>
          <t>Ô chỉ tiêu có định dạng số. Đơn vị tính x 1 (hoặc %)</t>
        </r>
      </text>
    </comment>
    <comment ref="E23" authorId="0" shapeId="0" xr:uid="{9D88DB9F-7C7E-4350-9916-0BF68B87E037}">
      <text>
        <r>
          <rPr>
            <sz val="10"/>
            <rFont val="Arial"/>
          </rPr>
          <t>Ô chỉ tiêu có định dạng số. Đơn vị tính x 1 (hoặc %)</t>
        </r>
      </text>
    </comment>
    <comment ref="D24" authorId="0" shapeId="0" xr:uid="{007A9926-17C7-4BD3-B9A3-44951BCCF883}">
      <text>
        <r>
          <rPr>
            <sz val="10"/>
            <rFont val="Arial"/>
          </rPr>
          <t>Ô chỉ tiêu có định dạng số. Đơn vị tính x 1 (hoặc %)</t>
        </r>
      </text>
    </comment>
    <comment ref="E24" authorId="0" shapeId="0" xr:uid="{7C435232-B0F8-44F9-B582-41C80ACF4F0C}">
      <text>
        <r>
          <rPr>
            <sz val="10"/>
            <rFont val="Arial"/>
          </rPr>
          <t>Ô chỉ tiêu có định dạng số. Đơn vị tính x 1 (hoặc %)</t>
        </r>
      </text>
    </comment>
    <comment ref="D25" authorId="0" shapeId="0" xr:uid="{98D1710E-68BC-4090-8276-44E694647A57}">
      <text>
        <r>
          <rPr>
            <sz val="10"/>
            <rFont val="Arial"/>
          </rPr>
          <t>Ô chỉ tiêu có định dạng số. Đơn vị tính %</t>
        </r>
      </text>
    </comment>
    <comment ref="E25" authorId="0" shapeId="0" xr:uid="{2BA3E216-2895-4242-8291-4296DFCEB24D}">
      <text>
        <r>
          <rPr>
            <sz val="10"/>
            <rFont val="Arial"/>
          </rPr>
          <t>Ô chỉ tiêu có định dạng số. Đơn vị tính %</t>
        </r>
      </text>
    </comment>
    <comment ref="D26" authorId="0" shapeId="0" xr:uid="{7B3DED12-7941-4B6E-AB5C-634DC80A0D52}">
      <text>
        <r>
          <rPr>
            <sz val="10"/>
            <rFont val="Arial"/>
          </rPr>
          <t>Ô chỉ tiêu có định dạng số. Đơn vị tính %</t>
        </r>
      </text>
    </comment>
    <comment ref="E26" authorId="0" shapeId="0" xr:uid="{3244635A-9242-468E-A805-3AE7A950B425}">
      <text>
        <r>
          <rPr>
            <sz val="10"/>
            <rFont val="Arial"/>
          </rPr>
          <t>Ô chỉ tiêu có định dạng số. Đơn vị tính %</t>
        </r>
      </text>
    </comment>
    <comment ref="D27" authorId="0" shapeId="0" xr:uid="{2AEC2101-0582-492C-8596-AD1836978607}">
      <text>
        <r>
          <rPr>
            <sz val="10"/>
            <rFont val="Arial"/>
          </rPr>
          <t>Ô chỉ tiêu có định dạng số. Đơn vị tính %</t>
        </r>
      </text>
    </comment>
    <comment ref="E27" authorId="0" shapeId="0" xr:uid="{543CCB91-908E-47AA-A2BC-5740DDC036DE}">
      <text>
        <r>
          <rPr>
            <sz val="10"/>
            <rFont val="Arial"/>
          </rPr>
          <t>Ô chỉ tiêu có định dạng số. Đơn vị tính %</t>
        </r>
      </text>
    </comment>
    <comment ref="D28" authorId="0" shapeId="0" xr:uid="{91152691-C11F-4B64-BECD-0D1F2616169F}">
      <text>
        <r>
          <rPr>
            <sz val="10"/>
            <rFont val="Arial"/>
          </rPr>
          <t>Ô chỉ tiêu có định dạng số. Đơn vị tính x 1 (hoặc %)</t>
        </r>
      </text>
    </comment>
    <comment ref="E28" authorId="0" shapeId="0" xr:uid="{2C0B51DE-8C74-4529-B726-E52EB6B801FF}">
      <text>
        <r>
          <rPr>
            <sz val="10"/>
            <rFont val="Arial"/>
          </rPr>
          <t>Ô chỉ tiêu có định dạng số. Đơn vị tính x 1 (hoặc %)</t>
        </r>
      </text>
    </comment>
    <comment ref="D29" authorId="0" shapeId="0" xr:uid="{84C8E9DC-867C-42D4-9182-21F3B4708B87}">
      <text>
        <r>
          <rPr>
            <sz val="10"/>
            <rFont val="Arial"/>
          </rPr>
          <t>Ô chỉ tiêu có định dạng số. Đơn vị tính x 1 (hoặc %)</t>
        </r>
      </text>
    </comment>
    <comment ref="E29" authorId="0" shapeId="0" xr:uid="{8862335C-9C32-4127-804F-342736BDBA26}">
      <text>
        <r>
          <rPr>
            <sz val="10"/>
            <rFont val="Arial"/>
          </rPr>
          <t>Ô chỉ tiêu có định dạng số. Đơn vị tính x 1 (hoặc %)</t>
        </r>
      </text>
    </comment>
    <comment ref="D30" authorId="0" shapeId="0" xr:uid="{493A9451-596A-4218-9CF1-92B362F27093}">
      <text>
        <r>
          <rPr>
            <sz val="10"/>
            <rFont val="Arial"/>
          </rPr>
          <t>Ô chỉ tiêu có định dạng số. Đơn vị tính x 1 (hoặc %)</t>
        </r>
      </text>
    </comment>
    <comment ref="E30" authorId="0" shapeId="0" xr:uid="{79FCA467-DC6C-4F3D-A809-613009A45ED7}">
      <text>
        <r>
          <rPr>
            <sz val="10"/>
            <rFont val="Arial"/>
          </rPr>
          <t>Ô chỉ tiêu có định dạng số. Đơn vị tính x 1 (hoặc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600-000001000000}">
      <text>
        <r>
          <rPr>
            <sz val="10"/>
            <rFont val="Arial"/>
          </rPr>
          <t>Ô chỉ tiêu có định dạng ký tự</t>
        </r>
      </text>
    </comment>
    <comment ref="D3" authorId="0" shapeId="0" xr:uid="{00000000-0006-0000-0600-000002000000}">
      <text>
        <r>
          <rPr>
            <sz val="10"/>
            <rFont val="Arial"/>
          </rPr>
          <t>Ô chỉ tiêu có định dạng số. Đơn vị tính x 1 (hoặc %)</t>
        </r>
      </text>
    </comment>
    <comment ref="E3" authorId="0" shapeId="0" xr:uid="{00000000-0006-0000-0600-000003000000}">
      <text>
        <r>
          <rPr>
            <sz val="10"/>
            <rFont val="Arial"/>
          </rPr>
          <t>Ô chỉ tiêu có định dạng ký tự</t>
        </r>
      </text>
    </comment>
    <comment ref="F3" authorId="0" shapeId="0" xr:uid="{00000000-0006-0000-0600-000004000000}">
      <text>
        <r>
          <rPr>
            <sz val="10"/>
            <rFont val="Arial"/>
          </rPr>
          <t>Ô chỉ tiêu có định dạng ký tự</t>
        </r>
      </text>
    </comment>
    <comment ref="A5" authorId="0" shapeId="0" xr:uid="{00000000-0006-0000-0600-000005000000}">
      <text>
        <r>
          <rPr>
            <sz val="10"/>
            <rFont val="Arial"/>
          </rPr>
          <t>Ô chỉ tiêu có định dạng ký tự
Dữ liệu động đầu vào hợp lệ khi chỉ được thêm dòng trên ô này.</t>
        </r>
      </text>
    </comment>
    <comment ref="B5" authorId="0" shapeId="0" xr:uid="{00000000-0006-0000-0600-000006000000}">
      <text>
        <r>
          <rPr>
            <sz val="10"/>
            <rFont val="Arial"/>
          </rPr>
          <t>Ô chỉ tiêu có định dạng ký tự
Dữ liệu động đầu vào hợp lệ khi chỉ được thêm dòng trên ô này.</t>
        </r>
      </text>
    </comment>
    <comment ref="C5" authorId="0" shapeId="0" xr:uid="{00000000-0006-0000-0600-000007000000}">
      <text>
        <r>
          <rPr>
            <sz val="10"/>
            <rFont val="Arial"/>
          </rPr>
          <t>Ô chỉ tiêu có định dạng ký tự
Dữ liệu động đầu vào hợp lệ khi chỉ được thêm dòng trên ô này.</t>
        </r>
      </text>
    </comment>
    <comment ref="D5" authorId="0" shapeId="0" xr:uid="{00000000-0006-0000-0600-000008000000}">
      <text>
        <r>
          <rPr>
            <sz val="10"/>
            <rFont val="Arial"/>
          </rPr>
          <t>Ô chỉ tiêu có định dạng số. Đơn vị tính x 1 (hoặc %)
Dữ liệu động đầu vào hợp lệ khi chỉ được thêm dòng trên ô này.</t>
        </r>
      </text>
    </comment>
    <comment ref="E5" authorId="0" shapeId="0" xr:uid="{00000000-0006-0000-0600-000009000000}">
      <text>
        <r>
          <rPr>
            <sz val="10"/>
            <rFont val="Arial"/>
          </rPr>
          <t>Ô chỉ tiêu có định dạng ký tự
Dữ liệu động đầu vào hợp lệ khi chỉ được thêm dòng trên ô này.</t>
        </r>
      </text>
    </comment>
    <comment ref="F5" authorId="0" shapeId="0" xr:uid="{00000000-0006-0000-0600-00000A000000}">
      <text>
        <r>
          <rPr>
            <sz val="10"/>
            <rFont val="Arial"/>
          </rPr>
          <t>Ô chỉ tiêu có định dạng ký tự
Dữ liệu động đầu vào hợp lệ khi chỉ được thêm dòng trên ô này.</t>
        </r>
      </text>
    </comment>
    <comment ref="C6" authorId="0" shapeId="0" xr:uid="{00000000-0006-0000-0600-00000B000000}">
      <text>
        <r>
          <rPr>
            <sz val="10"/>
            <rFont val="Arial"/>
          </rPr>
          <t>Ô chỉ tiêu có định dạng ký tự</t>
        </r>
      </text>
    </comment>
    <comment ref="D6" authorId="0" shapeId="0" xr:uid="{00000000-0006-0000-0600-00000C000000}">
      <text>
        <r>
          <rPr>
            <sz val="10"/>
            <rFont val="Arial"/>
          </rPr>
          <t>Ô chỉ tiêu có định dạng số. Đơn vị tính x 1 (hoặc %)</t>
        </r>
      </text>
    </comment>
    <comment ref="E6" authorId="0" shapeId="0" xr:uid="{00000000-0006-0000-0600-00000D000000}">
      <text>
        <r>
          <rPr>
            <sz val="10"/>
            <rFont val="Arial"/>
          </rPr>
          <t>Ô chỉ tiêu có định dạng ký tự</t>
        </r>
      </text>
    </comment>
    <comment ref="F6" authorId="0" shapeId="0" xr:uid="{00000000-0006-0000-0600-00000E000000}">
      <text>
        <r>
          <rPr>
            <sz val="10"/>
            <rFont val="Arial"/>
          </rPr>
          <t>Ô chỉ tiêu có định dạng ký tự</t>
        </r>
      </text>
    </comment>
    <comment ref="A8" authorId="0" shapeId="0" xr:uid="{00000000-0006-0000-0600-00000F000000}">
      <text>
        <r>
          <rPr>
            <sz val="10"/>
            <rFont val="Arial"/>
          </rPr>
          <t>Ô chỉ tiêu có định dạng ký tự
Dữ liệu động đầu vào hợp lệ khi chỉ được thêm dòng trên ô này.</t>
        </r>
      </text>
    </comment>
    <comment ref="B8" authorId="0" shapeId="0" xr:uid="{00000000-0006-0000-0600-000010000000}">
      <text>
        <r>
          <rPr>
            <sz val="10"/>
            <rFont val="Arial"/>
          </rPr>
          <t>Ô chỉ tiêu có định dạng ký tự
Dữ liệu động đầu vào hợp lệ khi chỉ được thêm dòng trên ô này.</t>
        </r>
      </text>
    </comment>
    <comment ref="C8" authorId="0" shapeId="0" xr:uid="{00000000-0006-0000-0600-000011000000}">
      <text>
        <r>
          <rPr>
            <sz val="10"/>
            <rFont val="Arial"/>
          </rPr>
          <t>Ô chỉ tiêu có định dạng ký tự
Dữ liệu động đầu vào hợp lệ khi chỉ được thêm dòng trên ô này.</t>
        </r>
      </text>
    </comment>
    <comment ref="D8" authorId="0" shapeId="0" xr:uid="{00000000-0006-0000-0600-000012000000}">
      <text>
        <r>
          <rPr>
            <sz val="10"/>
            <rFont val="Arial"/>
          </rPr>
          <t>Ô chỉ tiêu có định dạng số. Đơn vị tính x 1 (hoặc %)
Dữ liệu động đầu vào hợp lệ khi chỉ được thêm dòng trên ô này.</t>
        </r>
      </text>
    </comment>
    <comment ref="E8" authorId="0" shapeId="0" xr:uid="{00000000-0006-0000-0600-000013000000}">
      <text>
        <r>
          <rPr>
            <sz val="10"/>
            <rFont val="Arial"/>
          </rPr>
          <t>Ô chỉ tiêu có định dạng ký tự
Dữ liệu động đầu vào hợp lệ khi chỉ được thêm dòng trên ô này.</t>
        </r>
      </text>
    </comment>
    <comment ref="F8" authorId="0" shapeId="0" xr:uid="{00000000-0006-0000-0600-000014000000}">
      <text>
        <r>
          <rPr>
            <sz val="10"/>
            <rFont val="Arial"/>
          </rPr>
          <t>Ô chỉ tiêu có định dạng ký tự
Dữ liệu động đầu vào hợp lệ khi chỉ được thêm dòng trên ô này.</t>
        </r>
      </text>
    </comment>
    <comment ref="C9" authorId="0" shapeId="0" xr:uid="{00000000-0006-0000-0600-000015000000}">
      <text>
        <r>
          <rPr>
            <sz val="10"/>
            <rFont val="Arial"/>
          </rPr>
          <t>Ô chỉ tiêu có định dạng ký tự</t>
        </r>
      </text>
    </comment>
    <comment ref="D9" authorId="0" shapeId="0" xr:uid="{00000000-0006-0000-0600-000016000000}">
      <text>
        <r>
          <rPr>
            <sz val="10"/>
            <rFont val="Arial"/>
          </rPr>
          <t>Ô chỉ tiêu có định dạng số. Đơn vị tính x 1 (hoặc %)</t>
        </r>
      </text>
    </comment>
    <comment ref="E9" authorId="0" shapeId="0" xr:uid="{00000000-0006-0000-0600-000017000000}">
      <text>
        <r>
          <rPr>
            <sz val="10"/>
            <rFont val="Arial"/>
          </rPr>
          <t>Ô chỉ tiêu có định dạng ký tự</t>
        </r>
      </text>
    </comment>
    <comment ref="F9" authorId="0" shapeId="0" xr:uid="{00000000-0006-0000-0600-000018000000}">
      <text>
        <r>
          <rPr>
            <sz val="10"/>
            <rFont val="Arial"/>
          </rPr>
          <t>Ô chỉ tiêu có định dạng ký tự</t>
        </r>
      </text>
    </comment>
    <comment ref="A11" authorId="0" shapeId="0" xr:uid="{00000000-0006-0000-0600-000019000000}">
      <text>
        <r>
          <rPr>
            <sz val="10"/>
            <rFont val="Arial"/>
          </rPr>
          <t>Ô chỉ tiêu có định dạng ký tự
Dữ liệu động đầu vào hợp lệ khi chỉ được thêm dòng trên ô này.</t>
        </r>
      </text>
    </comment>
    <comment ref="B11" authorId="0" shapeId="0" xr:uid="{00000000-0006-0000-0600-00001A000000}">
      <text>
        <r>
          <rPr>
            <sz val="10"/>
            <rFont val="Arial"/>
          </rPr>
          <t>Ô chỉ tiêu có định dạng ký tự
Dữ liệu động đầu vào hợp lệ khi chỉ được thêm dòng trên ô này.</t>
        </r>
      </text>
    </comment>
    <comment ref="C11" authorId="0" shapeId="0" xr:uid="{00000000-0006-0000-0600-00001B000000}">
      <text>
        <r>
          <rPr>
            <sz val="10"/>
            <rFont val="Arial"/>
          </rPr>
          <t>Ô chỉ tiêu có định dạng ký tự
Dữ liệu động đầu vào hợp lệ khi chỉ được thêm dòng trên ô này.</t>
        </r>
      </text>
    </comment>
    <comment ref="D11" authorId="0" shapeId="0" xr:uid="{00000000-0006-0000-0600-00001C000000}">
      <text>
        <r>
          <rPr>
            <sz val="10"/>
            <rFont val="Arial"/>
          </rPr>
          <t>Ô chỉ tiêu có định dạng số. Đơn vị tính x 1 (hoặc %)
Dữ liệu động đầu vào hợp lệ khi chỉ được thêm dòng trên ô này.</t>
        </r>
      </text>
    </comment>
    <comment ref="E11" authorId="0" shapeId="0" xr:uid="{00000000-0006-0000-0600-00001D000000}">
      <text>
        <r>
          <rPr>
            <sz val="10"/>
            <rFont val="Arial"/>
          </rPr>
          <t>Ô chỉ tiêu có định dạng ký tự
Dữ liệu động đầu vào hợp lệ khi chỉ được thêm dòng trên ô này.</t>
        </r>
      </text>
    </comment>
    <comment ref="F11" authorId="0" shapeId="0" xr:uid="{00000000-0006-0000-0600-00001E000000}">
      <text>
        <r>
          <rPr>
            <sz val="10"/>
            <rFont val="Arial"/>
          </rPr>
          <t>Ô chỉ tiêu có định dạng ký tự
Dữ liệu động đầu vào hợp lệ khi chỉ được thêm dòng trên ô này.</t>
        </r>
      </text>
    </comment>
    <comment ref="C12" authorId="0" shapeId="0" xr:uid="{00000000-0006-0000-0600-00001F000000}">
      <text>
        <r>
          <rPr>
            <sz val="10"/>
            <rFont val="Arial"/>
          </rPr>
          <t>Ô chỉ tiêu có định dạng ký tự</t>
        </r>
      </text>
    </comment>
    <comment ref="D12" authorId="0" shapeId="0" xr:uid="{00000000-0006-0000-0600-000020000000}">
      <text>
        <r>
          <rPr>
            <sz val="10"/>
            <rFont val="Arial"/>
          </rPr>
          <t>Ô chỉ tiêu có định dạng số. Đơn vị tính x 1 (hoặc %)</t>
        </r>
      </text>
    </comment>
    <comment ref="E12" authorId="0" shapeId="0" xr:uid="{00000000-0006-0000-0600-000021000000}">
      <text>
        <r>
          <rPr>
            <sz val="10"/>
            <rFont val="Arial"/>
          </rPr>
          <t>Ô chỉ tiêu có định dạng ký tự</t>
        </r>
      </text>
    </comment>
    <comment ref="F12" authorId="0" shapeId="0" xr:uid="{00000000-0006-0000-0600-000022000000}">
      <text>
        <r>
          <rPr>
            <sz val="10"/>
            <rFont val="Arial"/>
          </rPr>
          <t>Ô chỉ tiêu có định dạng ký tự</t>
        </r>
      </text>
    </comment>
    <comment ref="A14" authorId="0" shapeId="0" xr:uid="{00000000-0006-0000-0600-000023000000}">
      <text>
        <r>
          <rPr>
            <sz val="10"/>
            <rFont val="Arial"/>
          </rPr>
          <t>Ô chỉ tiêu có định dạng ký tự
Dữ liệu động đầu vào hợp lệ khi chỉ được thêm dòng trên ô này.</t>
        </r>
      </text>
    </comment>
    <comment ref="B14" authorId="0" shapeId="0" xr:uid="{00000000-0006-0000-0600-000024000000}">
      <text>
        <r>
          <rPr>
            <sz val="10"/>
            <rFont val="Arial"/>
          </rPr>
          <t>Ô chỉ tiêu có định dạng ký tự
Dữ liệu động đầu vào hợp lệ khi chỉ được thêm dòng trên ô này.</t>
        </r>
      </text>
    </comment>
    <comment ref="C14" authorId="0" shapeId="0" xr:uid="{00000000-0006-0000-0600-000025000000}">
      <text>
        <r>
          <rPr>
            <sz val="10"/>
            <rFont val="Arial"/>
          </rPr>
          <t>Ô chỉ tiêu có định dạng ký tự
Dữ liệu động đầu vào hợp lệ khi chỉ được thêm dòng trên ô này.</t>
        </r>
      </text>
    </comment>
    <comment ref="D14" authorId="0" shapeId="0" xr:uid="{00000000-0006-0000-0600-000026000000}">
      <text>
        <r>
          <rPr>
            <sz val="10"/>
            <rFont val="Arial"/>
          </rPr>
          <t>Ô chỉ tiêu có định dạng số. Đơn vị tính x 1 (hoặc %)
Dữ liệu động đầu vào hợp lệ khi chỉ được thêm dòng trên ô này.</t>
        </r>
      </text>
    </comment>
    <comment ref="E14" authorId="0" shapeId="0" xr:uid="{00000000-0006-0000-0600-000027000000}">
      <text>
        <r>
          <rPr>
            <sz val="10"/>
            <rFont val="Arial"/>
          </rPr>
          <t>Ô chỉ tiêu có định dạng ký tự
Dữ liệu động đầu vào hợp lệ khi chỉ được thêm dòng trên ô này.</t>
        </r>
      </text>
    </comment>
    <comment ref="F14" authorId="0" shapeId="0" xr:uid="{00000000-0006-0000-0600-000028000000}">
      <text>
        <r>
          <rPr>
            <sz val="10"/>
            <rFont val="Arial"/>
          </rPr>
          <t>Ô chỉ tiêu có định dạng ký tự
Dữ liệu động đầu vào hợp lệ khi chỉ được thêm dòng trên ô này.</t>
        </r>
      </text>
    </comment>
    <comment ref="C15" authorId="0" shapeId="0" xr:uid="{00000000-0006-0000-0600-000029000000}">
      <text>
        <r>
          <rPr>
            <sz val="10"/>
            <rFont val="Arial"/>
          </rPr>
          <t>Ô chỉ tiêu có định dạng ký tự</t>
        </r>
      </text>
    </comment>
    <comment ref="D15" authorId="0" shapeId="0" xr:uid="{00000000-0006-0000-0600-00002A000000}">
      <text>
        <r>
          <rPr>
            <sz val="10"/>
            <rFont val="Arial"/>
          </rPr>
          <t>Ô chỉ tiêu có định dạng số. Đơn vị tính x 1 (hoặc %)</t>
        </r>
      </text>
    </comment>
    <comment ref="E15" authorId="0" shapeId="0" xr:uid="{00000000-0006-0000-0600-00002B000000}">
      <text>
        <r>
          <rPr>
            <sz val="10"/>
            <rFont val="Arial"/>
          </rPr>
          <t>Ô chỉ tiêu có định dạng ký tự</t>
        </r>
      </text>
    </comment>
    <comment ref="F15" authorId="0" shapeId="0" xr:uid="{00000000-0006-0000-0600-00002C000000}">
      <text>
        <r>
          <rPr>
            <sz val="10"/>
            <rFont val="Arial"/>
          </rPr>
          <t>Ô chỉ tiêu có định dạng ký tự</t>
        </r>
      </text>
    </comment>
    <comment ref="A17" authorId="0" shapeId="0" xr:uid="{00000000-0006-0000-0600-00002D000000}">
      <text>
        <r>
          <rPr>
            <sz val="10"/>
            <rFont val="Arial"/>
          </rPr>
          <t>Ô chỉ tiêu có định dạng ký tự
Dữ liệu động đầu vào hợp lệ khi chỉ được thêm dòng trên ô này.</t>
        </r>
      </text>
    </comment>
    <comment ref="B17" authorId="0" shapeId="0" xr:uid="{00000000-0006-0000-0600-00002E000000}">
      <text>
        <r>
          <rPr>
            <sz val="10"/>
            <rFont val="Arial"/>
          </rPr>
          <t>Ô chỉ tiêu có định dạng ký tự
Dữ liệu động đầu vào hợp lệ khi chỉ được thêm dòng trên ô này.</t>
        </r>
      </text>
    </comment>
    <comment ref="C17" authorId="0" shapeId="0" xr:uid="{00000000-0006-0000-0600-00002F000000}">
      <text>
        <r>
          <rPr>
            <sz val="10"/>
            <rFont val="Arial"/>
          </rPr>
          <t>Ô chỉ tiêu có định dạng ký tự
Dữ liệu động đầu vào hợp lệ khi chỉ được thêm dòng trên ô này.</t>
        </r>
      </text>
    </comment>
    <comment ref="D17" authorId="0" shapeId="0" xr:uid="{00000000-0006-0000-0600-000030000000}">
      <text>
        <r>
          <rPr>
            <sz val="10"/>
            <rFont val="Arial"/>
          </rPr>
          <t>Ô chỉ tiêu có định dạng số. Đơn vị tính x 1 (hoặc %)
Dữ liệu động đầu vào hợp lệ khi chỉ được thêm dòng trên ô này.</t>
        </r>
      </text>
    </comment>
    <comment ref="E17" authorId="0" shapeId="0" xr:uid="{00000000-0006-0000-0600-000031000000}">
      <text>
        <r>
          <rPr>
            <sz val="10"/>
            <rFont val="Arial"/>
          </rPr>
          <t>Ô chỉ tiêu có định dạng ký tự
Dữ liệu động đầu vào hợp lệ khi chỉ được thêm dòng trên ô này.</t>
        </r>
      </text>
    </comment>
    <comment ref="F17" authorId="0" shapeId="0" xr:uid="{00000000-0006-0000-0600-000032000000}">
      <text>
        <r>
          <rPr>
            <sz val="10"/>
            <rFont val="Arial"/>
          </rPr>
          <t>Ô chỉ tiêu có định dạng ký tự
Dữ liệu động đầu vào hợp lệ khi chỉ được thêm dòng trên ô này.</t>
        </r>
      </text>
    </comment>
    <comment ref="C18" authorId="0" shapeId="0" xr:uid="{00000000-0006-0000-0600-000033000000}">
      <text>
        <r>
          <rPr>
            <sz val="10"/>
            <rFont val="Arial"/>
          </rPr>
          <t>Ô chỉ tiêu có định dạng ký tự</t>
        </r>
      </text>
    </comment>
    <comment ref="D18" authorId="0" shapeId="0" xr:uid="{00000000-0006-0000-0600-000034000000}">
      <text>
        <r>
          <rPr>
            <sz val="10"/>
            <rFont val="Arial"/>
          </rPr>
          <t>Ô chỉ tiêu có định dạng số. Đơn vị tính x 1 (hoặc %)</t>
        </r>
      </text>
    </comment>
    <comment ref="E18" authorId="0" shapeId="0" xr:uid="{00000000-0006-0000-0600-000035000000}">
      <text>
        <r>
          <rPr>
            <sz val="10"/>
            <rFont val="Arial"/>
          </rPr>
          <t>Ô chỉ tiêu có định dạng ký tự</t>
        </r>
      </text>
    </comment>
    <comment ref="F18" authorId="0" shapeId="0" xr:uid="{00000000-0006-0000-0600-000036000000}">
      <text>
        <r>
          <rPr>
            <sz val="10"/>
            <rFont val="Arial"/>
          </rPr>
          <t>Ô chỉ tiêu có định dạng ký tự</t>
        </r>
      </text>
    </comment>
    <comment ref="A20" authorId="0" shapeId="0" xr:uid="{00000000-0006-0000-0600-000037000000}">
      <text>
        <r>
          <rPr>
            <sz val="10"/>
            <rFont val="Arial"/>
          </rPr>
          <t>Ô chỉ tiêu có định dạng ký tự
Dữ liệu động đầu vào hợp lệ khi chỉ được thêm dòng trên ô này.</t>
        </r>
      </text>
    </comment>
    <comment ref="B20" authorId="0" shapeId="0" xr:uid="{00000000-0006-0000-0600-000038000000}">
      <text>
        <r>
          <rPr>
            <sz val="10"/>
            <rFont val="Arial"/>
          </rPr>
          <t>Ô chỉ tiêu có định dạng ký tự
Dữ liệu động đầu vào hợp lệ khi chỉ được thêm dòng trên ô này.</t>
        </r>
      </text>
    </comment>
    <comment ref="C20" authorId="0" shapeId="0" xr:uid="{00000000-0006-0000-0600-000039000000}">
      <text>
        <r>
          <rPr>
            <sz val="10"/>
            <rFont val="Arial"/>
          </rPr>
          <t>Ô chỉ tiêu có định dạng ký tự
Dữ liệu động đầu vào hợp lệ khi chỉ được thêm dòng trên ô này.</t>
        </r>
      </text>
    </comment>
    <comment ref="D20" authorId="0" shapeId="0" xr:uid="{00000000-0006-0000-0600-00003A000000}">
      <text>
        <r>
          <rPr>
            <sz val="10"/>
            <rFont val="Arial"/>
          </rPr>
          <t>Ô chỉ tiêu có định dạng số. Đơn vị tính x 1 (hoặc %)
Dữ liệu động đầu vào hợp lệ khi chỉ được thêm dòng trên ô này.</t>
        </r>
      </text>
    </comment>
    <comment ref="E20" authorId="0" shapeId="0" xr:uid="{00000000-0006-0000-0600-00003B000000}">
      <text>
        <r>
          <rPr>
            <sz val="10"/>
            <rFont val="Arial"/>
          </rPr>
          <t>Ô chỉ tiêu có định dạng ký tự
Dữ liệu động đầu vào hợp lệ khi chỉ được thêm dòng trên ô này.</t>
        </r>
      </text>
    </comment>
    <comment ref="F20" authorId="0" shapeId="0" xr:uid="{00000000-0006-0000-0600-00003C000000}">
      <text>
        <r>
          <rPr>
            <sz val="10"/>
            <rFont val="Arial"/>
          </rPr>
          <t>Ô chỉ tiêu có định dạng ký tự
Dữ liệu động đầu vào hợp lệ khi chỉ được thêm dòng trên ô này.</t>
        </r>
      </text>
    </comment>
    <comment ref="C21" authorId="0" shapeId="0" xr:uid="{00000000-0006-0000-0600-00003D000000}">
      <text>
        <r>
          <rPr>
            <sz val="10"/>
            <rFont val="Arial"/>
          </rPr>
          <t>Ô chỉ tiêu có định dạng ký tự</t>
        </r>
      </text>
    </comment>
    <comment ref="D21" authorId="0" shapeId="0" xr:uid="{00000000-0006-0000-0600-00003E000000}">
      <text>
        <r>
          <rPr>
            <sz val="10"/>
            <rFont val="Arial"/>
          </rPr>
          <t>Ô chỉ tiêu có định dạng số. Đơn vị tính x 1 (hoặc %)</t>
        </r>
      </text>
    </comment>
    <comment ref="E21" authorId="0" shapeId="0" xr:uid="{00000000-0006-0000-0600-00003F000000}">
      <text>
        <r>
          <rPr>
            <sz val="10"/>
            <rFont val="Arial"/>
          </rPr>
          <t>Ô chỉ tiêu có định dạng ký tự</t>
        </r>
      </text>
    </comment>
    <comment ref="F21" authorId="0" shapeId="0" xr:uid="{00000000-0006-0000-0600-000040000000}">
      <text>
        <r>
          <rPr>
            <sz val="10"/>
            <rFont val="Arial"/>
          </rPr>
          <t>Ô chỉ tiêu có định dạng ký tự</t>
        </r>
      </text>
    </comment>
    <comment ref="A23" authorId="0" shapeId="0" xr:uid="{00000000-0006-0000-0600-000041000000}">
      <text>
        <r>
          <rPr>
            <sz val="10"/>
            <rFont val="Arial"/>
          </rPr>
          <t>Ô chỉ tiêu có định dạng ký tự
Dữ liệu động đầu vào hợp lệ khi chỉ được thêm dòng trên ô này.</t>
        </r>
      </text>
    </comment>
    <comment ref="B23" authorId="0" shapeId="0" xr:uid="{00000000-0006-0000-0600-000042000000}">
      <text>
        <r>
          <rPr>
            <sz val="10"/>
            <rFont val="Arial"/>
          </rPr>
          <t>Ô chỉ tiêu có định dạng ký tự
Dữ liệu động đầu vào hợp lệ khi chỉ được thêm dòng trên ô này.</t>
        </r>
      </text>
    </comment>
    <comment ref="C23" authorId="0" shapeId="0" xr:uid="{00000000-0006-0000-0600-000043000000}">
      <text>
        <r>
          <rPr>
            <sz val="10"/>
            <rFont val="Arial"/>
          </rPr>
          <t>Ô chỉ tiêu có định dạng ký tự
Dữ liệu động đầu vào hợp lệ khi chỉ được thêm dòng trên ô này.</t>
        </r>
      </text>
    </comment>
    <comment ref="D23" authorId="0" shapeId="0" xr:uid="{00000000-0006-0000-0600-000044000000}">
      <text>
        <r>
          <rPr>
            <sz val="10"/>
            <rFont val="Arial"/>
          </rPr>
          <t>Ô chỉ tiêu có định dạng số. Đơn vị tính x 1 (hoặc %)
Dữ liệu động đầu vào hợp lệ khi chỉ được thêm dòng trên ô này.</t>
        </r>
      </text>
    </comment>
    <comment ref="E23" authorId="0" shapeId="0" xr:uid="{00000000-0006-0000-0600-000045000000}">
      <text>
        <r>
          <rPr>
            <sz val="10"/>
            <rFont val="Arial"/>
          </rPr>
          <t>Ô chỉ tiêu có định dạng số. Đơn vị tính x 1 (hoặc %)
Dữ liệu động đầu vào hợp lệ khi chỉ được thêm dòng trên ô này.</t>
        </r>
      </text>
    </comment>
    <comment ref="F23" authorId="0" shapeId="0" xr:uid="{00000000-0006-0000-0600-000046000000}">
      <text>
        <r>
          <rPr>
            <sz val="10"/>
            <rFont val="Arial"/>
          </rPr>
          <t>Ô chỉ tiêu có định dạng số. Đơn vị tính x 1 (hoặc %)
Dữ liệu động đầu vào hợp lệ khi chỉ được thêm dòng trên ô này.</t>
        </r>
      </text>
    </comment>
    <comment ref="C24" authorId="0" shapeId="0" xr:uid="{00000000-0006-0000-0600-000047000000}">
      <text>
        <r>
          <rPr>
            <sz val="10"/>
            <rFont val="Arial"/>
          </rPr>
          <t>Ô chỉ tiêu có định dạng ký tự</t>
        </r>
      </text>
    </comment>
    <comment ref="D24" authorId="0" shapeId="0" xr:uid="{00000000-0006-0000-0600-000048000000}">
      <text>
        <r>
          <rPr>
            <sz val="10"/>
            <rFont val="Arial"/>
          </rPr>
          <t>Ô chỉ tiêu có định dạng số. Đơn vị tính x 1 (hoặc %)</t>
        </r>
      </text>
    </comment>
    <comment ref="E24" authorId="0" shapeId="0" xr:uid="{00000000-0006-0000-0600-000049000000}">
      <text>
        <r>
          <rPr>
            <sz val="10"/>
            <rFont val="Arial"/>
          </rPr>
          <t>Ô chỉ tiêu có định dạng số. Đơn vị tính x 1 (hoặc %)</t>
        </r>
      </text>
    </comment>
    <comment ref="F24" authorId="0" shapeId="0" xr:uid="{00000000-0006-0000-0600-00004A000000}">
      <text>
        <r>
          <rPr>
            <sz val="10"/>
            <rFont val="Arial"/>
          </rPr>
          <t>Ô chỉ tiêu có định dạng số. Đơn vị tính x 1 (hoặc %)</t>
        </r>
      </text>
    </comment>
    <comment ref="A26" authorId="0" shapeId="0" xr:uid="{00000000-0006-0000-0600-00004B000000}">
      <text>
        <r>
          <rPr>
            <sz val="10"/>
            <rFont val="Arial"/>
          </rPr>
          <t>Ô chỉ tiêu có định dạng ký tự
Dữ liệu động đầu vào hợp lệ khi chỉ được thêm dòng trên ô này.</t>
        </r>
      </text>
    </comment>
    <comment ref="B26" authorId="0" shapeId="0" xr:uid="{00000000-0006-0000-0600-00004C000000}">
      <text>
        <r>
          <rPr>
            <sz val="10"/>
            <rFont val="Arial"/>
          </rPr>
          <t>Ô chỉ tiêu có định dạng ký tự
Dữ liệu động đầu vào hợp lệ khi chỉ được thêm dòng trên ô này.</t>
        </r>
      </text>
    </comment>
    <comment ref="C26" authorId="0" shapeId="0" xr:uid="{00000000-0006-0000-0600-00004D000000}">
      <text>
        <r>
          <rPr>
            <sz val="10"/>
            <rFont val="Arial"/>
          </rPr>
          <t>Ô chỉ tiêu có định dạng ký tự
Dữ liệu động đầu vào hợp lệ khi chỉ được thêm dòng trên ô này.</t>
        </r>
      </text>
    </comment>
    <comment ref="D26" authorId="0" shapeId="0" xr:uid="{00000000-0006-0000-0600-00004E000000}">
      <text>
        <r>
          <rPr>
            <sz val="10"/>
            <rFont val="Arial"/>
          </rPr>
          <t>Ô chỉ tiêu có định dạng số. Đơn vị tính x 1 (hoặc %)
Dữ liệu động đầu vào hợp lệ khi chỉ được thêm dòng trên ô này.</t>
        </r>
      </text>
    </comment>
    <comment ref="E26" authorId="0" shapeId="0" xr:uid="{00000000-0006-0000-0600-00004F000000}">
      <text>
        <r>
          <rPr>
            <sz val="10"/>
            <rFont val="Arial"/>
          </rPr>
          <t>Ô chỉ tiêu có định dạng ký tự
Dữ liệu động đầu vào hợp lệ khi chỉ được thêm dòng trên ô này.</t>
        </r>
      </text>
    </comment>
    <comment ref="F26" authorId="0" shapeId="0" xr:uid="{00000000-0006-0000-0600-000050000000}">
      <text>
        <r>
          <rPr>
            <sz val="10"/>
            <rFont val="Arial"/>
          </rPr>
          <t>Ô chỉ tiêu có định dạng ký tự
Dữ liệu động đầu vào hợp lệ khi chỉ được thêm dòng trên ô này.</t>
        </r>
      </text>
    </comment>
    <comment ref="C27" authorId="0" shapeId="0" xr:uid="{00000000-0006-0000-0600-000051000000}">
      <text>
        <r>
          <rPr>
            <sz val="10"/>
            <rFont val="Arial"/>
          </rPr>
          <t>Ô chỉ tiêu có định dạng ký tự</t>
        </r>
      </text>
    </comment>
    <comment ref="D27" authorId="0" shapeId="0" xr:uid="{00000000-0006-0000-0600-000052000000}">
      <text>
        <r>
          <rPr>
            <sz val="10"/>
            <rFont val="Arial"/>
          </rPr>
          <t>Ô chỉ tiêu có định dạng số. Đơn vị tính x 1 (hoặc %)</t>
        </r>
      </text>
    </comment>
    <comment ref="E27" authorId="0" shapeId="0" xr:uid="{00000000-0006-0000-0600-000053000000}">
      <text>
        <r>
          <rPr>
            <sz val="10"/>
            <rFont val="Arial"/>
          </rPr>
          <t>Ô chỉ tiêu có định dạng ký tự</t>
        </r>
      </text>
    </comment>
    <comment ref="F27" authorId="0" shapeId="0" xr:uid="{00000000-0006-0000-0600-000054000000}">
      <text>
        <r>
          <rPr>
            <sz val="10"/>
            <rFont val="Arial"/>
          </rPr>
          <t>Ô chỉ tiêu có định dạng ký tự</t>
        </r>
      </text>
    </comment>
    <comment ref="A29" authorId="0" shapeId="0" xr:uid="{00000000-0006-0000-0600-000055000000}">
      <text>
        <r>
          <rPr>
            <sz val="10"/>
            <rFont val="Arial"/>
          </rPr>
          <t>Ô chỉ tiêu có định dạng ký tự
Dữ liệu động đầu vào hợp lệ khi chỉ được thêm dòng trên ô này.</t>
        </r>
      </text>
    </comment>
    <comment ref="B29" authorId="0" shapeId="0" xr:uid="{00000000-0006-0000-0600-000056000000}">
      <text>
        <r>
          <rPr>
            <sz val="10"/>
            <rFont val="Arial"/>
          </rPr>
          <t>Ô chỉ tiêu có định dạng ký tự
Dữ liệu động đầu vào hợp lệ khi chỉ được thêm dòng trên ô này.</t>
        </r>
      </text>
    </comment>
    <comment ref="C29" authorId="0" shapeId="0" xr:uid="{00000000-0006-0000-0600-000057000000}">
      <text>
        <r>
          <rPr>
            <sz val="10"/>
            <rFont val="Arial"/>
          </rPr>
          <t>Ô chỉ tiêu có định dạng ký tự
Dữ liệu động đầu vào hợp lệ khi chỉ được thêm dòng trên ô này.</t>
        </r>
      </text>
    </comment>
    <comment ref="D29" authorId="0" shapeId="0" xr:uid="{00000000-0006-0000-0600-000058000000}">
      <text>
        <r>
          <rPr>
            <sz val="10"/>
            <rFont val="Arial"/>
          </rPr>
          <t>Ô chỉ tiêu có định dạng số. Đơn vị tính x 1 (hoặc %)
Dữ liệu động đầu vào hợp lệ khi chỉ được thêm dòng trên ô này.</t>
        </r>
      </text>
    </comment>
    <comment ref="E29" authorId="0" shapeId="0" xr:uid="{00000000-0006-0000-0600-000059000000}">
      <text>
        <r>
          <rPr>
            <sz val="10"/>
            <rFont val="Arial"/>
          </rPr>
          <t>Ô chỉ tiêu có định dạng ký tự
Dữ liệu động đầu vào hợp lệ khi chỉ được thêm dòng trên ô này.</t>
        </r>
      </text>
    </comment>
    <comment ref="F29" authorId="0" shapeId="0" xr:uid="{00000000-0006-0000-0600-00005A000000}">
      <text>
        <r>
          <rPr>
            <sz val="10"/>
            <rFont val="Arial"/>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700-000001000000}">
      <text>
        <r>
          <rPr>
            <sz val="10"/>
            <rFont val="Arial"/>
          </rPr>
          <t>Ô chỉ tiêu có định dạng ký tự</t>
        </r>
      </text>
    </comment>
    <comment ref="D3" authorId="0" shapeId="0" xr:uid="{00000000-0006-0000-0700-000002000000}">
      <text>
        <r>
          <rPr>
            <sz val="10"/>
            <rFont val="Arial"/>
          </rPr>
          <t>Ô chỉ tiêu có định dạng số. Đơn vị tính x 1 (hoặc %)</t>
        </r>
      </text>
    </comment>
    <comment ref="E3" authorId="0" shapeId="0" xr:uid="{00000000-0006-0000-0700-000003000000}">
      <text>
        <r>
          <rPr>
            <sz val="10"/>
            <rFont val="Arial"/>
          </rPr>
          <t>Ô chỉ tiêu có định dạng ký tự</t>
        </r>
      </text>
    </comment>
    <comment ref="F3" authorId="0" shapeId="0" xr:uid="{00000000-0006-0000-0700-000004000000}">
      <text>
        <r>
          <rPr>
            <sz val="10"/>
            <rFont val="Arial"/>
          </rPr>
          <t>Ô chỉ tiêu có định dạng ký tự</t>
        </r>
      </text>
    </comment>
    <comment ref="A5" authorId="0" shapeId="0" xr:uid="{00000000-0006-0000-0700-000005000000}">
      <text>
        <r>
          <rPr>
            <sz val="10"/>
            <rFont val="Arial"/>
          </rPr>
          <t>Ô chỉ tiêu có định dạng ký tự
Dữ liệu động đầu vào hợp lệ khi chỉ được thêm dòng trên ô này.</t>
        </r>
      </text>
    </comment>
    <comment ref="B5" authorId="0" shapeId="0" xr:uid="{00000000-0006-0000-0700-000006000000}">
      <text>
        <r>
          <rPr>
            <sz val="10"/>
            <rFont val="Arial"/>
          </rPr>
          <t>Ô chỉ tiêu có định dạng ký tự
Dữ liệu động đầu vào hợp lệ khi chỉ được thêm dòng trên ô này.</t>
        </r>
      </text>
    </comment>
    <comment ref="C5" authorId="0" shapeId="0" xr:uid="{00000000-0006-0000-0700-000007000000}">
      <text>
        <r>
          <rPr>
            <sz val="10"/>
            <rFont val="Arial"/>
          </rPr>
          <t>Ô chỉ tiêu có định dạng ký tự
Dữ liệu động đầu vào hợp lệ khi chỉ được thêm dòng trên ô này.</t>
        </r>
      </text>
    </comment>
    <comment ref="D5" authorId="0" shapeId="0" xr:uid="{00000000-0006-0000-0700-000008000000}">
      <text>
        <r>
          <rPr>
            <sz val="10"/>
            <rFont val="Arial"/>
          </rPr>
          <t>Ô chỉ tiêu có định dạng số. Đơn vị tính x 1 (hoặc %)
Dữ liệu động đầu vào hợp lệ khi chỉ được thêm dòng trên ô này.</t>
        </r>
      </text>
    </comment>
    <comment ref="E5" authorId="0" shapeId="0" xr:uid="{00000000-0006-0000-0700-000009000000}">
      <text>
        <r>
          <rPr>
            <sz val="10"/>
            <rFont val="Arial"/>
          </rPr>
          <t>Ô chỉ tiêu có định dạng ký tự
Dữ liệu động đầu vào hợp lệ khi chỉ được thêm dòng trên ô này.</t>
        </r>
      </text>
    </comment>
    <comment ref="F5" authorId="0" shapeId="0" xr:uid="{00000000-0006-0000-0700-00000A000000}">
      <text>
        <r>
          <rPr>
            <sz val="10"/>
            <rFont val="Arial"/>
          </rPr>
          <t>Ô chỉ tiêu có định dạng ký tự
Dữ liệu động đầu vào hợp lệ khi chỉ được thêm dòng trên ô này.</t>
        </r>
      </text>
    </comment>
    <comment ref="C6" authorId="0" shapeId="0" xr:uid="{00000000-0006-0000-0700-00000B000000}">
      <text>
        <r>
          <rPr>
            <sz val="10"/>
            <rFont val="Arial"/>
          </rPr>
          <t>Ô chỉ tiêu có định dạng ký tự</t>
        </r>
      </text>
    </comment>
    <comment ref="D6" authorId="0" shapeId="0" xr:uid="{00000000-0006-0000-0700-00000C000000}">
      <text>
        <r>
          <rPr>
            <sz val="10"/>
            <rFont val="Arial"/>
          </rPr>
          <t>Ô chỉ tiêu có định dạng số. Đơn vị tính x 1 (hoặc %)</t>
        </r>
      </text>
    </comment>
    <comment ref="E6" authorId="0" shapeId="0" xr:uid="{00000000-0006-0000-0700-00000D000000}">
      <text>
        <r>
          <rPr>
            <sz val="10"/>
            <rFont val="Arial"/>
          </rPr>
          <t>Ô chỉ tiêu có định dạng ký tự</t>
        </r>
      </text>
    </comment>
    <comment ref="F6" authorId="0" shapeId="0" xr:uid="{00000000-0006-0000-0700-00000E000000}">
      <text>
        <r>
          <rPr>
            <sz val="10"/>
            <rFont val="Arial"/>
          </rPr>
          <t>Ô chỉ tiêu có định dạng ký tự</t>
        </r>
      </text>
    </comment>
    <comment ref="A8" authorId="0" shapeId="0" xr:uid="{00000000-0006-0000-0700-00000F000000}">
      <text>
        <r>
          <rPr>
            <sz val="10"/>
            <rFont val="Arial"/>
          </rPr>
          <t>Ô chỉ tiêu có định dạng ký tự
Dữ liệu động đầu vào hợp lệ khi chỉ được thêm dòng trên ô này.</t>
        </r>
      </text>
    </comment>
    <comment ref="B8" authorId="0" shapeId="0" xr:uid="{00000000-0006-0000-0700-000010000000}">
      <text>
        <r>
          <rPr>
            <sz val="10"/>
            <rFont val="Arial"/>
          </rPr>
          <t>Ô chỉ tiêu có định dạng ký tự
Dữ liệu động đầu vào hợp lệ khi chỉ được thêm dòng trên ô này.</t>
        </r>
      </text>
    </comment>
    <comment ref="C8" authorId="0" shapeId="0" xr:uid="{00000000-0006-0000-0700-000011000000}">
      <text>
        <r>
          <rPr>
            <sz val="10"/>
            <rFont val="Arial"/>
          </rPr>
          <t>Ô chỉ tiêu có định dạng ký tự
Dữ liệu động đầu vào hợp lệ khi chỉ được thêm dòng trên ô này.</t>
        </r>
      </text>
    </comment>
    <comment ref="D8" authorId="0" shapeId="0" xr:uid="{00000000-0006-0000-0700-000012000000}">
      <text>
        <r>
          <rPr>
            <sz val="10"/>
            <rFont val="Arial"/>
          </rPr>
          <t>Ô chỉ tiêu có định dạng số. Đơn vị tính x 1 (hoặc %)
Dữ liệu động đầu vào hợp lệ khi chỉ được thêm dòng trên ô này.</t>
        </r>
      </text>
    </comment>
    <comment ref="E8" authorId="0" shapeId="0" xr:uid="{00000000-0006-0000-0700-000013000000}">
      <text>
        <r>
          <rPr>
            <sz val="10"/>
            <rFont val="Arial"/>
          </rPr>
          <t>Ô chỉ tiêu có định dạng ký tự
Dữ liệu động đầu vào hợp lệ khi chỉ được thêm dòng trên ô này.</t>
        </r>
      </text>
    </comment>
    <comment ref="F8" authorId="0" shapeId="0" xr:uid="{00000000-0006-0000-0700-000014000000}">
      <text>
        <r>
          <rPr>
            <sz val="10"/>
            <rFont val="Arial"/>
          </rPr>
          <t>Ô chỉ tiêu có định dạng ký tự
Dữ liệu động đầu vào hợp lệ khi chỉ được thêm dòng trên ô này.</t>
        </r>
      </text>
    </comment>
    <comment ref="C9" authorId="0" shapeId="0" xr:uid="{00000000-0006-0000-0700-000015000000}">
      <text>
        <r>
          <rPr>
            <sz val="10"/>
            <rFont val="Arial"/>
          </rPr>
          <t>Ô chỉ tiêu có định dạng ký tự</t>
        </r>
      </text>
    </comment>
    <comment ref="D9" authorId="0" shapeId="0" xr:uid="{00000000-0006-0000-0700-000016000000}">
      <text>
        <r>
          <rPr>
            <sz val="10"/>
            <rFont val="Arial"/>
          </rPr>
          <t>Ô chỉ tiêu có định dạng số. Đơn vị tính x 1 (hoặc %)</t>
        </r>
      </text>
    </comment>
    <comment ref="E9" authorId="0" shapeId="0" xr:uid="{00000000-0006-0000-0700-000017000000}">
      <text>
        <r>
          <rPr>
            <sz val="10"/>
            <rFont val="Arial"/>
          </rPr>
          <t>Ô chỉ tiêu có định dạng ký tự</t>
        </r>
      </text>
    </comment>
    <comment ref="F9" authorId="0" shapeId="0" xr:uid="{00000000-0006-0000-0700-000018000000}">
      <text>
        <r>
          <rPr>
            <sz val="10"/>
            <rFont val="Arial"/>
          </rPr>
          <t>Ô chỉ tiêu có định dạng ký tự</t>
        </r>
      </text>
    </comment>
    <comment ref="A11" authorId="0" shapeId="0" xr:uid="{00000000-0006-0000-0700-000019000000}">
      <text>
        <r>
          <rPr>
            <sz val="10"/>
            <rFont val="Arial"/>
          </rPr>
          <t>Ô chỉ tiêu có định dạng ký tự
Dữ liệu động đầu vào hợp lệ khi chỉ được thêm dòng trên ô này.</t>
        </r>
      </text>
    </comment>
    <comment ref="B11" authorId="0" shapeId="0" xr:uid="{00000000-0006-0000-0700-00001A000000}">
      <text>
        <r>
          <rPr>
            <sz val="10"/>
            <rFont val="Arial"/>
          </rPr>
          <t>Ô chỉ tiêu có định dạng ký tự
Dữ liệu động đầu vào hợp lệ khi chỉ được thêm dòng trên ô này.</t>
        </r>
      </text>
    </comment>
    <comment ref="C11" authorId="0" shapeId="0" xr:uid="{00000000-0006-0000-0700-00001B000000}">
      <text>
        <r>
          <rPr>
            <sz val="10"/>
            <rFont val="Arial"/>
          </rPr>
          <t>Ô chỉ tiêu có định dạng ký tự
Dữ liệu động đầu vào hợp lệ khi chỉ được thêm dòng trên ô này.</t>
        </r>
      </text>
    </comment>
    <comment ref="D11" authorId="0" shapeId="0" xr:uid="{00000000-0006-0000-0700-00001C000000}">
      <text>
        <r>
          <rPr>
            <sz val="10"/>
            <rFont val="Arial"/>
          </rPr>
          <t>Ô chỉ tiêu có định dạng số. Đơn vị tính x 1 (hoặc %)
Dữ liệu động đầu vào hợp lệ khi chỉ được thêm dòng trên ô này.</t>
        </r>
      </text>
    </comment>
    <comment ref="E11" authorId="0" shapeId="0" xr:uid="{00000000-0006-0000-0700-00001D000000}">
      <text>
        <r>
          <rPr>
            <sz val="10"/>
            <rFont val="Arial"/>
          </rPr>
          <t>Ô chỉ tiêu có định dạng ký tự
Dữ liệu động đầu vào hợp lệ khi chỉ được thêm dòng trên ô này.</t>
        </r>
      </text>
    </comment>
    <comment ref="F11" authorId="0" shapeId="0" xr:uid="{00000000-0006-0000-0700-00001E000000}">
      <text>
        <r>
          <rPr>
            <sz val="10"/>
            <rFont val="Arial"/>
          </rPr>
          <t>Ô chỉ tiêu có định dạng ký tự
Dữ liệu động đầu vào hợp lệ khi chỉ được thêm dòng trên ô này.</t>
        </r>
      </text>
    </comment>
    <comment ref="C12" authorId="0" shapeId="0" xr:uid="{00000000-0006-0000-0700-00001F000000}">
      <text>
        <r>
          <rPr>
            <sz val="10"/>
            <rFont val="Arial"/>
          </rPr>
          <t>Ô chỉ tiêu có định dạng ký tự</t>
        </r>
      </text>
    </comment>
    <comment ref="D12" authorId="0" shapeId="0" xr:uid="{00000000-0006-0000-0700-000020000000}">
      <text>
        <r>
          <rPr>
            <sz val="10"/>
            <rFont val="Arial"/>
          </rPr>
          <t>Ô chỉ tiêu có định dạng số. Đơn vị tính x 1 (hoặc %)</t>
        </r>
      </text>
    </comment>
    <comment ref="E12" authorId="0" shapeId="0" xr:uid="{00000000-0006-0000-0700-000021000000}">
      <text>
        <r>
          <rPr>
            <sz val="10"/>
            <rFont val="Arial"/>
          </rPr>
          <t>Ô chỉ tiêu có định dạng ký tự</t>
        </r>
      </text>
    </comment>
    <comment ref="F12" authorId="0" shapeId="0" xr:uid="{00000000-0006-0000-0700-000022000000}">
      <text>
        <r>
          <rPr>
            <sz val="10"/>
            <rFont val="Arial"/>
          </rPr>
          <t>Ô chỉ tiêu có định dạng ký tự</t>
        </r>
      </text>
    </comment>
    <comment ref="A14" authorId="0" shapeId="0" xr:uid="{00000000-0006-0000-0700-000023000000}">
      <text>
        <r>
          <rPr>
            <sz val="10"/>
            <rFont val="Arial"/>
          </rPr>
          <t>Ô chỉ tiêu có định dạng ký tự
Dữ liệu động đầu vào hợp lệ khi chỉ được thêm dòng trên ô này.</t>
        </r>
      </text>
    </comment>
    <comment ref="B14" authorId="0" shapeId="0" xr:uid="{00000000-0006-0000-0700-000024000000}">
      <text>
        <r>
          <rPr>
            <sz val="10"/>
            <rFont val="Arial"/>
          </rPr>
          <t>Ô chỉ tiêu có định dạng ký tự
Dữ liệu động đầu vào hợp lệ khi chỉ được thêm dòng trên ô này.</t>
        </r>
      </text>
    </comment>
    <comment ref="C14" authorId="0" shapeId="0" xr:uid="{00000000-0006-0000-0700-000025000000}">
      <text>
        <r>
          <rPr>
            <sz val="10"/>
            <rFont val="Arial"/>
          </rPr>
          <t>Ô chỉ tiêu có định dạng ký tự
Dữ liệu động đầu vào hợp lệ khi chỉ được thêm dòng trên ô này.</t>
        </r>
      </text>
    </comment>
    <comment ref="D14" authorId="0" shapeId="0" xr:uid="{00000000-0006-0000-0700-000026000000}">
      <text>
        <r>
          <rPr>
            <sz val="10"/>
            <rFont val="Arial"/>
          </rPr>
          <t>Ô chỉ tiêu có định dạng số. Đơn vị tính x 1 (hoặc %)
Dữ liệu động đầu vào hợp lệ khi chỉ được thêm dòng trên ô này.</t>
        </r>
      </text>
    </comment>
    <comment ref="E14" authorId="0" shapeId="0" xr:uid="{00000000-0006-0000-0700-000027000000}">
      <text>
        <r>
          <rPr>
            <sz val="10"/>
            <rFont val="Arial"/>
          </rPr>
          <t>Ô chỉ tiêu có định dạng ký tự
Dữ liệu động đầu vào hợp lệ khi chỉ được thêm dòng trên ô này.</t>
        </r>
      </text>
    </comment>
    <comment ref="F14" authorId="0" shapeId="0" xr:uid="{00000000-0006-0000-0700-000028000000}">
      <text>
        <r>
          <rPr>
            <sz val="10"/>
            <rFont val="Arial"/>
          </rPr>
          <t>Ô chỉ tiêu có định dạng ký tự
Dữ liệu động đầu vào hợp lệ khi chỉ được thêm dòng trên ô này.</t>
        </r>
      </text>
    </comment>
    <comment ref="C15" authorId="0" shapeId="0" xr:uid="{00000000-0006-0000-0700-000029000000}">
      <text>
        <r>
          <rPr>
            <sz val="10"/>
            <rFont val="Arial"/>
          </rPr>
          <t>Ô chỉ tiêu có định dạng ký tự</t>
        </r>
      </text>
    </comment>
    <comment ref="D15" authorId="0" shapeId="0" xr:uid="{00000000-0006-0000-0700-00002A000000}">
      <text>
        <r>
          <rPr>
            <sz val="10"/>
            <rFont val="Arial"/>
          </rPr>
          <t>Ô chỉ tiêu có định dạng số. Đơn vị tính x 1 (hoặc %)</t>
        </r>
      </text>
    </comment>
    <comment ref="E15" authorId="0" shapeId="0" xr:uid="{00000000-0006-0000-0700-00002B000000}">
      <text>
        <r>
          <rPr>
            <sz val="10"/>
            <rFont val="Arial"/>
          </rPr>
          <t>Ô chỉ tiêu có định dạng ký tự</t>
        </r>
      </text>
    </comment>
    <comment ref="F15" authorId="0" shapeId="0" xr:uid="{00000000-0006-0000-0700-00002C000000}">
      <text>
        <r>
          <rPr>
            <sz val="10"/>
            <rFont val="Arial"/>
          </rPr>
          <t>Ô chỉ tiêu có định dạng ký tự</t>
        </r>
      </text>
    </comment>
    <comment ref="A17" authorId="0" shapeId="0" xr:uid="{00000000-0006-0000-0700-00002D000000}">
      <text>
        <r>
          <rPr>
            <sz val="10"/>
            <rFont val="Arial"/>
          </rPr>
          <t>Ô chỉ tiêu có định dạng ký tự
Dữ liệu động đầu vào hợp lệ khi chỉ được thêm dòng trên ô này.</t>
        </r>
      </text>
    </comment>
    <comment ref="B17" authorId="0" shapeId="0" xr:uid="{00000000-0006-0000-0700-00002E000000}">
      <text>
        <r>
          <rPr>
            <sz val="10"/>
            <rFont val="Arial"/>
          </rPr>
          <t>Ô chỉ tiêu có định dạng ký tự
Dữ liệu động đầu vào hợp lệ khi chỉ được thêm dòng trên ô này.</t>
        </r>
      </text>
    </comment>
    <comment ref="C17" authorId="0" shapeId="0" xr:uid="{00000000-0006-0000-0700-00002F000000}">
      <text>
        <r>
          <rPr>
            <sz val="10"/>
            <rFont val="Arial"/>
          </rPr>
          <t>Ô chỉ tiêu có định dạng ký tự
Dữ liệu động đầu vào hợp lệ khi chỉ được thêm dòng trên ô này.</t>
        </r>
      </text>
    </comment>
    <comment ref="D17" authorId="0" shapeId="0" xr:uid="{00000000-0006-0000-0700-000030000000}">
      <text>
        <r>
          <rPr>
            <sz val="10"/>
            <rFont val="Arial"/>
          </rPr>
          <t>Ô chỉ tiêu có định dạng số. Đơn vị tính x 1 (hoặc %)
Dữ liệu động đầu vào hợp lệ khi chỉ được thêm dòng trên ô này.</t>
        </r>
      </text>
    </comment>
    <comment ref="E17" authorId="0" shapeId="0" xr:uid="{00000000-0006-0000-0700-000031000000}">
      <text>
        <r>
          <rPr>
            <sz val="10"/>
            <rFont val="Arial"/>
          </rPr>
          <t>Ô chỉ tiêu có định dạng ký tự
Dữ liệu động đầu vào hợp lệ khi chỉ được thêm dòng trên ô này.</t>
        </r>
      </text>
    </comment>
    <comment ref="F17" authorId="0" shapeId="0" xr:uid="{00000000-0006-0000-0700-000032000000}">
      <text>
        <r>
          <rPr>
            <sz val="10"/>
            <rFont val="Arial"/>
          </rPr>
          <t>Ô chỉ tiêu có định dạng ký tự
Dữ liệu động đầu vào hợp lệ khi chỉ được thêm dòng trên ô này.</t>
        </r>
      </text>
    </comment>
    <comment ref="C18" authorId="0" shapeId="0" xr:uid="{00000000-0006-0000-0700-000033000000}">
      <text>
        <r>
          <rPr>
            <sz val="10"/>
            <rFont val="Arial"/>
          </rPr>
          <t>Ô chỉ tiêu có định dạng ký tự</t>
        </r>
      </text>
    </comment>
    <comment ref="D18" authorId="0" shapeId="0" xr:uid="{00000000-0006-0000-0700-000034000000}">
      <text>
        <r>
          <rPr>
            <sz val="10"/>
            <rFont val="Arial"/>
          </rPr>
          <t>Ô chỉ tiêu có định dạng số. Đơn vị tính x 1 (hoặc %)</t>
        </r>
      </text>
    </comment>
    <comment ref="E18" authorId="0" shapeId="0" xr:uid="{00000000-0006-0000-0700-000035000000}">
      <text>
        <r>
          <rPr>
            <sz val="10"/>
            <rFont val="Arial"/>
          </rPr>
          <t>Ô chỉ tiêu có định dạng ký tự</t>
        </r>
      </text>
    </comment>
    <comment ref="F18" authorId="0" shapeId="0" xr:uid="{00000000-0006-0000-0700-000036000000}">
      <text>
        <r>
          <rPr>
            <sz val="10"/>
            <rFont val="Arial"/>
          </rPr>
          <t>Ô chỉ tiêu có định dạng ký tự</t>
        </r>
      </text>
    </comment>
    <comment ref="A20" authorId="0" shapeId="0" xr:uid="{00000000-0006-0000-0700-000037000000}">
      <text>
        <r>
          <rPr>
            <sz val="10"/>
            <rFont val="Arial"/>
          </rPr>
          <t>Ô chỉ tiêu có định dạng ký tự
Dữ liệu động đầu vào hợp lệ khi chỉ được thêm dòng trên ô này.</t>
        </r>
      </text>
    </comment>
    <comment ref="B20" authorId="0" shapeId="0" xr:uid="{00000000-0006-0000-0700-000038000000}">
      <text>
        <r>
          <rPr>
            <sz val="10"/>
            <rFont val="Arial"/>
          </rPr>
          <t>Ô chỉ tiêu có định dạng ký tự
Dữ liệu động đầu vào hợp lệ khi chỉ được thêm dòng trên ô này.</t>
        </r>
      </text>
    </comment>
    <comment ref="C20" authorId="0" shapeId="0" xr:uid="{00000000-0006-0000-0700-000039000000}">
      <text>
        <r>
          <rPr>
            <sz val="10"/>
            <rFont val="Arial"/>
          </rPr>
          <t>Ô chỉ tiêu có định dạng ký tự
Dữ liệu động đầu vào hợp lệ khi chỉ được thêm dòng trên ô này.</t>
        </r>
      </text>
    </comment>
    <comment ref="D20" authorId="0" shapeId="0" xr:uid="{00000000-0006-0000-0700-00003A000000}">
      <text>
        <r>
          <rPr>
            <sz val="10"/>
            <rFont val="Arial"/>
          </rPr>
          <t>Ô chỉ tiêu có định dạng số. Đơn vị tính x 1 (hoặc %)
Dữ liệu động đầu vào hợp lệ khi chỉ được thêm dòng trên ô này.</t>
        </r>
      </text>
    </comment>
    <comment ref="E20" authorId="0" shapeId="0" xr:uid="{00000000-0006-0000-0700-00003B000000}">
      <text>
        <r>
          <rPr>
            <sz val="10"/>
            <rFont val="Arial"/>
          </rPr>
          <t>Ô chỉ tiêu có định dạng ký tự
Dữ liệu động đầu vào hợp lệ khi chỉ được thêm dòng trên ô này.</t>
        </r>
      </text>
    </comment>
    <comment ref="F20" authorId="0" shapeId="0" xr:uid="{00000000-0006-0000-0700-00003C000000}">
      <text>
        <r>
          <rPr>
            <sz val="10"/>
            <rFont val="Arial"/>
          </rPr>
          <t>Ô chỉ tiêu có định dạng ký tự
Dữ liệu động đầu vào hợp lệ khi chỉ được thêm dòng trên ô này.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800-000001000000}">
      <text>
        <r>
          <rPr>
            <sz val="10"/>
            <rFont val="Arial"/>
          </rPr>
          <t>Ô chỉ tiêu có định dạng số. Đơn vị tính x 1 (hoặc %)
Dữ liệu động đầu vào hợp lệ khi chỉ được thêm dòng trên ô này.</t>
        </r>
      </text>
    </comment>
    <comment ref="B3" authorId="0" shapeId="0" xr:uid="{00000000-0006-0000-0800-000002000000}">
      <text>
        <r>
          <rPr>
            <sz val="10"/>
            <rFont val="Arial"/>
          </rPr>
          <t>Ô chỉ tiêu có định dạng ký tự
Dữ liệu động đầu vào hợp lệ khi chỉ được thêm dòng trên ô này.</t>
        </r>
      </text>
    </comment>
    <comment ref="C3" authorId="0" shapeId="0" xr:uid="{00000000-0006-0000-0800-000003000000}">
      <text>
        <r>
          <rPr>
            <sz val="10"/>
            <rFont val="Arial"/>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<sst xmlns="http://schemas.openxmlformats.org/spreadsheetml/2006/main" count="1161" uniqueCount="384">
  <si>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</si>
  <si>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</si>
  <si>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</si>
  <si>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</si>
  <si>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</si>
  <si>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</si>
  <si>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</si>
  <si>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</si>
  <si>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</si>
  <si>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</si>
  <si>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</si>
  <si>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</si>
  <si>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</si>
  <si>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</si>
  <si>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</si>
  <si>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</si>
  <si>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</si>
  <si>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</si>
  <si>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</si>
  <si>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</si>
  <si>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</si>
  <si>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</si>
  <si>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</si>
  <si>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</si>
  <si>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</si>
  <si>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</si>
  <si>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</si>
  <si>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</si>
  <si>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</si>
  <si>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</si>
  <si>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</si>
  <si>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</si>
  <si>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</si>
  <si>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</si>
  <si>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</si>
  <si>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</si>
  <si>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</si>
  <si>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</si>
  <si>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</si>
  <si>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</si>
  <si>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</si>
  <si>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</si>
  <si>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</si>
  <si>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</si>
  <si>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</si>
  <si>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</si>
  <si>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</si>
  <si>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</si>
  <si>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</si>
  <si>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</si>
  <si>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</si>
  <si>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</si>
  <si>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</si>
  <si>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</si>
  <si>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</si>
  <si>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</si>
  <si>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</si>
  <si>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</si>
  <si>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</si>
  <si>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</si>
  <si>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</si>
  <si>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</si>
  <si>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</si>
  <si>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</si>
  <si>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</si>
  <si>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</si>
  <si>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</si>
  <si>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</si>
  <si>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</si>
  <si>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</si>
  <si>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</si>
  <si>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</si>
  <si>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</si>
  <si>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</si>
  <si>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</si>
  <si>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</si>
  <si>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</si>
  <si>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</si>
  <si>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</si>
  <si>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</si>
  <si>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</si>
  <si>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</si>
  <si>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</si>
  <si>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</si>
  <si>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</si>
  <si>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</si>
  <si>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</si>
  <si>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</si>
  <si>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</si>
  <si>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</si>
  <si>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</si>
  <si>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</si>
  <si>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</si>
  <si>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</si>
  <si>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</si>
  <si>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</si>
  <si>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</si>
  <si>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</si>
  <si>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</si>
  <si>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</si>
  <si>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</si>
  <si>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</si>
  <si>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</si>
  <si>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</si>
  <si>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</si>
  <si>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</si>
  <si>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</si>
  <si>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</si>
  <si>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</si>
  <si>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</si>
  <si>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</si>
  <si>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</si>
  <si>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</si>
  <si>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</si>
  <si>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</si>
  <si>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</si>
  <si>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</si>
  <si>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</si>
  <si>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</si>
  <si>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</si>
  <si>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</si>
  <si>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</si>
  <si>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</si>
  <si>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</si>
  <si>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</si>
  <si>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</si>
  <si>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</si>
  <si>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</si>
  <si>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</si>
  <si>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</si>
  <si>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</si>
  <si>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</si>
  <si>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</si>
  <si>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</si>
  <si>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</si>
  <si>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</si>
  <si>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</si>
  <si>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</si>
  <si>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</si>
  <si>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</si>
  <si>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</si>
  <si>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</si>
  <si>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</si>
  <si>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</si>
  <si>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</si>
  <si>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</si>
  <si>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</si>
  <si>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</si>
  <si>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</si>
  <si>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</si>
  <si>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</si>
  <si>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</si>
  <si>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</si>
  <si>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</si>
  <si>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</si>
  <si>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</si>
  <si>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</si>
  <si>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</si>
  <si>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</si>
  <si>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</si>
  <si>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</si>
  <si>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</si>
  <si>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</si>
  <si>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</si>
  <si>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</si>
  <si>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</si>
  <si>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</si>
  <si>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</si>
  <si>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</si>
  <si>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</si>
  <si>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</si>
  <si>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</si>
  <si>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</si>
  <si>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</si>
  <si>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</si>
  <si>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</si>
  <si>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</si>
  <si>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</si>
  <si>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</si>
  <si>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</si>
  <si>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</si>
  <si>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</si>
  <si>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</si>
  <si>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</si>
  <si>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</si>
  <si>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</si>
  <si>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</si>
  <si>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</si>
  <si>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</si>
  <si>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</si>
  <si>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</si>
  <si>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</si>
  <si>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</si>
  <si>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</si>
  <si>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</si>
  <si>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</si>
  <si>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</si>
  <si>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</si>
  <si>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</si>
  <si>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</si>
  <si>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</si>
  <si>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</si>
  <si>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</si>
  <si>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</si>
  <si>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</si>
  <si>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</si>
  <si>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</si>
  <si>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</si>
  <si>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</si>
  <si>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</si>
  <si>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</si>
  <si>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</si>
  <si>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</si>
  <si>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</si>
  <si>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</si>
  <si>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</si>
  <si>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</si>
  <si>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</si>
  <si>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</si>
  <si>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</si>
  <si>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</si>
  <si>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</si>
  <si>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</si>
  <si>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</si>
  <si>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</si>
  <si>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</si>
  <si>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</si>
  <si>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</si>
  <si>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</si>
  <si>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</si>
  <si>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</si>
  <si>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</si>
  <si>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</si>
  <si>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</si>
  <si>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</si>
  <si>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</si>
  <si>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</si>
  <si>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</si>
  <si>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</si>
  <si>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</si>
  <si>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</si>
  <si>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</si>
  <si>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</si>
  <si>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</si>
  <si>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</si>
  <si>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</si>
  <si>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</si>
  <si>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</si>
  <si>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</si>
  <si>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</si>
  <si>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</si>
  <si>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</si>
  <si>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</si>
  <si>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</si>
  <si>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</si>
  <si>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</si>
  <si>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</si>
  <si>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</si>
  <si>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</si>
  <si>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</si>
  <si>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</si>
  <si>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</si>
  <si>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</si>
  <si>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</si>
  <si>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</si>
  <si>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</si>
  <si>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</si>
  <si>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</si>
  <si>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</si>
  <si>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</si>
  <si>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</si>
  <si>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</si>
  <si>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</si>
  <si>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</si>
  <si>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</si>
  <si>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</si>
  <si>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</si>
  <si>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</si>
  <si>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</si>
  <si>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</si>
  <si>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</si>
  <si>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</si>
  <si>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</si>
  <si>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</si>
  <si>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</si>
  <si>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</si>
  <si>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</si>
  <si>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</si>
  <si>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</si>
  <si>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</si>
  <si>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</si>
  <si>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</si>
  <si>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</si>
  <si>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</si>
  <si>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</si>
  <si>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</si>
  <si>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</si>
  <si>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</si>
  <si>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</si>
  <si>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người có liên quan (nêu chi tiết tên cá nhân, tổ chức)</t>
  </si>
  <si>
    <t>Số Giấy CMND/ CCCD/Hộ chiếu/ Số Giấy chứng nhận đăng ký doanh nghiệp</t>
  </si>
  <si>
    <t>Thông tin về giao dịch</t>
  </si>
  <si>
    <t>Tổng giá trị giao dịch (VND)</t>
  </si>
  <si>
    <t>Loại tài sản giao dịch (liệt kê chi tiết)</t>
  </si>
  <si>
    <t>Thời điểm thực hiện/ Mức giao dịch (VND)</t>
  </si>
  <si>
    <t>Nhân viên công ty quản lý quỹ</t>
  </si>
  <si>
    <t>Thành viên Hội đồng quản trị/ Hội đồng thành viên, cổ đông lớn, thành viên góp vốn trên 5% vốn điều lệ của công ty quản lý quỹ, người đại diện ủy quyền của các đối tượng này</t>
  </si>
  <si>
    <t>Các giao dịch với Công ty quản lý quỹ</t>
  </si>
  <si>
    <t>Ngân hàng giám sát</t>
  </si>
  <si>
    <t>Thành viên Ban đại diện quỹ/Hội đồng quản trị công ty ĐTCK</t>
  </si>
  <si>
    <t>Nhà đầu tư sở hữu từ 5% Vốn điều lệ của quỹ và người đại diện theo ủy quyền của nhà đầu tư này</t>
  </si>
  <si>
    <t>Người có quyền lợi liên quan tới các cá nhân, tổ chức tại I, II, II, IV, V, VII</t>
  </si>
  <si>
    <t>Quỹ/Công ty đầu tư chứng khoán được quản lý bởi cùng công ty quản lý quỹ</t>
  </si>
  <si>
    <t>Các trường hợp khác theo quy định của Điều lệ</t>
  </si>
  <si>
    <t>Thông tin về đối tác giao dịch của Quỹ/Công ty đầu tư (nêu chi tiết tên cá nhân, tổ chức)</t>
  </si>
  <si>
    <t>Số Giấy CMND/ CCCD/Hộ chiếu/Số Giấy chứng nhận đăng ký doanh nghiệp</t>
  </si>
  <si>
    <t>Tổng giá trị giao dịch</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</si>
  <si>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</si>
  <si>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</si>
  <si>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</si>
  <si>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</si>
  <si>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</si>
  <si>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</si>
  <si>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</si>
  <si>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Tham chiếu</t>
  </si>
  <si>
    <t>Công ty Cổ phần Quản lý Quỹ Kỹ Thương</t>
  </si>
  <si>
    <t>Ngân hàng TNHH Một thành viên Standard Chartered (Việt Nam)</t>
  </si>
  <si>
    <t>Quỹ Đầu tư trái phiếu Techcom (TCBF)</t>
  </si>
  <si>
    <t>Ngày 08 tháng 04 năm 2026</t>
  </si>
  <si>
    <t>Quý</t>
  </si>
  <si>
    <t>2026</t>
  </si>
  <si>
    <t>…</t>
  </si>
  <si>
    <t>Trái phiếu niêm yết
Listed bonds</t>
  </si>
  <si>
    <t>CII124021</t>
  </si>
  <si>
    <t>2251.1.1</t>
  </si>
  <si>
    <t>DSE125018</t>
  </si>
  <si>
    <t>2251.1.2</t>
  </si>
  <si>
    <t>HDB124018</t>
  </si>
  <si>
    <t>2251.1.3</t>
  </si>
  <si>
    <t>MML121021</t>
  </si>
  <si>
    <t>2251.1.4</t>
  </si>
  <si>
    <t>NPM123021</t>
  </si>
  <si>
    <t>2251.1.5</t>
  </si>
  <si>
    <t>NPM123022</t>
  </si>
  <si>
    <t>2251.1.6</t>
  </si>
  <si>
    <t>NPM123023</t>
  </si>
  <si>
    <t>2251.1.7</t>
  </si>
  <si>
    <t>NPM123024</t>
  </si>
  <si>
    <t>2251.1.8</t>
  </si>
  <si>
    <t>NVL122001</t>
  </si>
  <si>
    <t>2251.1.9</t>
  </si>
  <si>
    <t>SHB125010</t>
  </si>
  <si>
    <t>2251.1.10</t>
  </si>
  <si>
    <t>VHM121025</t>
  </si>
  <si>
    <t>2251.1.11</t>
  </si>
  <si>
    <t>VIC123029</t>
  </si>
  <si>
    <t>2251.1.12</t>
  </si>
  <si>
    <t>VIC124003</t>
  </si>
  <si>
    <t>2251.1.13</t>
  </si>
  <si>
    <t>VIC124005</t>
  </si>
  <si>
    <t>2251.1.14</t>
  </si>
  <si>
    <t>Trái phiếu chưa niêm yết, trái phiếu phát hành riêng lẻ 
Unlisted Bonds, Private placement bonds</t>
  </si>
  <si>
    <t>CIIB2427001 BONDS</t>
  </si>
  <si>
    <t>2251.2.1</t>
  </si>
  <si>
    <t>MSN12201</t>
  </si>
  <si>
    <t>2251.2.2</t>
  </si>
  <si>
    <t>NLG12402</t>
  </si>
  <si>
    <t>2251.2.3</t>
  </si>
  <si>
    <t>Quyền mua chứng khoán
Investment - Rights</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</si>
  <si>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</si>
  <si>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</si>
  <si>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</si>
  <si>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</si>
  <si>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</si>
  <si>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</si>
  <si>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</si>
  <si>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</si>
  <si>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</si>
  <si>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</si>
  <si>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</si>
  <si>
    <t>Vũ Quang Phan</t>
  </si>
  <si>
    <t>Phí Tuấn Thành</t>
  </si>
  <si>
    <t>Phó phòng Dịch vụ nghiệp vụ giám sát Quỹ</t>
  </si>
  <si>
    <t>Tổng Giám đốc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</si>
</sst>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4">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0"/>
      <name val="Arial"/>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43" fontId="13" fillId="0" borderId="0" applyFont="0" applyFill="0" applyBorder="0" applyAlignment="0" applyProtection="0"/>
  </cellStyleXfs>
  <cellXfs count="27">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10" fillId="2" borderId="1" xfId="0" applyFont="1" applyFill="1" applyBorder="1" applyAlignment="1">
      <alignment horizontal="center" vertical="justify"/>
    </xf>
    <xf numFmtId="0" fontId="11" fillId="0" borderId="1" xfId="0" applyFont="1" applyBorder="1" applyAlignment="1">
      <alignment horizontal="left"/>
    </xf>
    <xf numFmtId="0" fontId="12" fillId="2" borderId="1" xfId="0" applyFont="1" applyFill="1" applyBorder="1" applyAlignment="1">
      <alignment horizontal="left"/>
    </xf>
    <xf numFmtId="10" fontId="4" fillId="0" borderId="1" xfId="0" applyNumberFormat="1" applyFont="1" applyBorder="1" applyAlignment="1">
      <alignment horizontal="left"/>
    </xf>
    <xf numFmtId="10" fontId="2" fillId="0" borderId="1" xfId="0" applyNumberFormat="1" applyFont="1" applyBorder="1" applyAlignment="1">
      <alignment horizontal="left"/>
    </xf>
    <xf numFmtId="0" fontId="6" fillId="0" borderId="1" xfId="0" applyFont="1" applyBorder="1" applyAlignment="1">
      <alignment horizontal="left" wrapText="1"/>
    </xf>
    <xf numFmtId="164" fontId="4" fillId="0" borderId="1" xfId="1" applyNumberFormat="1" applyFont="1" applyBorder="1" applyAlignment="1">
      <alignment horizontal="right" vertical="top"/>
    </xf>
    <xf numFmtId="10" fontId="4" fillId="0" borderId="1" xfId="0" applyNumberFormat="1" applyFont="1" applyBorder="1" applyAlignment="1">
      <alignment horizontal="right" vertical="top"/>
    </xf>
    <xf numFmtId="164" fontId="2" fillId="0" borderId="1" xfId="1" applyNumberFormat="1" applyFont="1" applyBorder="1" applyAlignment="1">
      <alignment horizontal="right" vertical="top"/>
    </xf>
    <xf numFmtId="10" fontId="2" fillId="0" borderId="1" xfId="0" applyNumberFormat="1" applyFont="1" applyBorder="1" applyAlignment="1">
      <alignment horizontal="right" vertical="top"/>
    </xf>
    <xf numFmtId="43" fontId="2" fillId="0" borderId="1" xfId="1" applyFont="1" applyBorder="1" applyAlignment="1">
      <alignment horizontal="right" vertical="top"/>
    </xf>
    <xf numFmtId="0" fontId="12" fillId="2" borderId="1" xfId="0" applyFont="1" applyFill="1" applyBorder="1" applyAlignment="1">
      <alignment horizontal="right" vertical="top"/>
    </xf>
    <xf numFmtId="2" fontId="4" fillId="0" borderId="1" xfId="0" applyNumberFormat="1" applyFont="1" applyBorder="1" applyAlignment="1">
      <alignment horizontal="right" vertical="top"/>
    </xf>
    <xf numFmtId="0" fontId="2" fillId="0" borderId="0" xfId="0" applyFont="1"/>
    <xf numFmtId="0" fontId="9" fillId="0" borderId="0" xfId="0" applyFont="1" applyAlignment="1">
      <alignment horizontal="center" vertical="justify"/>
    </xf>
    <xf numFmtId="0" fontId="8"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11" fillId="0" borderId="1" xfId="0" applyFont="1" applyBorder="1" applyAlignment="1">
      <alignment horizontal="left"/>
    </xf>
    <xf numFmtId="0" fontId="10" fillId="2" borderId="1" xfId="0" applyFont="1" applyFill="1" applyBorder="1" applyAlignment="1">
      <alignment horizontal="center" vertical="justify"/>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D41"/>
  <sheetViews>
    <sheetView tabSelected="1" workbookViewId="0">
      <selection activeCell="A40" sqref="A40:C41"/>
    </sheetView>
  </sheetViews>
  <sheetFormatPr defaultRowHeight="12.5"/>
  <cols>
    <col min="1" max="1" width="40.90625" customWidth="1"/>
    <col min="2" max="2" width="8.6328125" customWidth="1"/>
    <col min="3" max="3" width="81.08984375" customWidth="1"/>
    <col min="4" max="4" width="37" customWidth="1"/>
  </cols>
  <sheetData>
    <row r="1" spans="1:4" ht="15" customHeight="1">
      <c r="A1" s="23" t="s">
        <v>0</v>
      </c>
      <c r="B1" s="23"/>
      <c r="C1" s="23"/>
      <c r="D1" s="23"/>
    </row>
    <row r="2" spans="1:4" ht="9" customHeight="1">
      <c r="A2" s="23"/>
      <c r="B2" s="23"/>
      <c r="C2" s="23"/>
      <c r="D2" s="23"/>
    </row>
    <row r="3" spans="1:4" ht="15" customHeight="1">
      <c r="A3" s="1" t="s">
        <v>1</v>
      </c>
      <c r="B3" s="1" t="s">
        <v>1</v>
      </c>
      <c r="C3" s="2" t="s">
        <v>2</v>
      </c>
      <c r="D3" s="1" t="s">
        <v>329</v>
      </c>
    </row>
    <row r="4" spans="1:4" ht="15" customHeight="1">
      <c r="A4" s="1" t="s">
        <v>1</v>
      </c>
      <c r="B4" s="1" t="s">
        <v>1</v>
      </c>
      <c r="C4" s="2" t="s">
        <v>3</v>
      </c>
      <c r="D4" s="1" t="s">
        <v>63</v>
      </c>
    </row>
    <row r="5" spans="1:4" ht="15" customHeight="1">
      <c r="A5" s="1" t="s">
        <v>1</v>
      </c>
      <c r="B5" s="1" t="s">
        <v>1</v>
      </c>
      <c r="C5" s="2" t="s">
        <v>4</v>
      </c>
      <c r="D5" s="1" t="s">
        <v>330</v>
      </c>
    </row>
    <row r="6" spans="1:4" ht="15" customHeight="1">
      <c r="A6" s="1" t="s">
        <v>1</v>
      </c>
      <c r="B6" s="1" t="s">
        <v>1</v>
      </c>
      <c r="C6" s="1" t="s">
        <v>1</v>
      </c>
      <c r="D6" s="1" t="s">
        <v>1</v>
      </c>
    </row>
    <row r="7" spans="1:4" ht="15" customHeight="1">
      <c r="A7" s="24" t="s">
        <v>5</v>
      </c>
      <c r="B7" s="24"/>
      <c r="C7" s="1" t="s">
        <v>325</v>
      </c>
      <c r="D7" s="1" t="s">
        <v>1</v>
      </c>
    </row>
    <row r="8" spans="1:4" ht="15" customHeight="1">
      <c r="A8" s="24" t="s">
        <v>6</v>
      </c>
      <c r="B8" s="24"/>
      <c r="C8" s="1" t="s">
        <v>326</v>
      </c>
      <c r="D8" s="1" t="s">
        <v>1</v>
      </c>
    </row>
    <row r="9" spans="1:4" ht="15" customHeight="1">
      <c r="A9" s="24" t="s">
        <v>7</v>
      </c>
      <c r="B9" s="24"/>
      <c r="C9" s="1" t="s">
        <v>327</v>
      </c>
      <c r="D9" s="1" t="s">
        <v>1</v>
      </c>
    </row>
    <row r="10" spans="1:4" ht="15" customHeight="1">
      <c r="A10" s="24" t="s">
        <v>8</v>
      </c>
      <c r="B10" s="24"/>
      <c r="C10" s="1" t="s">
        <v>328</v>
      </c>
      <c r="D10" s="1" t="s">
        <v>1</v>
      </c>
    </row>
    <row r="11" spans="1:4" ht="15" customHeight="1">
      <c r="A11" s="1" t="s">
        <v>1</v>
      </c>
      <c r="B11" s="1" t="s">
        <v>1</v>
      </c>
      <c r="C11" s="1" t="s">
        <v>1</v>
      </c>
      <c r="D11" s="1" t="s">
        <v>1</v>
      </c>
    </row>
    <row r="12" spans="1:4" ht="15" customHeight="1">
      <c r="A12" s="1" t="s">
        <v>1</v>
      </c>
      <c r="B12" s="1" t="s">
        <v>1</v>
      </c>
      <c r="C12" s="1" t="s">
        <v>1</v>
      </c>
      <c r="D12" s="1" t="s">
        <v>9</v>
      </c>
    </row>
    <row r="13" spans="1:4" ht="15" customHeight="1">
      <c r="A13" s="1" t="s">
        <v>1</v>
      </c>
      <c r="B13" s="3" t="s">
        <v>10</v>
      </c>
      <c r="C13" s="3" t="s">
        <v>11</v>
      </c>
      <c r="D13" s="3" t="s">
        <v>12</v>
      </c>
    </row>
    <row r="14" spans="1:4" ht="15" customHeight="1">
      <c r="A14" s="1" t="s">
        <v>1</v>
      </c>
      <c r="B14" s="4" t="s">
        <v>13</v>
      </c>
      <c r="C14" s="5" t="s">
        <v>14</v>
      </c>
      <c r="D14" s="5" t="s">
        <v>15</v>
      </c>
    </row>
    <row r="15" spans="1:4" ht="15" customHeight="1">
      <c r="A15" s="1" t="s">
        <v>1</v>
      </c>
      <c r="B15" s="4" t="s">
        <v>16</v>
      </c>
      <c r="C15" s="5" t="s">
        <v>17</v>
      </c>
      <c r="D15" s="5" t="s">
        <v>18</v>
      </c>
    </row>
    <row r="16" spans="1:4" ht="15" customHeight="1">
      <c r="A16" s="1" t="s">
        <v>1</v>
      </c>
      <c r="B16" s="4" t="s">
        <v>19</v>
      </c>
      <c r="C16" s="5" t="s">
        <v>20</v>
      </c>
      <c r="D16" s="5" t="s">
        <v>21</v>
      </c>
    </row>
    <row r="17" spans="1:4" ht="15" customHeight="1">
      <c r="A17" s="1" t="s">
        <v>1</v>
      </c>
      <c r="B17" s="4" t="s">
        <v>22</v>
      </c>
      <c r="C17" s="5" t="s">
        <v>23</v>
      </c>
      <c r="D17" s="5" t="s">
        <v>24</v>
      </c>
    </row>
    <row r="18" spans="1:4" ht="15" customHeight="1">
      <c r="A18" s="1" t="s">
        <v>1</v>
      </c>
      <c r="B18" s="4" t="s">
        <v>25</v>
      </c>
      <c r="C18" s="5" t="s">
        <v>26</v>
      </c>
      <c r="D18" s="5" t="s">
        <v>27</v>
      </c>
    </row>
    <row r="19" spans="1:4" ht="15" customHeight="1">
      <c r="A19" s="1"/>
      <c r="B19" s="4" t="s">
        <v>28</v>
      </c>
      <c r="C19" s="5" t="s">
        <v>29</v>
      </c>
      <c r="D19" s="5" t="s">
        <v>30</v>
      </c>
    </row>
    <row r="20" spans="1:4" ht="15" customHeight="1">
      <c r="A20" s="1"/>
      <c r="B20" s="4" t="s">
        <v>31</v>
      </c>
      <c r="C20" s="5" t="s">
        <v>32</v>
      </c>
      <c r="D20" s="5" t="s">
        <v>33</v>
      </c>
    </row>
    <row r="21" spans="1:4" ht="15" customHeight="1">
      <c r="A21" s="1"/>
      <c r="B21" s="4" t="s">
        <v>34</v>
      </c>
      <c r="C21" s="5" t="s">
        <v>35</v>
      </c>
      <c r="D21" s="5" t="s">
        <v>36</v>
      </c>
    </row>
    <row r="22" spans="1:4" ht="15" customHeight="1">
      <c r="A22" s="1"/>
      <c r="B22" s="4" t="s">
        <v>37</v>
      </c>
      <c r="C22" s="5" t="s">
        <v>38</v>
      </c>
      <c r="D22" s="5" t="s">
        <v>39</v>
      </c>
    </row>
    <row r="23" spans="1:4" ht="15" customHeight="1">
      <c r="A23" s="1"/>
      <c r="B23" s="4" t="s">
        <v>40</v>
      </c>
      <c r="C23" s="5" t="s">
        <v>41</v>
      </c>
      <c r="D23" s="5" t="s">
        <v>42</v>
      </c>
    </row>
    <row r="24" spans="1:4" ht="15" customHeight="1">
      <c r="A24" s="1"/>
      <c r="B24" s="4" t="s">
        <v>43</v>
      </c>
      <c r="C24" s="5" t="s">
        <v>44</v>
      </c>
      <c r="D24" s="5" t="s">
        <v>45</v>
      </c>
    </row>
    <row r="25" spans="1:4" ht="15" customHeight="1">
      <c r="A25" s="1"/>
      <c r="B25" s="4" t="s">
        <v>46</v>
      </c>
      <c r="C25" s="5" t="s">
        <v>47</v>
      </c>
      <c r="D25" s="5" t="s">
        <v>48</v>
      </c>
    </row>
    <row r="26" spans="1:4" ht="15" customHeight="1">
      <c r="A26" s="1"/>
      <c r="B26" s="4" t="s">
        <v>49</v>
      </c>
      <c r="C26" s="5" t="s">
        <v>50</v>
      </c>
      <c r="D26" s="5" t="s">
        <v>51</v>
      </c>
    </row>
    <row r="27" spans="1:4" ht="15" customHeight="1">
      <c r="A27" s="1" t="s">
        <v>1</v>
      </c>
      <c r="B27" s="6" t="s">
        <v>52</v>
      </c>
      <c r="C27" s="1" t="s">
        <v>53</v>
      </c>
      <c r="D27" s="1" t="s">
        <v>1</v>
      </c>
    </row>
    <row r="28" spans="1:4" ht="15" customHeight="1">
      <c r="A28" s="1" t="s">
        <v>1</v>
      </c>
      <c r="B28" s="1" t="s">
        <v>1</v>
      </c>
      <c r="C28" s="1" t="s">
        <v>54</v>
      </c>
      <c r="D28" s="1"/>
    </row>
    <row r="29" spans="1:4" ht="15" customHeight="1">
      <c r="A29" s="1" t="s">
        <v>1</v>
      </c>
      <c r="B29" s="1" t="s">
        <v>1</v>
      </c>
      <c r="C29" s="1" t="s">
        <v>55</v>
      </c>
      <c r="D29" s="1" t="s">
        <v>1</v>
      </c>
    </row>
    <row r="30" spans="1:4" ht="15" customHeight="1">
      <c r="A30" s="1" t="s">
        <v>1</v>
      </c>
      <c r="B30" s="1" t="s">
        <v>1</v>
      </c>
      <c r="C30" s="1" t="s">
        <v>1</v>
      </c>
      <c r="D30" s="1" t="s">
        <v>1</v>
      </c>
    </row>
    <row r="31" spans="1:4" ht="15" customHeight="1">
      <c r="A31" s="1" t="s">
        <v>1</v>
      </c>
      <c r="B31" s="1" t="s">
        <v>1</v>
      </c>
      <c r="C31" s="1" t="s">
        <v>1</v>
      </c>
      <c r="D31" s="1" t="s">
        <v>1</v>
      </c>
    </row>
    <row r="32" spans="1:4" ht="15" customHeight="1">
      <c r="A32" s="1" t="s">
        <v>1</v>
      </c>
      <c r="B32" s="1" t="s">
        <v>1</v>
      </c>
      <c r="C32" s="1" t="s">
        <v>1</v>
      </c>
      <c r="D32" s="1" t="s">
        <v>1</v>
      </c>
    </row>
    <row r="33" spans="1:4" ht="15" customHeight="1">
      <c r="A33" s="22" t="s">
        <v>56</v>
      </c>
      <c r="B33" s="22"/>
      <c r="C33" s="22" t="s">
        <v>57</v>
      </c>
      <c r="D33" s="22"/>
    </row>
    <row r="34" spans="1:4" ht="15" customHeight="1">
      <c r="A34" s="21" t="s">
        <v>58</v>
      </c>
      <c r="B34" s="21"/>
      <c r="C34" s="21" t="s">
        <v>58</v>
      </c>
      <c r="D34" s="21"/>
    </row>
    <row r="35" spans="1:4" ht="15" customHeight="1">
      <c r="A35" s="1" t="s">
        <v>1</v>
      </c>
      <c r="B35" s="1" t="s">
        <v>1</v>
      </c>
      <c r="C35" s="1" t="s">
        <v>1</v>
      </c>
      <c r="D35" s="1" t="s">
        <v>1</v>
      </c>
    </row>
    <row r="40" spans="1:4" ht="15.5">
      <c r="A40" s="20" t="s">
        <v>380</v>
      </c>
      <c r="B40" s="20"/>
      <c r="C40" s="20" t="s">
        <v>381</v>
      </c>
    </row>
    <row r="41" spans="1:4" ht="15.5">
      <c r="A41" s="20" t="s">
        <v>382</v>
      </c>
      <c r="B41" s="20"/>
      <c r="C41" s="20" t="s">
        <v>383</v>
      </c>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fitToPage="1"/>
  </sheetPr>
  <dimension ref="A1:A700"/>
  <sheetViews>
    <sheetView workbookViewId="0"/>
  </sheetViews>
  <sheetFormatPr defaultRowHeight="12.5"/>
  <sheetData>
    <row r="1" spans="1:1">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{'SheetId':'0e67e680-b807-4d33-99c0-7b78881f5ae3','UId':'9cbd5645-d1cc-4c66-9f84-d2f549c40baa','Col':4,'Row':3,'Format':'numberic','Value':'537307918492','TargetCode':''}</v>
      </c>
    </row>
    <row r="5" spans="1:1">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{'SheetId':'0e67e680-b807-4d33-99c0-7b78881f5ae3','UId':'99e568e1-5c2c-4711-855d-7b59f3d1cab6','Col':5,'Row':3,'Format':'numberic','Value':'695364530844','TargetCode':''}</v>
      </c>
    </row>
    <row r="6" spans="1:1">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{'SheetId':'0e67e680-b807-4d33-99c0-7b78881f5ae3','UId':'c69da7a3-02da-4c71-9ebc-1684c54f1afc','Col':6,'Row':3,'Format':'numberic','Value':'0.33322137359803','TargetCode':''}</v>
      </c>
    </row>
    <row r="7" spans="1:1">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{'SheetId':'0e67e680-b807-4d33-99c0-7b78881f5ae3','UId':'ff256832-31a8-4b18-a932-43bc9d1665b9','Col':4,'Row':6,'ColDynamic':4,'RowDynamic':5,'Format':'numberic','Value':'537307918492','TargetCode':''}</v>
      </c>
    </row>
    <row r="14" spans="1:1">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{'SheetId':'0e67e680-b807-4d33-99c0-7b78881f5ae3','UId':'a91ef888-5216-4368-893d-4bf54555e048','Col':5,'Row':6,'ColDynamic':5,'RowDynamic':5,'Format':'numberic','Value':'695364530844','TargetCode':''}</v>
      </c>
    </row>
    <row r="15" spans="1:1">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{'SheetId':'0e67e680-b807-4d33-99c0-7b78881f5ae3','UId':'0872eb3d-591d-41ae-88b3-07cc186bb076','Col':6,'Row':6,'ColDynamic':6,'RowDynamic':5,'Format':'numberic','Value':'0.33322137359803','TargetCode':''}</v>
      </c>
    </row>
    <row r="16" spans="1:1">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{'SheetId':'0e67e680-b807-4d33-99c0-7b78881f5ae3','UId':'c59bc369-ef6c-4ae7-8932-3d3cd7b0f999','Col':4,'Row':8,'ColDynamic':4,'RowDynamic':9,'Format':'numberic','Value':'5892873403912','TargetCode':''}</v>
      </c>
    </row>
    <row r="20" spans="1:1">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{'SheetId':'0e67e680-b807-4d33-99c0-7b78881f5ae3','UId':'71da1168-8366-41b4-a97a-ac130f3a71ab','Col':5,'Row':8,'ColDynamic':5,'RowDynamic':9,'Format':'numberic','Value':'8596408334501','TargetCode':''}</v>
      </c>
    </row>
    <row r="21" spans="1:1">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{'SheetId':'0e67e680-b807-4d33-99c0-7b78881f5ae3','UId':'3c022ada-eb27-4aed-bf94-d517130be29a','Col':6,'Row':8,'ColDynamic':6,'RowDynamic':9,'Format':'numberic','Value':'0.467664733209527','TargetCode':''}</v>
      </c>
    </row>
    <row r="22" spans="1:1">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{'SheetId':'0e67e680-b807-4d33-99c0-7b78881f5ae3','UId':'aaa47aee-de9e-4a72-aaac-e89970beaace','Col':4,'Row':13,'ColDynamic':4,'RowDynamic':12,'Format':'numberic','Value':'368956016048','TargetCode':''}</v>
      </c>
    </row>
    <row r="35" spans="1:1">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{'SheetId':'0e67e680-b807-4d33-99c0-7b78881f5ae3','UId':'c31cdabe-83ce-456c-8300-7b06d46f81cc','Col':5,'Row':13,'ColDynamic':5,'RowDynamic':12,'Format':'numberic','Value':'421213478654','TargetCode':''}</v>
      </c>
    </row>
    <row r="36" spans="1:1">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{'SheetId':'0e67e680-b807-4d33-99c0-7b78881f5ae3','UId':'df064eb2-539c-42cd-9667-ecd8effb04f7','Col':6,'Row':13,'ColDynamic':6,'RowDynamic':12,'Format':'numberic','Value':'1.2335239382171','TargetCode':''}</v>
      </c>
    </row>
    <row r="37" spans="1:1">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{'SheetId':'0e67e680-b807-4d33-99c0-7b78881f5ae3','UId':'4db3253d-9c46-4d6e-918f-a429377ea210','Col':4,'Row':16,'Format':'numberic','Value':'20313013698','TargetCode':''}</v>
      </c>
    </row>
    <row r="44" spans="1:1">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{'SheetId':'0e67e680-b807-4d33-99c0-7b78881f5ae3','UId':'1b5619ce-07bd-4f38-b89d-ff10d4440cfc','Col':5,'Row':16,'Format':'numberic','Value':'66961424658','TargetCode':''}</v>
      </c>
    </row>
    <row r="45" spans="1:1">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{'SheetId':'0e67e680-b807-4d33-99c0-7b78881f5ae3','UId':'e662b89a-1c2d-4d21-94c4-5d786440cb11','Col':6,'Row':16,'Format':'numberic','Value':'0.262234763280188','TargetCode':''}</v>
      </c>
    </row>
    <row r="46" spans="1:1">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{'SheetId':'0e67e680-b807-4d33-99c0-7b78881f5ae3','UId':'fd93a4a0-c67a-4490-8678-85ab28c59627','Col':4,'Row':21,'ColDynamic':4,'RowDynamic':20,'Format':'numberic','Value':'0','TargetCode':''}</v>
      </c>
    </row>
    <row r="59" spans="1:1">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{'SheetId':'0e67e680-b807-4d33-99c0-7b78881f5ae3','UId':'fcf911ca-e231-4e37-ba04-31a4d132b264','Col':5,'Row':21,'ColDynamic':5,'RowDynamic':20,'Format':'numberic','Value':'102753723600','TargetCode':''}</v>
      </c>
    </row>
    <row r="60" spans="1:1">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{'SheetId':'0e67e680-b807-4d33-99c0-7b78881f5ae3','UId':'2d289968-fbe5-4b0a-bf5f-8a6df071d197','Col':6,'Row':21,'ColDynamic':6,'RowDynamic':20,'Format':'numberic','Value':'0','TargetCode':''}</v>
      </c>
    </row>
    <row r="61" spans="1:1">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{'SheetId':'0e67e680-b807-4d33-99c0-7b78881f5ae3','UId':'9165401c-9eab-437b-81ae-d4feb80e4e2f','Col':4,'Row':30,'Format':'numberic','Value':'6819450352150','TargetCode':''}</v>
      </c>
    </row>
    <row r="86" spans="1:1">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{'SheetId':'0e67e680-b807-4d33-99c0-7b78881f5ae3','UId':'a439d206-4c67-47d4-afcd-d4f8e627acf1','Col':5,'Row':30,'Format':'numberic','Value':'9882701492257','TargetCode':''}</v>
      </c>
    </row>
    <row r="87" spans="1:1">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{'SheetId':'0e67e680-b807-4d33-99c0-7b78881f5ae3','UId':'8906c8be-ac8d-4de9-aebb-1de6b88d0a22','Col':6,'Row':30,'Format':'numberic','Value':'0.467416322331007','TargetCode':''}</v>
      </c>
    </row>
    <row r="88" spans="1:1">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{'SheetId':'0e67e680-b807-4d33-99c0-7b78881f5ae3','UId':'c0a5eee6-84a8-4294-82d8-68a2433fd220','Col':4,'Row':34,'ColDynamic':4,'RowDynamic':33,'Format':'numberic','Value':'6007196660','TargetCode':''}</v>
      </c>
    </row>
    <row r="98" spans="1:1">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{'SheetId':'0e67e680-b807-4d33-99c0-7b78881f5ae3','UId':'a4ede6ba-ec49-4991-9f32-c8e9bcfe31d0','Col':5,'Row':34,'ColDynamic':5,'RowDynamic':33,'Format':'numberic','Value':'0','TargetCode':''}</v>
      </c>
    </row>
    <row r="99" spans="1:1">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{'SheetId':'0e67e680-b807-4d33-99c0-7b78881f5ae3','UId':'ebe7f90a-4c76-4d55-af2e-bf84fb789084','Col':6,'Row':34,'ColDynamic':6,'RowDynamic':33,'Format':'numberic','Value':'','TargetCode':''}</v>
      </c>
    </row>
    <row r="100" spans="1:1">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{'SheetId':'0e67e680-b807-4d33-99c0-7b78881f5ae3','UId':'6823b56c-6355-4646-a028-45bac846780f','Col':4,'Row':37,'Format':'numberic','Value':'13130992659','TargetCode':''}</v>
      </c>
    </row>
    <row r="107" spans="1:1">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{'SheetId':'0e67e680-b807-4d33-99c0-7b78881f5ae3','UId':'3318279c-387a-4099-bb92-e31c1fe449fe','Col':5,'Row':37,'Format':'numberic','Value':'27305183722','TargetCode':''}</v>
      </c>
    </row>
    <row r="108" spans="1:1">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{'SheetId':'0e67e680-b807-4d33-99c0-7b78881f5ae3','UId':'4e4bdcf0-80c6-4aab-a280-ce14045479a2','Col':6,'Row':37,'Format':'numberic','Value':'0.0815260637488482','TargetCode':''}</v>
      </c>
    </row>
    <row r="109" spans="1:1">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{'SheetId':'0e67e680-b807-4d33-99c0-7b78881f5ae3','UId':'3c70b8a9-b1ec-43c2-876f-82404e71a395','Col':4,'Row':40,'Format':'numberic','Value':'19138189319','TargetCode':''}</v>
      </c>
    </row>
    <row r="116" spans="1:1">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{'SheetId':'0e67e680-b807-4d33-99c0-7b78881f5ae3','UId':'12d35449-1610-445d-a82a-ca6aa3c24666','Col':5,'Row':40,'Format':'numberic','Value':'27305183722','TargetCode':''}</v>
      </c>
    </row>
    <row r="117" spans="1:1">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{'SheetId':'0e67e680-b807-4d33-99c0-7b78881f5ae3','UId':'12315a60-eed3-4b10-a10c-2f67a18ee638','Col':6,'Row':40,'Format':'numberic','Value':'0.118822794511953','TargetCode':''}</v>
      </c>
    </row>
    <row r="118" spans="1:1">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{'SheetId':'0e67e680-b807-4d33-99c0-7b78881f5ae3','UId':'47fa62ea-4432-4646-9d4f-ee5aab71af85','Col':4,'Row':41,'Format':'numberic','Value':'6800312162831','TargetCode':''}</v>
      </c>
    </row>
    <row r="119" spans="1:1">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{'SheetId':'0e67e680-b807-4d33-99c0-7b78881f5ae3','UId':'3afb4556-da28-46fc-a2b2-36ba72752042','Col':5,'Row':41,'Format':'numberic','Value':'9855396308535','TargetCode':''}</v>
      </c>
    </row>
    <row r="120" spans="1:1">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{'SheetId':'0e67e680-b807-4d33-99c0-7b78881f5ae3','UId':'76b3aaa6-980e-4c01-b289-c500e2a6bc24','Col':6,'Row':41,'Format':'numberic','Value':'0.471307634114468','TargetCode':''}</v>
      </c>
    </row>
    <row r="121" spans="1:1">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{'SheetId':'0e67e680-b807-4d33-99c0-7b78881f5ae3','UId':'7104513d-d6f9-4449-8a07-2e2ffcb96545','Col':4,'Row':42,'Format':'numberic','Value':'331732206.53','TargetCode':''}</v>
      </c>
    </row>
    <row r="122" spans="1:1">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{'SheetId':'0e67e680-b807-4d33-99c0-7b78881f5ae3','UId':'3e6dbc06-a87f-42e5-8f05-e55e94914d01','Col':5,'Row':42,'Format':'numberic','Value':'490837413.09','TargetCode':''}</v>
      </c>
    </row>
    <row r="123" spans="1:1">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{'SheetId':'0e67e680-b807-4d33-99c0-7b78881f5ae3','UId':'f428fa58-01e3-47d4-8c5d-1c46168be529','Col':6,'Row':42,'Format':'numberic','Value':'0.472285849586535','TargetCode':''}</v>
      </c>
    </row>
    <row r="124" spans="1:1">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{'SheetId':'0e67e680-b807-4d33-99c0-7b78881f5ae3','UId':'4e4f6161-da0f-463f-8dd1-39772b1d4eda','Col':4,'Row':43,'Format':'numberic','Value':'20499.4','TargetCode':''}</v>
      </c>
    </row>
    <row r="125" spans="1:1">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{'SheetId':'0e67e680-b807-4d33-99c0-7b78881f5ae3','UId':'4a847a8c-942e-443a-8eae-7a36b88630ea','Col':5,'Row':43,'Format':'numberic','Value':'20078.73','TargetCode':''}</v>
      </c>
    </row>
    <row r="126" spans="1:1">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{'SheetId':'0e67e680-b807-4d33-99c0-7b78881f5ae3','UId':'b1a27640-3dfd-4efe-90b1-884e8ae97752','Col':6,'Row':43,'Format':'numberic','Value':'0.997928628976314','TargetCode':''}</v>
      </c>
    </row>
    <row r="127" spans="1:1">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{'SheetId':'9e57442d-faa2-4732-bfe8-6082c7f4cc3b','UId':'1ab6082b-49bd-46b5-a368-d8740fb12834','Col':4,'Row':2,'Format':'numberic','Value':'182217688803','TargetCode':''}</v>
      </c>
    </row>
    <row r="128" spans="1:1">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{'SheetId':'9e57442d-faa2-4732-bfe8-6082c7f4cc3b','UId':'220cbdc8-4631-4f07-a522-f901ab9a56b6','Col':5,'Row':2,'Format':'numberic','Value':'228430133920','TargetCode':''}</v>
      </c>
    </row>
    <row r="129" spans="1:1">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{'SheetId':'9e57442d-faa2-4732-bfe8-6082c7f4cc3b','UId':'44591e3f-5579-49aa-bc70-68808b3d1875','Col':6,'Row':2,'Format':'numberic','Value':'182217688803','TargetCode':''}</v>
      </c>
    </row>
    <row r="130" spans="1:1">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{'SheetId':'9e57442d-faa2-4732-bfe8-6082c7f4cc3b','UId':'469f6a2b-25ef-4e27-93c5-0caee9db4d81','Col':4,'Row':5,'ColDynamic':4,'RowDynamic':4,'Format':'numberic','Value':'136583090789','TargetCode':''}</v>
      </c>
    </row>
    <row r="137" spans="1:1">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{'SheetId':'9e57442d-faa2-4732-bfe8-6082c7f4cc3b','UId':'7b8d3f89-6827-40c2-b297-cf7a42237b42','Col':5,'Row':5,'ColDynamic':5,'RowDynamic':4,'Format':'numberic','Value':'173781609940','TargetCode':''}</v>
      </c>
    </row>
    <row r="138" spans="1:1">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{'SheetId':'9e57442d-faa2-4732-bfe8-6082c7f4cc3b','UId':'4ae5c9f2-f277-4de6-a00c-b59eae1b7410','Col':6,'Row':5,'ColDynamic':6,'RowDynamic':4,'Format':'numberic','Value':'136583090789','TargetCode':''}</v>
      </c>
    </row>
    <row r="139" spans="1:1">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{'SheetId':'9e57442d-faa2-4732-bfe8-6082c7f4cc3b','UId':'5cf117a3-96d2-4aaf-916d-02b16ba83420','Col':4,'Row':7,'ColDynamic':4,'RowDynamic':4,'Format':'numberic','Value':'45634598014','TargetCode':''}</v>
      </c>
    </row>
    <row r="143" spans="1:1">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{'SheetId':'9e57442d-faa2-4732-bfe8-6082c7f4cc3b','UId':'89c23fea-c054-41d5-9d1e-0958d45c7a95','Col':5,'Row':7,'ColDynamic':5,'RowDynamic':4,'Format':'numberic','Value':'54648523980','TargetCode':''}</v>
      </c>
    </row>
    <row r="144" spans="1:1">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{'SheetId':'9e57442d-faa2-4732-bfe8-6082c7f4cc3b','UId':'d5829e20-95a8-4535-904c-7e09f2cdc9f2','Col':6,'Row':7,'ColDynamic':6,'RowDynamic':4,'Format':'numberic','Value':'45634598014','TargetCode':''}</v>
      </c>
    </row>
    <row r="145" spans="1:1">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{'SheetId':'9e57442d-faa2-4732-bfe8-6082c7f4cc3b','UId':'21f3c77c-886e-43f3-9ba5-fdc740bf45a7','Col':4,'Row':11,'ColDynamic':4,'RowDynamic':8,'Format':'numberic','Value':'28172334399','TargetCode':''}</v>
      </c>
    </row>
    <row r="155" spans="1:1">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{'SheetId':'9e57442d-faa2-4732-bfe8-6082c7f4cc3b','UId':'fff53ed1-05e1-4ac8-8249-2f48edf9fa14','Col':5,'Row':11,'ColDynamic':5,'RowDynamic':8,'Format':'numberic','Value':'41449628402','TargetCode':''}</v>
      </c>
    </row>
    <row r="156" spans="1:1">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{'SheetId':'9e57442d-faa2-4732-bfe8-6082c7f4cc3b','UId':'c1a4252e-e2cb-4233-bed1-d3afc836ccc8','Col':6,'Row':11,'ColDynamic':6,'RowDynamic':8,'Format':'numberic','Value':'28172334399','TargetCode':''}</v>
      </c>
    </row>
    <row r="157" spans="1:1">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{'SheetId':'9e57442d-faa2-4732-bfe8-6082c7f4cc3b','UId':'2b4c7218-ef2f-452d-80ea-cb1d29493e04','Col':4,'Row':12,'Format':'numberic','Value':'25274162302','TargetCode':''}</v>
      </c>
    </row>
    <row r="158" spans="1:1">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{'SheetId':'9e57442d-faa2-4732-bfe8-6082c7f4cc3b','UId':'2916fb19-bceb-454d-ad42-4fc7a299a2a3','Col':5,'Row':12,'Format':'numberic','Value':'37154889179','TargetCode':''}</v>
      </c>
    </row>
    <row r="159" spans="1:1">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{'SheetId':'9e57442d-faa2-4732-bfe8-6082c7f4cc3b','UId':'4e500903-fadf-4a73-8849-257ec68842d0','Col':6,'Row':12,'Format':'numberic','Value':'25274162302','TargetCode':''}</v>
      </c>
    </row>
    <row r="160" spans="1:1">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{'SheetId':'9e57442d-faa2-4732-bfe8-6082c7f4cc3b','UId':'157e5771-4dd4-4ed6-838c-69dd228515cd','Col':4,'Row':14,'ColDynamic':4,'RowDynamic':11,'Format':'numberic','Value':'1478087566','TargetCode':''}</v>
      </c>
    </row>
    <row r="164" spans="1:1">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{'SheetId':'9e57442d-faa2-4732-bfe8-6082c7f4cc3b','UId':'1e7708d3-6d2b-4639-8d85-59b3c9bf16f5','Col':5,'Row':14,'ColDynamic':5,'RowDynamic':11,'Format':'numberic','Value':'2151470617','TargetCode':''}</v>
      </c>
    </row>
    <row r="165" spans="1:1">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{'SheetId':'9e57442d-faa2-4732-bfe8-6082c7f4cc3b','UId':'18031c0a-5fc4-4a35-8331-a60cef3972fd','Col':6,'Row':14,'ColDynamic':6,'RowDynamic':11,'Format':'numberic','Value':'1478087566','TargetCode':''}</v>
      </c>
    </row>
    <row r="166" spans="1:1">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{'SheetId':'9e57442d-faa2-4732-bfe8-6082c7f4cc3b','UId':'963cdae6-2163-4975-9a2a-f08497c7292d','Col':4,'Row':17,'Format':'numberic','Value':'985706786','TargetCode':''}</v>
      </c>
    </row>
    <row r="173" spans="1:1">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{'SheetId':'9e57442d-faa2-4732-bfe8-6082c7f4cc3b','UId':'85eed99f-bfdc-4be7-9967-72d9b1d67a5b','Col':5,'Row':17,'Format':'numberic','Value':'1421333437','TargetCode':''}</v>
      </c>
    </row>
    <row r="174" spans="1:1">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{'SheetId':'9e57442d-faa2-4732-bfe8-6082c7f4cc3b','UId':'a66486eb-4505-4714-830d-ba2c3c0c6cd7','Col':6,'Row':17,'Format':'numberic','Value':'985706786','TargetCode':''}</v>
      </c>
    </row>
    <row r="175" spans="1:1">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{'SheetId':'9e57442d-faa2-4732-bfe8-6082c7f4cc3b','UId':'35799ba3-fea0-48d2-b27f-56054b206bd2','Col':4,'Row':24,'ColDynamic':4,'RowDynamic':23,'Format':'numberic','Value':'0','TargetCode':''}</v>
      </c>
    </row>
    <row r="194" spans="1:1">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{'SheetId':'9e57442d-faa2-4732-bfe8-6082c7f4cc3b','UId':'1863aaae-65a9-4f9f-9c5d-b3b2a95e519b','Col':5,'Row':24,'ColDynamic':5,'RowDynamic':23,'Format':'numberic','Value':'70971429','TargetCode':''}</v>
      </c>
    </row>
    <row r="195" spans="1:1">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{'SheetId':'9e57442d-faa2-4732-bfe8-6082c7f4cc3b','UId':'45a838e8-921d-463e-8daa-a5c771a772aa','Col':6,'Row':24,'ColDynamic':6,'RowDynamic':23,'Format':'numberic','Value':'0','TargetCode':''}</v>
      </c>
    </row>
    <row r="196" spans="1:1">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{'SheetId':'9e57442d-faa2-4732-bfe8-6082c7f4cc3b','UId':'1fe83977-2f78-4ce9-aa52-80fb62c52ad7','Col':4,'Row':26,'ColDynamic':4,'RowDynamic':19,'Format':'numberic','Value':'180000000','TargetCode':''}</v>
      </c>
    </row>
    <row r="200" spans="1:1">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{'SheetId':'9e57442d-faa2-4732-bfe8-6082c7f4cc3b','UId':'3e45938a-8b15-4a28-8d4e-6889d6469db5','Col':5,'Row':26,'ColDynamic':5,'RowDynamic':19,'Format':'numberic','Value':'180000000','TargetCode':''}</v>
      </c>
    </row>
    <row r="201" spans="1:1">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{'SheetId':'9e57442d-faa2-4732-bfe8-6082c7f4cc3b','UId':'3873886c-5e1c-44a4-ba3a-dae5f5accc8b','Col':6,'Row':26,'ColDynamic':6,'RowDynamic':19,'Format':'numberic','Value':'180000000','TargetCode':''}</v>
      </c>
    </row>
    <row r="202" spans="1:1">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{'SheetId':'9e57442d-faa2-4732-bfe8-6082c7f4cc3b','UId':'581705f2-b558-44e2-8b63-817b7dd987f8','Col':4,'Row':29,'Format':'numberic','Value':'0','TargetCode':''}</v>
      </c>
    </row>
    <row r="209" spans="1:1">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{'SheetId':'9e57442d-faa2-4732-bfe8-6082c7f4cc3b','UId':'a342e52b-1996-43bd-aad7-3f3a098098b1','Col':5,'Row':29,'Format':'numberic','Value':'0','TargetCode':''}</v>
      </c>
    </row>
    <row r="210" spans="1:1">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{'SheetId':'9e57442d-faa2-4732-bfe8-6082c7f4cc3b','UId':'ae6443cc-5c55-4f1a-a361-ff2dd22018a3','Col':6,'Row':29,'Format':'numberic','Value':'0','TargetCode':''}</v>
      </c>
    </row>
    <row r="211" spans="1:1">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{'SheetId':'9e57442d-faa2-4732-bfe8-6082c7f4cc3b','UId':'22eae942-46a3-4663-8bad-854ee399b27a','Col':4,'Row':32,'Format':'numberic','Value':'249400245','TargetCode':''}</v>
      </c>
    </row>
    <row r="218" spans="1:1">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{'SheetId':'9e57442d-faa2-4732-bfe8-6082c7f4cc3b','UId':'e86bd792-47df-41d4-b178-07deae52a1d3','Col':5,'Row':32,'Format':'numberic','Value':'424303740','TargetCode':''}</v>
      </c>
    </row>
    <row r="219" spans="1:1">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{'SheetId':'9e57442d-faa2-4732-bfe8-6082c7f4cc3b','UId':'38ae0936-1d1f-43c1-92bd-8403ec08cfeb','Col':6,'Row':32,'Format':'numberic','Value':'249400245','TargetCode':''}</v>
      </c>
    </row>
    <row r="220" spans="1:1">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{'SheetId':'9e57442d-faa2-4732-bfe8-6082c7f4cc3b','UId':'a2f958ce-55fd-4741-a0a1-bdcf0dd1c8ec','Col':4,'Row':35,'Format':'numberic','Value':'4977500','TargetCode':''}</v>
      </c>
    </row>
    <row r="227" spans="1:1">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{'SheetId':'9e57442d-faa2-4732-bfe8-6082c7f4cc3b','UId':'393bdfde-2176-402e-9b16-331c74ac5995','Col':5,'Row':35,'Format':'numberic','Value':'46660000','TargetCode':''}</v>
      </c>
    </row>
    <row r="228" spans="1:1">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{'SheetId':'9e57442d-faa2-4732-bfe8-6082c7f4cc3b','UId':'61a21fd4-9c85-4c00-b1f5-a006461b16c9','Col':6,'Row':35,'Format':'numberic','Value':'4977500','TargetCode':''}</v>
      </c>
    </row>
    <row r="229" spans="1:1">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{'SheetId':'9e57442d-faa2-4732-bfe8-6082c7f4cc3b','UId':'c95f90f6-640a-4331-b0e8-54422c753940','Col':4,'Row':38,'Format':'numberic','Value':'154045354404','TargetCode':''}</v>
      </c>
    </row>
    <row r="236" spans="1:1">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{'SheetId':'9e57442d-faa2-4732-bfe8-6082c7f4cc3b','UId':'19caeda8-1e5a-4518-8250-4c15acb82c48','Col':5,'Row':38,'Format':'numberic','Value':'186980505518','TargetCode':''}</v>
      </c>
    </row>
    <row r="237" spans="1:1">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{'SheetId':'9e57442d-faa2-4732-bfe8-6082c7f4cc3b','UId':'d743182c-5853-46f3-8604-ad3aa58840b8','Col':6,'Row':38,'Format':'numberic','Value':'154045354404','TargetCode':''}</v>
      </c>
    </row>
    <row r="238" spans="1:1">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{'SheetId':'9e57442d-faa2-4732-bfe8-6082c7f4cc3b','UId':'5fb4cc84-0a90-4cae-ba19-392c839af798','Col':4,'Row':39,'Format':'numberic','Value':'30126642774','TargetCode':''}</v>
      </c>
    </row>
    <row r="239" spans="1:1">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{'SheetId':'9e57442d-faa2-4732-bfe8-6082c7f4cc3b','UId':'c14dbefc-c01b-44b0-a577-6f17c0396290','Col':5,'Row':39,'Format':'numberic','Value':'-227442724998','TargetCode':''}</v>
      </c>
    </row>
    <row r="240" spans="1:1">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{'SheetId':'9e57442d-faa2-4732-bfe8-6082c7f4cc3b','UId':'d1eb0ab7-7a60-49c8-b8aa-39c894436edb','Col':6,'Row':39,'Format':'numberic','Value':'30126642774','TargetCode':''}</v>
      </c>
    </row>
    <row r="241" spans="1:1">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{'SheetId':'9e57442d-faa2-4732-bfe8-6082c7f4cc3b','UId':'7dc5398f-c841-400c-850b-875a5c468e05','Col':4,'Row':40,'Format':'numberic','Value':'-17050948879','TargetCode':''}</v>
      </c>
    </row>
    <row r="242" spans="1:1">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{'SheetId':'9e57442d-faa2-4732-bfe8-6082c7f4cc3b','UId':'fa4fb11d-bd81-48b0-9ef6-a4ff2cd9d48a','Col':5,'Row':40,'Format':'numberic','Value':'1748749132','TargetCode':''}</v>
      </c>
    </row>
    <row r="243" spans="1:1">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{'SheetId':'9e57442d-faa2-4732-bfe8-6082c7f4cc3b','UId':'73bb9d14-e1ea-4394-a083-b8a649641cf9','Col':6,'Row':40,'Format':'numberic','Value':'-17050948879','TargetCode':''}</v>
      </c>
    </row>
    <row r="244" spans="1:1">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{'SheetId':'9e57442d-faa2-4732-bfe8-6082c7f4cc3b','UId':'bab2e1a7-20d5-41fd-881b-9a21514bfc4f','Col':4,'Row':41,'Format':'numberic','Value':'47177591653','TargetCode':''}</v>
      </c>
    </row>
    <row r="245" spans="1:1">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{'SheetId':'9e57442d-faa2-4732-bfe8-6082c7f4cc3b','UId':'128100c2-b671-4904-a5a9-41069ed12784','Col':5,'Row':41,'Format':'numberic','Value':'-229191474130','TargetCode':''}</v>
      </c>
    </row>
    <row r="246" spans="1:1">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{'SheetId':'9e57442d-faa2-4732-bfe8-6082c7f4cc3b','UId':'04b06e65-b2eb-4858-bb0b-d72c0270f1f6','Col':6,'Row':41,'Format':'numberic','Value':'47177591653','TargetCode':''}</v>
      </c>
    </row>
    <row r="247" spans="1:1">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{'SheetId':'9e57442d-faa2-4732-bfe8-6082c7f4cc3b','UId':'0c34f541-ad2d-4bff-9fce-284295e89335','Col':4,'Row':42,'Format':'numberic','Value':'184171997178','TargetCode':''}</v>
      </c>
    </row>
    <row r="248" spans="1:1">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{'SheetId':'9e57442d-faa2-4732-bfe8-6082c7f4cc3b','UId':'a1069390-e9a5-41a9-8d0c-f5931f68451d','Col':5,'Row':42,'Format':'numberic','Value':'-40462219480','TargetCode':''}</v>
      </c>
    </row>
    <row r="249" spans="1:1">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{'SheetId':'9e57442d-faa2-4732-bfe8-6082c7f4cc3b','UId':'943a903f-8f0c-48d3-9a7d-d0f797c51f06','Col':6,'Row':42,'Format':'numberic','Value':'184171997178','TargetCode':''}</v>
      </c>
    </row>
    <row r="250" spans="1:1">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{'SheetId':'9e57442d-faa2-4732-bfe8-6082c7f4cc3b','UId':'14ba2d4e-fc98-469f-8702-009a93d663bf','Col':4,'Row':43,'Format':'numberic','Value':'9855396308535','TargetCode':''}</v>
      </c>
    </row>
    <row r="251" spans="1:1">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{'SheetId':'9e57442d-faa2-4732-bfe8-6082c7f4cc3b','UId':'46dc8404-c63b-42c5-af20-35a421a3b5ab','Col':5,'Row':43,'Format':'numberic','Value':'13389996426826','TargetCode':''}</v>
      </c>
    </row>
    <row r="252" spans="1:1">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{'SheetId':'9e57442d-faa2-4732-bfe8-6082c7f4cc3b','UId':'a1137c7a-72fe-4907-952f-0a4daf353a5c','Col':6,'Row':43,'Format':'numberic','Value':'9855396308535','TargetCode':''}</v>
      </c>
    </row>
    <row r="253" spans="1:1">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{'SheetId':'9e57442d-faa2-4732-bfe8-6082c7f4cc3b','UId':'ae182ae4-ecb8-4b3e-87b1-02fe2b8c8c6e','Col':4,'Row':44,'Format':'numberic','Value':'-3055084145704','TargetCode':''}</v>
      </c>
    </row>
    <row r="254" spans="1:1">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{'SheetId':'9e57442d-faa2-4732-bfe8-6082c7f4cc3b','UId':'c7c70708-3a08-4a71-8b5b-958036d28d83','Col':5,'Row':44,'Format':'numberic','Value':'-3534600118291','TargetCode':''}</v>
      </c>
    </row>
    <row r="255" spans="1:1">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{'SheetId':'9e57442d-faa2-4732-bfe8-6082c7f4cc3b','UId':'b56d1f06-ac4a-4581-bd76-0a7116bb9601','Col':6,'Row':44,'Format':'numberic','Value':'-3055084145704','TargetCode':''}</v>
      </c>
    </row>
    <row r="256" spans="1:1">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{'SheetId':'9e57442d-faa2-4732-bfe8-6082c7f4cc3b','UId':'071f8b6b-411a-4479-a1e0-68ae4989d4d4','Col':4,'Row':45,'Format':'numberic','Value':'184171997178','TargetCode':''}</v>
      </c>
    </row>
    <row r="257" spans="1:1">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{'SheetId':'9e57442d-faa2-4732-bfe8-6082c7f4cc3b','UId':'649fe867-7540-4d27-809f-914ad09af55e','Col':5,'Row':45,'Format':'numberic','Value':'-40462219480','TargetCode':''}</v>
      </c>
    </row>
    <row r="258" spans="1:1">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{'SheetId':'9e57442d-faa2-4732-bfe8-6082c7f4cc3b','UId':'ce2f8942-9d48-4663-bc86-864ddeb2e9fb','Col':6,'Row':45,'Format':'numberic','Value':'184171997178','TargetCode':''}</v>
      </c>
    </row>
    <row r="259" spans="1:1">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{'SheetId':'9e57442d-faa2-4732-bfe8-6082c7f4cc3b','UId':'190b7595-8f9e-458d-8990-f4ff2e021104','Col':6,'Row':46,'Format':'numberic','Value':'0','TargetCode':''}</v>
      </c>
    </row>
    <row r="262" spans="1:1">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{'SheetId':'9e57442d-faa2-4732-bfe8-6082c7f4cc3b','UId':'26da4aec-6928-4f66-88a5-fdfd0ee643e5','Col':4,'Row':47,'Format':'numberic','Value':'-3239256142882','TargetCode':''}</v>
      </c>
    </row>
    <row r="263" spans="1:1">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{'SheetId':'9e57442d-faa2-4732-bfe8-6082c7f4cc3b','UId':'9b98b4cd-1dc6-4f10-9fcd-3b02154fc346','Col':5,'Row':47,'Format':'numberic','Value':'-3494137898811','TargetCode':''}</v>
      </c>
    </row>
    <row r="264" spans="1:1">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{'SheetId':'9e57442d-faa2-4732-bfe8-6082c7f4cc3b','UId':'ab589e24-1208-4602-83e1-3b0d9a9ddac2','Col':6,'Row':47,'Format':'numberic','Value':'-3239256142882','TargetCode':''}</v>
      </c>
    </row>
    <row r="265" spans="1:1">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{'SheetId':'9e57442d-faa2-4732-bfe8-6082c7f4cc3b','UId':'a1e12271-7d9c-46e1-be1f-d3831e97dba6','Col':4,'Row':48,'Format':'numberic','Value':'6800312162831','TargetCode':''}</v>
      </c>
    </row>
    <row r="266" spans="1:1">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{'SheetId':'9e57442d-faa2-4732-bfe8-6082c7f4cc3b','UId':'85d94755-db4c-439e-8336-6cbb28df62be','Col':5,'Row':48,'Format':'numberic','Value':'9855396308535','TargetCode':''}</v>
      </c>
    </row>
    <row r="267" spans="1:1">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{'SheetId':'9e57442d-faa2-4732-bfe8-6082c7f4cc3b','UId':'d8a625ed-973b-4579-990b-8dd486f640c5','Col':6,'Row':48,'Format':'numberic','Value':'6800312162831','TargetCode':''}</v>
      </c>
    </row>
    <row r="268" spans="1:1">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{'SheetId':'1deb9a6e-dc5a-4908-87cc-034ee9747e20','UId':'428c865a-7282-4f58-bc89-20f1b0217190','Col':4,'Row':7,'ColDynamic':4,'RowDynamic':3,'Format':'numberic','Value':'','TargetCode':''}</v>
      </c>
    </row>
    <row r="289" spans="1:1">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{'SheetId':'1deb9a6e-dc5a-4908-87cc-034ee9747e20','UId':'9592905c-7577-459a-bf73-e7d1733cf17a','Col':5,'Row':7,'ColDynamic':5,'RowDynamic':3,'Format':'numberic','Value':'','TargetCode':''}</v>
      </c>
    </row>
    <row r="290" spans="1:1">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{'SheetId':'1deb9a6e-dc5a-4908-87cc-034ee9747e20','UId':'a9e4466a-def7-4534-a075-0e61b1888eec','Col':6,'Row':7,'ColDynamic':6,'RowDynamic':3,'Format':'numberic','Value':'','TargetCode':''}</v>
      </c>
    </row>
    <row r="291" spans="1:1">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{'SheetId':'1deb9a6e-dc5a-4908-87cc-034ee9747e20','UId':'13379930-3d0b-4576-86a6-aee55aa73fef','Col':7,'Row':7,'ColDynamic':7,'RowDynamic':3,'Format':'numberic','Value':'','TargetCode':''}</v>
      </c>
    </row>
    <row r="292" spans="1:1">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{'SheetId':'1deb9a6e-dc5a-4908-87cc-034ee9747e20','UId':'17931870-911c-4fad-afd5-7ec649ba087b','Col':4,'Row':8,'Format':'numberic','Value':'','TargetCode':''}</v>
      </c>
    </row>
    <row r="293" spans="1:1">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{'SheetId':'1deb9a6e-dc5a-4908-87cc-034ee9747e20','UId':'8e29656a-72a1-4698-a2d4-ab43c77220a4','Col':5,'Row':8,'Format':'numberic','Value':'','TargetCode':''}</v>
      </c>
    </row>
    <row r="294" spans="1:1">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{'SheetId':'1deb9a6e-dc5a-4908-87cc-034ee9747e20','UId':'5fe96b01-5f18-4f07-ac34-11fa669457a4','Col':6,'Row':8,'Format':'numberic','Value':'','TargetCode':''}</v>
      </c>
    </row>
    <row r="295" spans="1:1">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{'SheetId':'1deb9a6e-dc5a-4908-87cc-034ee9747e20','UId':'9d206dcc-b016-47b5-a344-791067be02d5','Col':7,'Row':8,'Format':'numberic','Value':'','TargetCode':''}</v>
      </c>
    </row>
    <row r="296" spans="1:1">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{'SheetId':'1deb9a6e-dc5a-4908-87cc-034ee9747e20','UId':'dcb7503a-9941-4910-9dba-c04cd291c91d','Col':4,'Row':10,'ColDynamic':4,'RowDynamic':8,'Format':'numberic','Value':'','TargetCode':''}</v>
      </c>
    </row>
    <row r="300" spans="1:1">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{'SheetId':'1deb9a6e-dc5a-4908-87cc-034ee9747e20','UId':'9ff33d6c-3426-46f5-98c3-f1cc3c6c563e','Col':5,'Row':10,'ColDynamic':5,'RowDynamic':8,'Format':'numberic','Value':'','TargetCode':''}</v>
      </c>
    </row>
    <row r="301" spans="1:1">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{'SheetId':'1deb9a6e-dc5a-4908-87cc-034ee9747e20','UId':'196bc559-44ca-4c84-bc88-37e0b2b7c0ca','Col':6,'Row':10,'ColDynamic':6,'RowDynamic':8,'Format':'numberic','Value':'0','TargetCode':''}</v>
      </c>
    </row>
    <row r="302" spans="1:1">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{'SheetId':'1deb9a6e-dc5a-4908-87cc-034ee9747e20','UId':'76830a4a-49b3-4200-8f4c-2ccbb1a8164a','Col':7,'Row':10,'ColDynamic':7,'RowDynamic':8,'Format':'numberic','Value':'0','TargetCode':''}</v>
      </c>
    </row>
    <row r="303" spans="1:1">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{'SheetId':'1deb9a6e-dc5a-4908-87cc-034ee9747e20','UId':'c5e58da8-6303-4f4b-8cfb-be632ed7700b','Col':4,'Row':11,'Format':'numberic','Value':'','TargetCode':''}</v>
      </c>
    </row>
    <row r="304" spans="1:1">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{'SheetId':'1deb9a6e-dc5a-4908-87cc-034ee9747e20','UId':'00ea0783-aace-414b-8975-b7b78127300d','Col':5,'Row':11,'Format':'numberic','Value':'','TargetCode':''}</v>
      </c>
    </row>
    <row r="305" spans="1:1">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{'SheetId':'1deb9a6e-dc5a-4908-87cc-034ee9747e20','UId':'399d8c6f-4901-44ca-8111-9e12f616c487','Col':6,'Row':11,'Format':'numberic','Value':'','TargetCode':''}</v>
      </c>
    </row>
    <row r="306" spans="1:1">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{'SheetId':'1deb9a6e-dc5a-4908-87cc-034ee9747e20','UId':'2cdda7fd-cb87-47da-8e30-06a3709bd609','Col':7,'Row':11,'Format':'numberic','Value':'','TargetCode':''}</v>
      </c>
    </row>
    <row r="307" spans="1:1">
      <c r="A307" t="str">
        <f>CONCATENATE("{'SheetId':'1deb9a6e-dc5a-4908-87cc-034ee9747e20'",",","'UId':'b8c20cc2-e76a-461c-ace9-e83abfcc1775'",",'Col':",COLUMN(BCDanhMucDauTu_06029!A32),",'Row':",ROW(BCDanhMucDauTu_06029!A32),",","'ColDynamic':",COLUMN(BCDanhMucDauTu_06029!A33),",","'RowDynamic':",ROW(BCDanhMucDauTu_06029!A33),",","'Format':'numberic'",",'Value':'",SUBSTITUTE(BCDanhMucDauTu_06029!A32,"'","\'"),"','TargetCode':''}")</f>
        <v>{'SheetId':'1deb9a6e-dc5a-4908-87cc-034ee9747e20','UId':'b8c20cc2-e76a-461c-ace9-e83abfcc1775','Col':1,'Row':32,'ColDynamic':1,'RowDynamic':33,'Format':'numberic','Value':' ','TargetCode':''}</v>
      </c>
    </row>
    <row r="308" spans="1:1">
      <c r="A308" t="str">
        <f>CONCATENATE("{'SheetId':'1deb9a6e-dc5a-4908-87cc-034ee9747e20'",",","'UId':'e6fa0887-9c0a-49b1-a5d5-d55f5bee7d17'",",'Col':",COLUMN(BCDanhMucDauTu_06029!B32),",'Row':",ROW(BCDanhMucDauTu_06029!B32),",","'ColDynamic':",COLUMN(BCDanhMucDauTu_06029!B33),",","'RowDynamic':",ROW(BCDanhMucDauTu_06029!B33),",","'Format':'string'",",'Value':'",SUBSTITUTE(BCDanhMucDauTu_06029!B32,"'","\'"),"','TargetCode':''}")</f>
        <v>{'SheetId':'1deb9a6e-dc5a-4908-87cc-034ee9747e20','UId':'e6fa0887-9c0a-49b1-a5d5-d55f5bee7d17','Col':2,'Row':32,'ColDynamic':2,'RowDynamic':33,'Format':'string','Value':'Tổng','TargetCode':''}</v>
      </c>
    </row>
    <row r="309" spans="1:1">
      <c r="A309" t="str">
        <f>CONCATENATE("{'SheetId':'1deb9a6e-dc5a-4908-87cc-034ee9747e20'",",","'UId':'6a029111-438c-4c2c-a425-15433a16ea47'",",'Col':",COLUMN(BCDanhMucDauTu_06029!C32),",'Row':",ROW(BCDanhMucDauTu_06029!C32),",","'ColDynamic':",COLUMN(BCDanhMucDauTu_06029!C33),",","'RowDynamic':",ROW(BCDanhMucDauTu_06029!C33),",","'Format':'numberic'",",'Value':'",SUBSTITUTE(BCDanhMucDauTu_06029!C32,"'","\'"),"','TargetCode':''}")</f>
        <v>{'SheetId':'1deb9a6e-dc5a-4908-87cc-034ee9747e20','UId':'6a029111-438c-4c2c-a425-15433a16ea47','Col':3,'Row':32,'ColDynamic':3,'RowDynamic':33,'Format':'numberic','Value':'2252','TargetCode':''}</v>
      </c>
    </row>
    <row r="310" spans="1:1">
      <c r="A310" t="str">
        <f>CONCATENATE("{'SheetId':'1deb9a6e-dc5a-4908-87cc-034ee9747e20'",",","'UId':'2af5b400-8abe-46e3-8b64-7efb4d13db84'",",'Col':",COLUMN(BCDanhMucDauTu_06029!D32),",'Row':",ROW(BCDanhMucDauTu_06029!D32),",","'ColDynamic':",COLUMN(BCDanhMucDauTu_06029!D33),",","'RowDynamic':",ROW(BCDanhMucDauTu_06029!D33),",","'Format':'numberic'",",'Value':'",SUBSTITUTE(BCDanhMucDauTu_06029!D32,"'","\'"),"','TargetCode':''}")</f>
        <v>{'SheetId':'1deb9a6e-dc5a-4908-87cc-034ee9747e20','UId':'2af5b400-8abe-46e3-8b64-7efb4d13db84','Col':4,'Row':32,'ColDynamic':4,'RowDynamic':33,'Format':'numberic','Value':'','TargetCode':''}</v>
      </c>
    </row>
    <row r="311" spans="1:1">
      <c r="A311" t="str">
        <f>CONCATENATE("{'SheetId':'1deb9a6e-dc5a-4908-87cc-034ee9747e20'",",","'UId':'142640d6-6a87-400c-bc3e-fd34124b8a95'",",'Col':",COLUMN(BCDanhMucDauTu_06029!E32),",'Row':",ROW(BCDanhMucDauTu_06029!E32),",","'ColDynamic':",COLUMN(BCDanhMucDauTu_06029!E33),",","'RowDynamic':",ROW(BCDanhMucDauTu_06029!E33),",","'Format':'numberic'",",'Value':'",SUBSTITUTE(BCDanhMucDauTu_06029!E32,"'","\'"),"','TargetCode':''}")</f>
        <v>{'SheetId':'1deb9a6e-dc5a-4908-87cc-034ee9747e20','UId':'142640d6-6a87-400c-bc3e-fd34124b8a95','Col':5,'Row':32,'ColDynamic':5,'RowDynamic':33,'Format':'numberic','Value':'','TargetCode':''}</v>
      </c>
    </row>
    <row r="312" spans="1:1">
      <c r="A312" t="str">
        <f>CONCATENATE("{'SheetId':'1deb9a6e-dc5a-4908-87cc-034ee9747e20'",",","'UId':'a4748164-33b9-46bd-8561-e8b3f76700ee'",",'Col':",COLUMN(BCDanhMucDauTu_06029!F32),",'Row':",ROW(BCDanhMucDauTu_06029!F32),",","'ColDynamic':",COLUMN(BCDanhMucDauTu_06029!F33),",","'RowDynamic':",ROW(BCDanhMucDauTu_06029!F33),",","'Format':'numberic'",",'Value':'",SUBSTITUTE(BCDanhMucDauTu_06029!F32,"'","\'"),"','TargetCode':''}")</f>
        <v>{'SheetId':'1deb9a6e-dc5a-4908-87cc-034ee9747e20','UId':'a4748164-33b9-46bd-8561-e8b3f76700ee','Col':6,'Row':32,'ColDynamic':6,'RowDynamic':33,'Format':'numberic','Value':'5192873403912','TargetCode':''}</v>
      </c>
    </row>
    <row r="313" spans="1:1">
      <c r="A313" t="str">
        <f>CONCATENATE("{'SheetId':'1deb9a6e-dc5a-4908-87cc-034ee9747e20'",",","'UId':'8b15b2dd-95b7-4075-8cb9-63831db4f74a'",",'Col':",COLUMN(BCDanhMucDauTu_06029!G32),",'Row':",ROW(BCDanhMucDauTu_06029!G32),",","'ColDynamic':",COLUMN(BCDanhMucDauTu_06029!G33),",","'RowDynamic':",ROW(BCDanhMucDauTu_06029!G33),",","'Format':'numberic'",",'Value':'",SUBSTITUTE(BCDanhMucDauTu_06029!G32,"'","\'"),"','TargetCode':''}")</f>
        <v>{'SheetId':'1deb9a6e-dc5a-4908-87cc-034ee9747e20','UId':'8b15b2dd-95b7-4075-8cb9-63831db4f74a','Col':7,'Row':32,'ColDynamic':7,'RowDynamic':33,'Format':'numberic','Value':'0.761479758009356','TargetCode':''}</v>
      </c>
    </row>
    <row r="314" spans="1:1">
      <c r="A314" t="str">
        <f>CONCATENATE("{'SheetId':'1deb9a6e-dc5a-4908-87cc-034ee9747e20'",",","'UId':'fe496e11-6071-47ac-9042-fb59341ce9d3'",",'Col':",COLUMN(BCDanhMucDauTu_06029!D33),",'Row':",ROW(BCDanhMucDauTu_06029!D33),",","'Format':'numberic'",",'Value':'",SUBSTITUTE(BCDanhMucDauTu_06029!D33,"'","\'"),"','TargetCode':''}")</f>
        <v>{'SheetId':'1deb9a6e-dc5a-4908-87cc-034ee9747e20','UId':'fe496e11-6071-47ac-9042-fb59341ce9d3','Col':4,'Row':33,'Format':'numberic','Value':'','TargetCode':''}</v>
      </c>
    </row>
    <row r="315" spans="1:1">
      <c r="A315" t="str">
        <f>CONCATENATE("{'SheetId':'1deb9a6e-dc5a-4908-87cc-034ee9747e20'",",","'UId':'8f08a933-d633-4287-845a-9819dc196996'",",'Col':",COLUMN(BCDanhMucDauTu_06029!E33),",'Row':",ROW(BCDanhMucDauTu_06029!E33),",","'Format':'numberic'",",'Value':'",SUBSTITUTE(BCDanhMucDauTu_06029!E33,"'","\'"),"','TargetCode':''}")</f>
        <v>{'SheetId':'1deb9a6e-dc5a-4908-87cc-034ee9747e20','UId':'8f08a933-d633-4287-845a-9819dc196996','Col':5,'Row':33,'Format':'numberic','Value':'','TargetCode':''}</v>
      </c>
    </row>
    <row r="316" spans="1:1">
      <c r="A316" t="str">
        <f>CONCATENATE("{'SheetId':'1deb9a6e-dc5a-4908-87cc-034ee9747e20'",",","'UId':'dad551f4-82a6-49f9-9019-06cb4c328a89'",",'Col':",COLUMN(BCDanhMucDauTu_06029!F33),",'Row':",ROW(BCDanhMucDauTu_06029!F33),",","'Format':'numberic'",",'Value':'",SUBSTITUTE(BCDanhMucDauTu_06029!F33,"'","\'"),"','TargetCode':''}")</f>
        <v>{'SheetId':'1deb9a6e-dc5a-4908-87cc-034ee9747e20','UId':'dad551f4-82a6-49f9-9019-06cb4c328a89','Col':6,'Row':33,'Format':'numberic','Value':'','TargetCode':''}</v>
      </c>
    </row>
    <row r="317" spans="1:1">
      <c r="A317" t="str">
        <f>CONCATENATE("{'SheetId':'1deb9a6e-dc5a-4908-87cc-034ee9747e20'",",","'UId':'7bf94847-0bfe-4d96-ab7a-1ce79d9343f5'",",'Col':",COLUMN(BCDanhMucDauTu_06029!G33),",'Row':",ROW(BCDanhMucDauTu_06029!G33),",","'Format':'numberic'",",'Value':'",SUBSTITUTE(BCDanhMucDauTu_06029!G33,"'","\'"),"','TargetCode':''}")</f>
        <v>{'SheetId':'1deb9a6e-dc5a-4908-87cc-034ee9747e20','UId':'7bf94847-0bfe-4d96-ab7a-1ce79d9343f5','Col':7,'Row':33,'Format':'numberic','Value':'','TargetCode':''}</v>
      </c>
    </row>
    <row r="318" spans="1:1">
      <c r="A318" t="str">
        <f>CONCATENATE("{'SheetId':'1deb9a6e-dc5a-4908-87cc-034ee9747e20'",",","'UId':'55eed474-1147-4da3-9086-9e821874c0a4'",",'Col':",COLUMN(BCDanhMucDauTu_06029!A37),",'Row':",ROW(BCDanhMucDauTu_06029!A37),",","'ColDynamic':",COLUMN(BCDanhMucDauTu_06029!A40),",","'RowDynamic':",ROW(BCDanhMucDauTu_06029!A40),",","'Format':'numberic'",",'Value':'",SUBSTITUTE(BCDanhMucDauTu_06029!A37,"'","\'"),"','TargetCode':''}")</f>
        <v>{'SheetId':'1deb9a6e-dc5a-4908-87cc-034ee9747e20','UId':'55eed474-1147-4da3-9086-9e821874c0a4','Col':1,'Row':37,'ColDynamic':1,'RowDynamic':40,'Format':'numberic','Value':' ','TargetCode':''}</v>
      </c>
    </row>
    <row r="319" spans="1:1">
      <c r="A319" t="str">
        <f>CONCATENATE("{'SheetId':'1deb9a6e-dc5a-4908-87cc-034ee9747e20'",",","'UId':'1c32b7bf-2ca1-44a0-8279-a8f01d6b7249'",",'Col':",COLUMN(BCDanhMucDauTu_06029!B37),",'Row':",ROW(BCDanhMucDauTu_06029!B37),",","'ColDynamic':",COLUMN(BCDanhMucDauTu_06029!B40),",","'RowDynamic':",ROW(BCDanhMucDauTu_06029!B40),",","'Format':'string'",",'Value':'",SUBSTITUTE(BCDanhMucDauTu_06029!B37,"'","\'"),"','TargetCode':''}")</f>
        <v>{'SheetId':'1deb9a6e-dc5a-4908-87cc-034ee9747e20','UId':'1c32b7bf-2ca1-44a0-8279-a8f01d6b7249','Col':2,'Row':37,'ColDynamic':2,'RowDynamic':40,'Format':'string','Value':'Tổng','TargetCode':''}</v>
      </c>
    </row>
    <row r="320" spans="1:1">
      <c r="A320" t="str">
        <f>CONCATENATE("{'SheetId':'1deb9a6e-dc5a-4908-87cc-034ee9747e20'",",","'UId':'f6a0865a-7cc4-4bd5-9c41-171ccfbe8908'",",'Col':",COLUMN(BCDanhMucDauTu_06029!C37),",'Row':",ROW(BCDanhMucDauTu_06029!C37),",","'ColDynamic':",COLUMN(BCDanhMucDauTu_06029!C40),",","'RowDynamic':",ROW(BCDanhMucDauTu_06029!C40),",","'Format':'numberic'",",'Value':'",SUBSTITUTE(BCDanhMucDauTu_06029!C37,"'","\'"),"','TargetCode':''}")</f>
        <v>{'SheetId':'1deb9a6e-dc5a-4908-87cc-034ee9747e20','UId':'f6a0865a-7cc4-4bd5-9c41-171ccfbe8908','Col':3,'Row':37,'ColDynamic':3,'RowDynamic':40,'Format':'numberic','Value':'2254','TargetCode':''}</v>
      </c>
    </row>
    <row r="321" spans="1:1">
      <c r="A321" t="str">
        <f>CONCATENATE("{'SheetId':'1deb9a6e-dc5a-4908-87cc-034ee9747e20'",",","'UId':'26677bc1-4784-4b02-a8da-eb1a17958c29'",",'Col':",COLUMN(BCDanhMucDauTu_06029!D37),",'Row':",ROW(BCDanhMucDauTu_06029!D37),",","'ColDynamic':",COLUMN(BCDanhMucDauTu_06029!D40),",","'RowDynamic':",ROW(BCDanhMucDauTu_06029!D40),",","'Format':'numberic'",",'Value':'",SUBSTITUTE(BCDanhMucDauTu_06029!D37,"'","\'"),"','TargetCode':''}")</f>
        <v>{'SheetId':'1deb9a6e-dc5a-4908-87cc-034ee9747e20','UId':'26677bc1-4784-4b02-a8da-eb1a17958c29','Col':4,'Row':37,'ColDynamic':4,'RowDynamic':40,'Format':'numberic','Value':'','TargetCode':''}</v>
      </c>
    </row>
    <row r="322" spans="1:1">
      <c r="A322" t="str">
        <f>CONCATENATE("{'SheetId':'1deb9a6e-dc5a-4908-87cc-034ee9747e20'",",","'UId':'8088aec8-68fc-443f-8fce-4f1788e831ff'",",'Col':",COLUMN(BCDanhMucDauTu_06029!E37),",'Row':",ROW(BCDanhMucDauTu_06029!E37),",","'ColDynamic':",COLUMN(BCDanhMucDauTu_06029!E40),",","'RowDynamic':",ROW(BCDanhMucDauTu_06029!E40),",","'Format':'numberic'",",'Value':'",SUBSTITUTE(BCDanhMucDauTu_06029!E37,"'","\'"),"','TargetCode':''}")</f>
        <v>{'SheetId':'1deb9a6e-dc5a-4908-87cc-034ee9747e20','UId':'8088aec8-68fc-443f-8fce-4f1788e831ff','Col':5,'Row':37,'ColDynamic':5,'RowDynamic':40,'Format':'numberic','Value':'','TargetCode':''}</v>
      </c>
    </row>
    <row r="323" spans="1:1">
      <c r="A323" t="str">
        <f>CONCATENATE("{'SheetId':'1deb9a6e-dc5a-4908-87cc-034ee9747e20'",",","'UId':'109895da-3858-4d8d-ab90-543bcf58b23e'",",'Col':",COLUMN(BCDanhMucDauTu_06029!F37),",'Row':",ROW(BCDanhMucDauTu_06029!F37),",","'ColDynamic':",COLUMN(BCDanhMucDauTu_06029!F40),",","'RowDynamic':",ROW(BCDanhMucDauTu_06029!F40),",","'Format':'numberic'",",'Value':'",SUBSTITUTE(BCDanhMucDauTu_06029!F37,"'","\'"),"','TargetCode':''}")</f>
        <v>{'SheetId':'1deb9a6e-dc5a-4908-87cc-034ee9747e20','UId':'109895da-3858-4d8d-ab90-543bcf58b23e','Col':6,'Row':37,'ColDynamic':6,'RowDynamic':40,'Format':'numberic','Value':'0','TargetCode':''}</v>
      </c>
    </row>
    <row r="324" spans="1:1">
      <c r="A324" t="str">
        <f>CONCATENATE("{'SheetId':'1deb9a6e-dc5a-4908-87cc-034ee9747e20'",",","'UId':'b12319f9-b486-4e3c-968f-635c2693280b'",",'Col':",COLUMN(BCDanhMucDauTu_06029!G37),",'Row':",ROW(BCDanhMucDauTu_06029!G37),",","'ColDynamic':",COLUMN(BCDanhMucDauTu_06029!G40),",","'RowDynamic':",ROW(BCDanhMucDauTu_06029!G40),",","'Format':'numberic'",",'Value':'",SUBSTITUTE(BCDanhMucDauTu_06029!G37,"'","\'"),"','TargetCode':''}")</f>
        <v>{'SheetId':'1deb9a6e-dc5a-4908-87cc-034ee9747e20','UId':'b12319f9-b486-4e3c-968f-635c2693280b','Col':7,'Row':37,'ColDynamic':7,'RowDynamic':40,'Format':'numberic','Value':'0','TargetCode':''}</v>
      </c>
    </row>
    <row r="325" spans="1:1">
      <c r="A325" t="str">
        <f>CONCATENATE("{'SheetId':'1deb9a6e-dc5a-4908-87cc-034ee9747e20'",",","'UId':'740ad2fc-8f8c-4571-bfbb-d73a204a23fa'",",'Col':",COLUMN(BCDanhMucDauTu_06029!D38),",'Row':",ROW(BCDanhMucDauTu_06029!D38),",","'Format':'numberic'",",'Value':'",SUBSTITUTE(BCDanhMucDauTu_06029!D38,"'","\'"),"','TargetCode':''}")</f>
        <v>{'SheetId':'1deb9a6e-dc5a-4908-87cc-034ee9747e20','UId':'740ad2fc-8f8c-4571-bfbb-d73a204a23fa','Col':4,'Row':38,'Format':'numberic','Value':'','TargetCode':''}</v>
      </c>
    </row>
    <row r="326" spans="1:1">
      <c r="A326" t="str">
        <f>CONCATENATE("{'SheetId':'1deb9a6e-dc5a-4908-87cc-034ee9747e20'",",","'UId':'41643327-c3cb-4259-acbc-d10c8c939580'",",'Col':",COLUMN(BCDanhMucDauTu_06029!E38),",'Row':",ROW(BCDanhMucDauTu_06029!E38),",","'Format':'numberic'",",'Value':'",SUBSTITUTE(BCDanhMucDauTu_06029!E38,"'","\'"),"','TargetCode':''}")</f>
        <v>{'SheetId':'1deb9a6e-dc5a-4908-87cc-034ee9747e20','UId':'41643327-c3cb-4259-acbc-d10c8c939580','Col':5,'Row':38,'Format':'numberic','Value':'','TargetCode':''}</v>
      </c>
    </row>
    <row r="327" spans="1:1">
      <c r="A327" t="str">
        <f>CONCATENATE("{'SheetId':'1deb9a6e-dc5a-4908-87cc-034ee9747e20'",",","'UId':'d007d564-0a98-45f4-94c4-a2e4056245bc'",",'Col':",COLUMN(BCDanhMucDauTu_06029!F38),",'Row':",ROW(BCDanhMucDauTu_06029!F38),",","'Format':'numberic'",",'Value':'",SUBSTITUTE(BCDanhMucDauTu_06029!F38,"'","\'"),"','TargetCode':''}")</f>
        <v>{'SheetId':'1deb9a6e-dc5a-4908-87cc-034ee9747e20','UId':'d007d564-0a98-45f4-94c4-a2e4056245bc','Col':6,'Row':38,'Format':'numberic','Value':'5192873403912','TargetCode':''}</v>
      </c>
    </row>
    <row r="328" spans="1:1">
      <c r="A328" t="str">
        <f>CONCATENATE("{'SheetId':'1deb9a6e-dc5a-4908-87cc-034ee9747e20'",",","'UId':'87b8e950-d5f9-45b4-8cfb-d8108dd16f8f'",",'Col':",COLUMN(BCDanhMucDauTu_06029!G38),",'Row':",ROW(BCDanhMucDauTu_06029!G38),",","'Format':'numberic'",",'Value':'",SUBSTITUTE(BCDanhMucDauTu_06029!G38,"'","\'"),"','TargetCode':''}")</f>
        <v>{'SheetId':'1deb9a6e-dc5a-4908-87cc-034ee9747e20','UId':'87b8e950-d5f9-45b4-8cfb-d8108dd16f8f','Col':7,'Row':38,'Format':'numberic','Value':'0.761479758009356','TargetCode':''}</v>
      </c>
    </row>
    <row r="329" spans="1:1">
      <c r="A329" t="str">
        <f>CONCATENATE("{'SheetId':'1deb9a6e-dc5a-4908-87cc-034ee9747e20'",",","'UId':'70e2406f-94eb-466f-8d09-837ad44a449c'",",'Col':",COLUMN(BCDanhMucDauTu_06029!D39),",'Row':",ROW(BCDanhMucDauTu_06029!D39),",","'Format':'numberic'",",'Value':'",SUBSTITUTE(BCDanhMucDauTu_06029!D39,"'","\'"),"','TargetCode':''}")</f>
        <v>{'SheetId':'1deb9a6e-dc5a-4908-87cc-034ee9747e20','UId':'70e2406f-94eb-466f-8d09-837ad44a449c','Col':4,'Row':39,'Format':'numberic','Value':'','TargetCode':''}</v>
      </c>
    </row>
    <row r="330" spans="1:1">
      <c r="A330" t="str">
        <f>CONCATENATE("{'SheetId':'1deb9a6e-dc5a-4908-87cc-034ee9747e20'",",","'UId':'d0c68994-6723-45f4-a51b-ec4a1f1cb761'",",'Col':",COLUMN(BCDanhMucDauTu_06029!E39),",'Row':",ROW(BCDanhMucDauTu_06029!E39),",","'Format':'numberic'",",'Value':'",SUBSTITUTE(BCDanhMucDauTu_06029!E39,"'","\'"),"','TargetCode':''}")</f>
        <v>{'SheetId':'1deb9a6e-dc5a-4908-87cc-034ee9747e20','UId':'d0c68994-6723-45f4-a51b-ec4a1f1cb761','Col':5,'Row':39,'Format':'numberic','Value':'','TargetCode':''}</v>
      </c>
    </row>
    <row r="331" spans="1:1">
      <c r="A331" t="str">
        <f>CONCATENATE("{'SheetId':'1deb9a6e-dc5a-4908-87cc-034ee9747e20'",",","'UId':'6c78638c-c601-49bf-a9e5-d48c4258eadd'",",'Col':",COLUMN(BCDanhMucDauTu_06029!F39),",'Row':",ROW(BCDanhMucDauTu_06029!F39),",","'Format':'numberic'",",'Value':'",SUBSTITUTE(BCDanhMucDauTu_06029!F39,"'","\'"),"','TargetCode':''}")</f>
        <v>{'SheetId':'1deb9a6e-dc5a-4908-87cc-034ee9747e20','UId':'6c78638c-c601-49bf-a9e5-d48c4258eadd','Col':6,'Row':39,'Format':'numberic','Value':'','TargetCode':''}</v>
      </c>
    </row>
    <row r="332" spans="1:1">
      <c r="A332" t="str">
        <f>CONCATENATE("{'SheetId':'1deb9a6e-dc5a-4908-87cc-034ee9747e20'",",","'UId':'bb82eed3-a7c3-4954-be20-20a9717d4026'",",'Col':",COLUMN(BCDanhMucDauTu_06029!G39),",'Row':",ROW(BCDanhMucDauTu_06029!G39),",","'Format':'numberic'",",'Value':'",SUBSTITUTE(BCDanhMucDauTu_06029!G39,"'","\'"),"','TargetCode':''}")</f>
        <v>{'SheetId':'1deb9a6e-dc5a-4908-87cc-034ee9747e20','UId':'bb82eed3-a7c3-4954-be20-20a9717d4026','Col':7,'Row':39,'Format':'numberic','Value':'','TargetCode':''}</v>
      </c>
    </row>
    <row r="333" spans="1:1">
      <c r="A333" t="str">
        <f>CONCATENATE("{'SheetId':'1deb9a6e-dc5a-4908-87cc-034ee9747e20'",",","'UId':'4fe6fd2f-049f-4c3b-a78b-58fd08d62d7d'",",'Col':",COLUMN(BCDanhMucDauTu_06029!A48),",'Row':",ROW(BCDanhMucDauTu_06029!A48),",","'ColDynamic':",COLUMN(BCDanhMucDauTu_06029!A51),",","'RowDynamic':",ROW(BCDanhMucDauTu_06029!A51),",","'Format':'numberic'",",'Value':'",SUBSTITUTE(BCDanhMucDauTu_06029!A48,"'","\'"),"','TargetCode':''}")</f>
        <v>{'SheetId':'1deb9a6e-dc5a-4908-87cc-034ee9747e20','UId':'4fe6fd2f-049f-4c3b-a78b-58fd08d62d7d','Col':1,'Row':48,'ColDynamic':1,'RowDynamic':51,'Format':'numberic','Value':' ','TargetCode':''}</v>
      </c>
    </row>
    <row r="334" spans="1:1">
      <c r="A334" t="str">
        <f>CONCATENATE("{'SheetId':'1deb9a6e-dc5a-4908-87cc-034ee9747e20'",",","'UId':'21737fa5-5263-466a-9802-c554ec94ffeb'",",'Col':",COLUMN(BCDanhMucDauTu_06029!B48),",'Row':",ROW(BCDanhMucDauTu_06029!B48),",","'ColDynamic':",COLUMN(BCDanhMucDauTu_06029!B51),",","'RowDynamic':",ROW(BCDanhMucDauTu_06029!B51),",","'Format':'string'",",'Value':'",SUBSTITUTE(BCDanhMucDauTu_06029!B48,"'","\'"),"','TargetCode':''}")</f>
        <v>{'SheetId':'1deb9a6e-dc5a-4908-87cc-034ee9747e20','UId':'21737fa5-5263-466a-9802-c554ec94ffeb','Col':2,'Row':48,'ColDynamic':2,'RowDynamic':51,'Format':'string','Value':'Tổng','TargetCode':''}</v>
      </c>
    </row>
    <row r="335" spans="1:1">
      <c r="A335" t="str">
        <f>CONCATENATE("{'SheetId':'1deb9a6e-dc5a-4908-87cc-034ee9747e20'",",","'UId':'b1780ae8-e3e9-4d68-b8e3-06dc22233b5c'",",'Col':",COLUMN(BCDanhMucDauTu_06029!C48),",'Row':",ROW(BCDanhMucDauTu_06029!C48),",","'ColDynamic':",COLUMN(BCDanhMucDauTu_06029!C51),",","'RowDynamic':",ROW(BCDanhMucDauTu_06029!C51),",","'Format':'numberic'",",'Value':'",SUBSTITUTE(BCDanhMucDauTu_06029!C48,"'","\'"),"','TargetCode':''}")</f>
        <v>{'SheetId':'1deb9a6e-dc5a-4908-87cc-034ee9747e20','UId':'b1780ae8-e3e9-4d68-b8e3-06dc22233b5c','Col':3,'Row':48,'ColDynamic':3,'RowDynamic':51,'Format':'numberic','Value':'2257','TargetCode':''}</v>
      </c>
    </row>
    <row r="336" spans="1:1">
      <c r="A336" t="str">
        <f>CONCATENATE("{'SheetId':'1deb9a6e-dc5a-4908-87cc-034ee9747e20'",",","'UId':'fd0c415a-d2bc-42ee-b389-414f8400dae8'",",'Col':",COLUMN(BCDanhMucDauTu_06029!D48),",'Row':",ROW(BCDanhMucDauTu_06029!D48),",","'ColDynamic':",COLUMN(BCDanhMucDauTu_06029!D51),",","'RowDynamic':",ROW(BCDanhMucDauTu_06029!D51),",","'Format':'numberic'",",'Value':'",SUBSTITUTE(BCDanhMucDauTu_06029!D48,"'","\'"),"','TargetCode':''}")</f>
        <v>{'SheetId':'1deb9a6e-dc5a-4908-87cc-034ee9747e20','UId':'fd0c415a-d2bc-42ee-b389-414f8400dae8','Col':4,'Row':48,'ColDynamic':4,'RowDynamic':51,'Format':'numberic','Value':'','TargetCode':''}</v>
      </c>
    </row>
    <row r="337" spans="1:1">
      <c r="A337" t="str">
        <f>CONCATENATE("{'SheetId':'1deb9a6e-dc5a-4908-87cc-034ee9747e20'",",","'UId':'816243e8-9c85-4ba1-805c-371f6b4844e4'",",'Col':",COLUMN(BCDanhMucDauTu_06029!E48),",'Row':",ROW(BCDanhMucDauTu_06029!E48),",","'ColDynamic':",COLUMN(BCDanhMucDauTu_06029!E51),",","'RowDynamic':",ROW(BCDanhMucDauTu_06029!E51),",","'Format':'numberic'",",'Value':'",SUBSTITUTE(BCDanhMucDauTu_06029!E48,"'","\'"),"','TargetCode':''}")</f>
        <v>{'SheetId':'1deb9a6e-dc5a-4908-87cc-034ee9747e20','UId':'816243e8-9c85-4ba1-805c-371f6b4844e4','Col':5,'Row':48,'ColDynamic':5,'RowDynamic':51,'Format':'numberic','Value':'','TargetCode':''}</v>
      </c>
    </row>
    <row r="338" spans="1:1">
      <c r="A338" t="str">
        <f>CONCATENATE("{'SheetId':'1deb9a6e-dc5a-4908-87cc-034ee9747e20'",",","'UId':'2efa8183-1804-400f-919b-54e0d328e017'",",'Col':",COLUMN(BCDanhMucDauTu_06029!F48),",'Row':",ROW(BCDanhMucDauTu_06029!F48),",","'ColDynamic':",COLUMN(BCDanhMucDauTu_06029!F51),",","'RowDynamic':",ROW(BCDanhMucDauTu_06029!F51),",","'Format':'numberic'",",'Value':'",SUBSTITUTE(BCDanhMucDauTu_06029!F48,"'","\'"),"','TargetCode':''}")</f>
        <v>{'SheetId':'1deb9a6e-dc5a-4908-87cc-034ee9747e20','UId':'2efa8183-1804-400f-919b-54e0d328e017','Col':6,'Row':48,'ColDynamic':6,'RowDynamic':51,'Format':'numberic','Value':'389269029746','TargetCode':''}</v>
      </c>
    </row>
    <row r="339" spans="1:1">
      <c r="A339" t="str">
        <f>CONCATENATE("{'SheetId':'1deb9a6e-dc5a-4908-87cc-034ee9747e20'",",","'UId':'890ca93f-4ffa-4063-bc4e-3ca8427d321f'",",'Col':",COLUMN(BCDanhMucDauTu_06029!G48),",'Row':",ROW(BCDanhMucDauTu_06029!G48),",","'ColDynamic':",COLUMN(BCDanhMucDauTu_06029!G51),",","'RowDynamic':",ROW(BCDanhMucDauTu_06029!G51),",","'Format':'numberic'",",'Value':'",SUBSTITUTE(BCDanhMucDauTu_06029!G48,"'","\'"),"','TargetCode':''}")</f>
        <v>{'SheetId':'1deb9a6e-dc5a-4908-87cc-034ee9747e20','UId':'890ca93f-4ffa-4063-bc4e-3ca8427d321f','Col':7,'Row':48,'ColDynamic':7,'RowDynamic':51,'Format':'numberic','Value':'0.057082170797427','TargetCode':''}</v>
      </c>
    </row>
    <row r="340" spans="1:1">
      <c r="A340" t="str">
        <f>CONCATENATE("{'SheetId':'1deb9a6e-dc5a-4908-87cc-034ee9747e20'",",","'UId':'df249e66-a9ea-45a2-9c76-d51aecb2379d'",",'Col':",COLUMN(BCDanhMucDauTu_06029!D49),",'Row':",ROW(BCDanhMucDauTu_06029!D49),",","'Format':'numberic'",",'Value':'",SUBSTITUTE(BCDanhMucDauTu_06029!D49,"'","\'"),"','TargetCode':''}")</f>
        <v>{'SheetId':'1deb9a6e-dc5a-4908-87cc-034ee9747e20','UId':'df249e66-a9ea-45a2-9c76-d51aecb2379d','Col':4,'Row':49,'Format':'numberic','Value':'','TargetCode':''}</v>
      </c>
    </row>
    <row r="341" spans="1:1">
      <c r="A341" t="str">
        <f>CONCATENATE("{'SheetId':'1deb9a6e-dc5a-4908-87cc-034ee9747e20'",",","'UId':'a81df1b4-0c26-4bbd-9a9d-27dc4b538b2c'",",'Col':",COLUMN(BCDanhMucDauTu_06029!E49),",'Row':",ROW(BCDanhMucDauTu_06029!E49),",","'Format':'numberic'",",'Value':'",SUBSTITUTE(BCDanhMucDauTu_06029!E49,"'","\'"),"','TargetCode':''}")</f>
        <v>{'SheetId':'1deb9a6e-dc5a-4908-87cc-034ee9747e20','UId':'a81df1b4-0c26-4bbd-9a9d-27dc4b538b2c','Col':5,'Row':49,'Format':'numberic','Value':'','TargetCode':''}</v>
      </c>
    </row>
    <row r="342" spans="1:1">
      <c r="A342" t="str">
        <f>CONCATENATE("{'SheetId':'1deb9a6e-dc5a-4908-87cc-034ee9747e20'",",","'UId':'4a9e3616-ca24-464d-b5e2-89b07d4dab94'",",'Col':",COLUMN(BCDanhMucDauTu_06029!F49),",'Row':",ROW(BCDanhMucDauTu_06029!F49),",","'Format':'numberic'",",'Value':'",SUBSTITUTE(BCDanhMucDauTu_06029!F49,"'","\'"),"','TargetCode':''}")</f>
        <v>{'SheetId':'1deb9a6e-dc5a-4908-87cc-034ee9747e20','UId':'4a9e3616-ca24-464d-b5e2-89b07d4dab94','Col':6,'Row':49,'Format':'numberic','Value':'','TargetCode':''}</v>
      </c>
    </row>
    <row r="343" spans="1:1">
      <c r="A343" t="str">
        <f>CONCATENATE("{'SheetId':'1deb9a6e-dc5a-4908-87cc-034ee9747e20'",",","'UId':'4cbb5dbb-7a56-4367-b451-172c5d9fc088'",",'Col':",COLUMN(BCDanhMucDauTu_06029!G49),",'Row':",ROW(BCDanhMucDauTu_06029!G49),",","'Format':'numberic'",",'Value':'",SUBSTITUTE(BCDanhMucDauTu_06029!G49,"'","\'"),"','TargetCode':''}")</f>
        <v>{'SheetId':'1deb9a6e-dc5a-4908-87cc-034ee9747e20','UId':'4cbb5dbb-7a56-4367-b451-172c5d9fc088','Col':7,'Row':49,'Format':'numberic','Value':'','TargetCode':''}</v>
      </c>
    </row>
    <row r="344" spans="1:1">
      <c r="A344" t="str">
        <f>CONCATENATE("{'SheetId':'1deb9a6e-dc5a-4908-87cc-034ee9747e20'",",","'UId':'70357de6-0706-48a2-a361-da95bcaa1827'",",'Col':",COLUMN(BCDanhMucDauTu_06029!D50),",'Row':",ROW(BCDanhMucDauTu_06029!D50),",","'Format':'numberic'",",'Value':'",SUBSTITUTE(BCDanhMucDauTu_06029!D50,"'","\'"),"','TargetCode':''}")</f>
        <v>{'SheetId':'1deb9a6e-dc5a-4908-87cc-034ee9747e20','UId':'70357de6-0706-48a2-a361-da95bcaa1827','Col':4,'Row':50,'Format':'numberic','Value':'','TargetCode':''}</v>
      </c>
    </row>
    <row r="345" spans="1:1">
      <c r="A345" t="str">
        <f>CONCATENATE("{'SheetId':'1deb9a6e-dc5a-4908-87cc-034ee9747e20'",",","'UId':'4f148c59-190d-4dad-aff9-126f4ce81c6d'",",'Col':",COLUMN(BCDanhMucDauTu_06029!E50),",'Row':",ROW(BCDanhMucDauTu_06029!E50),",","'Format':'numberic'",",'Value':'",SUBSTITUTE(BCDanhMucDauTu_06029!E50,"'","\'"),"','TargetCode':''}")</f>
        <v>{'SheetId':'1deb9a6e-dc5a-4908-87cc-034ee9747e20','UId':'4f148c59-190d-4dad-aff9-126f4ce81c6d','Col':5,'Row':50,'Format':'numberic','Value':'','TargetCode':''}</v>
      </c>
    </row>
    <row r="346" spans="1:1">
      <c r="A346" t="str">
        <f>CONCATENATE("{'SheetId':'1deb9a6e-dc5a-4908-87cc-034ee9747e20'",",","'UId':'6ba9d2bf-7322-4bb6-be73-05a728f53c5a'",",'Col':",COLUMN(BCDanhMucDauTu_06029!F50),",'Row':",ROW(BCDanhMucDauTu_06029!F50),",","'Format':'numberic'",",'Value':'",SUBSTITUTE(BCDanhMucDauTu_06029!F50,"'","\'"),"','TargetCode':''}")</f>
        <v>{'SheetId':'1deb9a6e-dc5a-4908-87cc-034ee9747e20','UId':'6ba9d2bf-7322-4bb6-be73-05a728f53c5a','Col':6,'Row':50,'Format':'numberic','Value':'537307918492','TargetCode':''}</v>
      </c>
    </row>
    <row r="347" spans="1:1">
      <c r="A347" t="str">
        <f>CONCATENATE("{'SheetId':'1deb9a6e-dc5a-4908-87cc-034ee9747e20'",",","'UId':'cad08826-aed0-458d-a3df-563ee1ca2782'",",'Col':",COLUMN(BCDanhMucDauTu_06029!G50),",'Row':",ROW(BCDanhMucDauTu_06029!G50),",","'Format':'numberic'",",'Value':'",SUBSTITUTE(BCDanhMucDauTu_06029!G50,"'","\'"),"','TargetCode':''}")</f>
        <v>{'SheetId':'1deb9a6e-dc5a-4908-87cc-034ee9747e20','UId':'cad08826-aed0-458d-a3df-563ee1ca2782','Col':7,'Row':50,'Format':'numberic','Value':'0.0787905022759789','TargetCode':''}</v>
      </c>
    </row>
    <row r="348" spans="1:1">
      <c r="A348" t="str">
        <f>CONCATENATE("{'SheetId':'1deb9a6e-dc5a-4908-87cc-034ee9747e20'",",","'UId':'26452794-e0d2-44f2-8c51-7f5465fbf4cf'",",'Col':",COLUMN(BCDanhMucDauTu_06029!A54),",'Row':",ROW(BCDanhMucDauTu_06029!A54),",","'ColDynamic':",COLUMN(BCDanhMucDauTu_06029!A49),",","'RowDynamic':",ROW(BCDanhMucDauTu_06029!A49),",","'Format':'string'",",'Value':'",SUBSTITUTE(BCDanhMucDauTu_06029!A54,"'","\'"),"','TargetCode':''}")</f>
        <v>{'SheetId':'1deb9a6e-dc5a-4908-87cc-034ee9747e20','UId':'26452794-e0d2-44f2-8c51-7f5465fbf4cf','Col':1,'Row':54,'ColDynamic':1,'RowDynamic':49,'Format':'string','Value':' ','TargetCode':''}</v>
      </c>
    </row>
    <row r="349" spans="1:1">
      <c r="A349" t="str">
        <f>CONCATENATE("{'SheetId':'1deb9a6e-dc5a-4908-87cc-034ee9747e20'",",","'UId':'9b14eff9-5e45-4cf1-9494-0604b89ed28b'",",'Col':",COLUMN(BCDanhMucDauTu_06029!B54),",'Row':",ROW(BCDanhMucDauTu_06029!B54),",","'ColDynamic':",COLUMN(BCDanhMucDauTu_06029!B49),",","'RowDynamic':",ROW(BCDanhMucDauTu_06029!B49),",","'Format':'string'",",'Value':'",SUBSTITUTE(BCDanhMucDauTu_06029!B54,"'","\'"),"','TargetCode':''}")</f>
        <v>{'SheetId':'1deb9a6e-dc5a-4908-87cc-034ee9747e20','UId':'9b14eff9-5e45-4cf1-9494-0604b89ed28b','Col':2,'Row':54,'ColDynamic':2,'RowDynamic':49,'Format':'string','Value':'Tiền gửi ngân hàng','TargetCode':''}</v>
      </c>
    </row>
    <row r="350" spans="1:1">
      <c r="A350" t="str">
        <f>CONCATENATE("{'SheetId':'1deb9a6e-dc5a-4908-87cc-034ee9747e20'",",","'UId':'8d66f097-23e3-4ef9-8131-e5ac52c6b32f'",",'Col':",COLUMN(BCDanhMucDauTu_06029!C54),",'Row':",ROW(BCDanhMucDauTu_06029!C54),",","'ColDynamic':",COLUMN(BCDanhMucDauTu_06029!C49),",","'RowDynamic':",ROW(BCDanhMucDauTu_06029!C49),",","'Format':'string'",",'Value':'",SUBSTITUTE(BCDanhMucDauTu_06029!C54,"'","\'"),"','TargetCode':''}")</f>
        <v>{'SheetId':'1deb9a6e-dc5a-4908-87cc-034ee9747e20','UId':'8d66f097-23e3-4ef9-8131-e5ac52c6b32f','Col':3,'Row':54,'ColDynamic':3,'RowDynamic':49,'Format':'string','Value':'2260','TargetCode':''}</v>
      </c>
    </row>
    <row r="351" spans="1:1">
      <c r="A351" t="str">
        <f>CONCATENATE("{'SheetId':'1deb9a6e-dc5a-4908-87cc-034ee9747e20'",",","'UId':'ead9614a-658c-4220-bedf-ca1bfba113ca'",",'Col':",COLUMN(BCDanhMucDauTu_06029!D54),",'Row':",ROW(BCDanhMucDauTu_06029!D54),",","'ColDynamic':",COLUMN(BCDanhMucDauTu_06029!D49),",","'RowDynamic':",ROW(BCDanhMucDauTu_06029!D49),",","'Format':'numberic'",",'Value':'",SUBSTITUTE(BCDanhMucDauTu_06029!D54,"'","\'"),"','TargetCode':''}")</f>
        <v>{'SheetId':'1deb9a6e-dc5a-4908-87cc-034ee9747e20','UId':'ead9614a-658c-4220-bedf-ca1bfba113ca','Col':4,'Row':54,'ColDynamic':4,'RowDynamic':49,'Format':'numberic','Value':'','TargetCode':''}</v>
      </c>
    </row>
    <row r="352" spans="1:1">
      <c r="A352" t="str">
        <f>CONCATENATE("{'SheetId':'1deb9a6e-dc5a-4908-87cc-034ee9747e20'",",","'UId':'4fdfc09c-5e5b-40ad-b617-c48d140e6fbc'",",'Col':",COLUMN(BCDanhMucDauTu_06029!E54),",'Row':",ROW(BCDanhMucDauTu_06029!E54),",","'ColDynamic':",COLUMN(BCDanhMucDauTu_06029!E49),",","'RowDynamic':",ROW(BCDanhMucDauTu_06029!E49),",","'Format':'numberic'",",'Value':'",SUBSTITUTE(BCDanhMucDauTu_06029!E54,"'","\'"),"','TargetCode':''}")</f>
        <v>{'SheetId':'1deb9a6e-dc5a-4908-87cc-034ee9747e20','UId':'4fdfc09c-5e5b-40ad-b617-c48d140e6fbc','Col':5,'Row':54,'ColDynamic':5,'RowDynamic':49,'Format':'numberic','Value':'','TargetCode':''}</v>
      </c>
    </row>
    <row r="353" spans="1:1">
      <c r="A353" t="str">
        <f>CONCATENATE("{'SheetId':'1deb9a6e-dc5a-4908-87cc-034ee9747e20'",",","'UId':'ba8351a8-8ef9-4c39-b20c-9e499c7302c4'",",'Col':",COLUMN(BCDanhMucDauTu_06029!F54),",'Row':",ROW(BCDanhMucDauTu_06029!F54),",","'ColDynamic':",COLUMN(BCDanhMucDauTu_06029!F49),",","'RowDynamic':",ROW(BCDanhMucDauTu_06029!F49),",","'Format':'numberic'",",'Value':'",SUBSTITUTE(BCDanhMucDauTu_06029!F54,"'","\'"),"','TargetCode':''}")</f>
        <v>{'SheetId':'1deb9a6e-dc5a-4908-87cc-034ee9747e20','UId':'ba8351a8-8ef9-4c39-b20c-9e499c7302c4','Col':6,'Row':54,'ColDynamic':6,'RowDynamic':49,'Format':'numberic','Value':'300000000000','TargetCode':''}</v>
      </c>
    </row>
    <row r="354" spans="1:1">
      <c r="A354" t="str">
        <f>CONCATENATE("{'SheetId':'1deb9a6e-dc5a-4908-87cc-034ee9747e20'",",","'UId':'20aec549-2649-4108-8c50-4ff697541fea'",",'Col':",COLUMN(BCDanhMucDauTu_06029!G54),",'Row':",ROW(BCDanhMucDauTu_06029!G54),",","'ColDynamic':",COLUMN(BCDanhMucDauTu_06029!G49),",","'RowDynamic':",ROW(BCDanhMucDauTu_06029!G49),",","'Format':'numberic'",",'Value':'",SUBSTITUTE(BCDanhMucDauTu_06029!G54,"'","\'"),"','TargetCode':''}")</f>
        <v>{'SheetId':'1deb9a6e-dc5a-4908-87cc-034ee9747e20','UId':'20aec549-2649-4108-8c50-4ff697541fea','Col':7,'Row':54,'ColDynamic':7,'RowDynamic':49,'Format':'numberic','Value':'0.0439918152502448','TargetCode':''}</v>
      </c>
    </row>
    <row r="355" spans="1:1">
      <c r="A355" t="str">
        <f>CONCATENATE("{'SheetId':'1deb9a6e-dc5a-4908-87cc-034ee9747e20'",",","'UId':'c94d94d7-01a6-4c24-95e6-4f83c62d0567'",",'Col':",COLUMN(BCDanhMucDauTu_06029!A56),",'Row':",ROW(BCDanhMucDauTu_06029!A56),",","'ColDynamic':",COLUMN(BCDanhMucDauTu_06029!A51),",","'RowDynamic':",ROW(BCDanhMucDauTu_06029!A51),",","'Format':'string'",",'Value':'",SUBSTITUTE(BCDanhMucDauTu_06029!A56,"'","\'"),"','TargetCode':''}")</f>
        <v>{'SheetId':'1deb9a6e-dc5a-4908-87cc-034ee9747e20','UId':'c94d94d7-01a6-4c24-95e6-4f83c62d0567','Col':1,'Row':56,'ColDynamic':1,'RowDynamic':51,'Format':'string','Value':' ','TargetCode':''}</v>
      </c>
    </row>
    <row r="356" spans="1:1">
      <c r="A356" t="str">
        <f>CONCATENATE("{'SheetId':'1deb9a6e-dc5a-4908-87cc-034ee9747e20'",",","'UId':'333b59bf-d7bf-4903-a769-681773c5c1d6'",",'Col':",COLUMN(BCDanhMucDauTu_06029!B56),",'Row':",ROW(BCDanhMucDauTu_06029!B56),",","'ColDynamic':",COLUMN(BCDanhMucDauTu_06029!B51),",","'RowDynamic':",ROW(BCDanhMucDauTu_06029!B51),",","'Format':'string'",",'Value':'",SUBSTITUTE(BCDanhMucDauTu_06029!B56,"'","\'"),"','TargetCode':''}")</f>
        <v>{'SheetId':'1deb9a6e-dc5a-4908-87cc-034ee9747e20','UId':'333b59bf-d7bf-4903-a769-681773c5c1d6','Col':2,'Row':56,'ColDynamic':2,'RowDynamic':51,'Format':'string','Value':'','TargetCode':''}</v>
      </c>
    </row>
    <row r="357" spans="1:1">
      <c r="A357" t="str">
        <f>CONCATENATE("{'SheetId':'1deb9a6e-dc5a-4908-87cc-034ee9747e20'",",","'UId':'70dcb08c-d0c0-43e8-87c7-cb83b1736902'",",'Col':",COLUMN(BCDanhMucDauTu_06029!C56),",'Row':",ROW(BCDanhMucDauTu_06029!C56),",","'ColDynamic':",COLUMN(BCDanhMucDauTu_06029!C51),",","'RowDynamic':",ROW(BCDanhMucDauTu_06029!C51),",","'Format':'string'",",'Value':'",SUBSTITUTE(BCDanhMucDauTu_06029!C56,"'","\'"),"','TargetCode':''}")</f>
        <v>{'SheetId':'1deb9a6e-dc5a-4908-87cc-034ee9747e20','UId':'70dcb08c-d0c0-43e8-87c7-cb83b1736902','Col':3,'Row':56,'ColDynamic':3,'RowDynamic':51,'Format':'string','Value':'','TargetCode':''}</v>
      </c>
    </row>
    <row r="358" spans="1:1">
      <c r="A358" t="str">
        <f>CONCATENATE("{'SheetId':'1deb9a6e-dc5a-4908-87cc-034ee9747e20'",",","'UId':'b98b0710-edbe-464f-91cc-a50943b92e53'",",'Col':",COLUMN(BCDanhMucDauTu_06029!D56),",'Row':",ROW(BCDanhMucDauTu_06029!D56),",","'ColDynamic':",COLUMN(BCDanhMucDauTu_06029!D51),",","'RowDynamic':",ROW(BCDanhMucDauTu_06029!D51),",","'Format':'numberic'",",'Value':'",SUBSTITUTE(BCDanhMucDauTu_06029!D56,"'","\'"),"','TargetCode':''}")</f>
        <v>{'SheetId':'1deb9a6e-dc5a-4908-87cc-034ee9747e20','UId':'b98b0710-edbe-464f-91cc-a50943b92e53','Col':4,'Row':56,'ColDynamic':4,'RowDynamic':51,'Format':'numberic','Value':' ','TargetCode':''}</v>
      </c>
    </row>
    <row r="359" spans="1:1">
      <c r="A359" t="str">
        <f>CONCATENATE("{'SheetId':'1deb9a6e-dc5a-4908-87cc-034ee9747e20'",",","'UId':'1e5e338d-e8d3-484c-a931-f154e681f9d1'",",'Col':",COLUMN(BCDanhMucDauTu_06029!E56),",'Row':",ROW(BCDanhMucDauTu_06029!E56),",","'ColDynamic':",COLUMN(BCDanhMucDauTu_06029!E51),",","'RowDynamic':",ROW(BCDanhMucDauTu_06029!E51),",","'Format':'numberic'",",'Value':'",SUBSTITUTE(BCDanhMucDauTu_06029!E56,"'","\'"),"','TargetCode':''}")</f>
        <v>{'SheetId':'1deb9a6e-dc5a-4908-87cc-034ee9747e20','UId':'1e5e338d-e8d3-484c-a931-f154e681f9d1','Col':5,'Row':56,'ColDynamic':5,'RowDynamic':51,'Format':'numberic','Value':' ','TargetCode':''}</v>
      </c>
    </row>
    <row r="360" spans="1:1">
      <c r="A360" t="str">
        <f>CONCATENATE("{'SheetId':'1deb9a6e-dc5a-4908-87cc-034ee9747e20'",",","'UId':'f0171a12-b46c-408e-9769-0674783f4494'",",'Col':",COLUMN(BCDanhMucDauTu_06029!F56),",'Row':",ROW(BCDanhMucDauTu_06029!F56),",","'ColDynamic':",COLUMN(BCDanhMucDauTu_06029!F51),",","'RowDynamic':",ROW(BCDanhMucDauTu_06029!F51),",","'Format':'numberic'",",'Value':'",SUBSTITUTE(BCDanhMucDauTu_06029!F56,"'","\'"),"','TargetCode':''}")</f>
        <v>{'SheetId':'1deb9a6e-dc5a-4908-87cc-034ee9747e20','UId':'f0171a12-b46c-408e-9769-0674783f4494','Col':6,'Row':56,'ColDynamic':6,'RowDynamic':51,'Format':'numberic','Value':' ','TargetCode':''}</v>
      </c>
    </row>
    <row r="361" spans="1:1">
      <c r="A361" t="str">
        <f>CONCATENATE("{'SheetId':'1deb9a6e-dc5a-4908-87cc-034ee9747e20'",",","'UId':'123dfcbf-9d8f-4865-9abd-67aef0fb2ded'",",'Col':",COLUMN(BCDanhMucDauTu_06029!G56),",'Row':",ROW(BCDanhMucDauTu_06029!G56),",","'ColDynamic':",COLUMN(BCDanhMucDauTu_06029!G51),",","'RowDynamic':",ROW(BCDanhMucDauTu_06029!G51),",","'Format':'numberic'",",'Value':'",SUBSTITUTE(BCDanhMucDauTu_06029!G56,"'","\'"),"','TargetCode':''}")</f>
        <v>{'SheetId':'1deb9a6e-dc5a-4908-87cc-034ee9747e20','UId':'123dfcbf-9d8f-4865-9abd-67aef0fb2ded','Col':7,'Row':56,'ColDynamic':7,'RowDynamic':51,'Format':'numberic','Value':' ','TargetCode':''}</v>
      </c>
    </row>
    <row r="362" spans="1:1">
      <c r="A362" t="str">
        <f>CONCATENATE("{'SheetId':'1deb9a6e-dc5a-4908-87cc-034ee9747e20'",",","'UId':'61c7d7e9-4c4a-4062-8012-4877345d4ca2'",",'Col':",COLUMN(BCDanhMucDauTu_06029!D58),",'Row':",ROW(BCDanhMucDauTu_06029!D58),",","'Format':'numberic'",",'Value':'",SUBSTITUTE(BCDanhMucDauTu_06029!D58,"'","\'"),"','TargetCode':''}")</f>
        <v>{'SheetId':'1deb9a6e-dc5a-4908-87cc-034ee9747e20','UId':'61c7d7e9-4c4a-4062-8012-4877345d4ca2','Col':4,'Row':58,'Format':'numberic','Value':'','TargetCode':''}</v>
      </c>
    </row>
    <row r="363" spans="1:1">
      <c r="A363" t="str">
        <f>CONCATENATE("{'SheetId':'1deb9a6e-dc5a-4908-87cc-034ee9747e20'",",","'UId':'55eb1cfc-48db-45d7-badc-9126702dbaca'",",'Col':",COLUMN(BCDanhMucDauTu_06029!E58),",'Row':",ROW(BCDanhMucDauTu_06029!E58),",","'Format':'numberic'",",'Value':'",SUBSTITUTE(BCDanhMucDauTu_06029!E58,"'","\'"),"','TargetCode':''}")</f>
        <v>{'SheetId':'1deb9a6e-dc5a-4908-87cc-034ee9747e20','UId':'55eb1cfc-48db-45d7-badc-9126702dbaca','Col':5,'Row':58,'Format':'numberic','Value':'','TargetCode':''}</v>
      </c>
    </row>
    <row r="364" spans="1:1">
      <c r="A364" t="str">
        <f>CONCATENATE("{'SheetId':'1deb9a6e-dc5a-4908-87cc-034ee9747e20'",",","'UId':'0b0a71cf-8b1c-4a88-a170-2b7251d20ffa'",",'Col':",COLUMN(BCDanhMucDauTu_06029!F58),",'Row':",ROW(BCDanhMucDauTu_06029!F58),",","'Format':'numberic'",",'Value':'",SUBSTITUTE(BCDanhMucDauTu_06029!F58,"'","\'"),"','TargetCode':''}")</f>
        <v>{'SheetId':'1deb9a6e-dc5a-4908-87cc-034ee9747e20','UId':'0b0a71cf-8b1c-4a88-a170-2b7251d20ffa','Col':6,'Row':58,'Format':'numberic','Value':'1237307918492','TargetCode':''}</v>
      </c>
    </row>
    <row r="365" spans="1:1">
      <c r="A365" t="str">
        <f>CONCATENATE("{'SheetId':'1deb9a6e-dc5a-4908-87cc-034ee9747e20'",",","'UId':'3ec63538-3a98-477e-b957-0e4550274988'",",'Col':",COLUMN(BCDanhMucDauTu_06029!G58),",'Row':",ROW(BCDanhMucDauTu_06029!G58),",","'Format':'numberic'",",'Value':'",SUBSTITUTE(BCDanhMucDauTu_06029!G58,"'","\'"),"','TargetCode':''}")</f>
        <v>{'SheetId':'1deb9a6e-dc5a-4908-87cc-034ee9747e20','UId':'3ec63538-3a98-477e-b957-0e4550274988','Col':7,'Row':58,'Format':'numberic','Value':'0.181438071193217','TargetCode':''}</v>
      </c>
    </row>
    <row r="366" spans="1:1">
      <c r="A366" t="str">
        <f>CONCATENATE("{'SheetId':'1deb9a6e-dc5a-4908-87cc-034ee9747e20'",",","'UId':'b7e2b881-7166-4008-81ef-36fa655ba0d3'",",'Col':",COLUMN(BCDanhMucDauTu_06029!D59),",'Row':",ROW(BCDanhMucDauTu_06029!D59),",","'Format':'numberic'",",'Value':'",SUBSTITUTE(BCDanhMucDauTu_06029!D59,"'","\'"),"','TargetCode':''}")</f>
        <v>{'SheetId':'1deb9a6e-dc5a-4908-87cc-034ee9747e20','UId':'b7e2b881-7166-4008-81ef-36fa655ba0d3','Col':4,'Row':59,'Format':'numberic','Value':'','TargetCode':''}</v>
      </c>
    </row>
    <row r="367" spans="1:1">
      <c r="A367" t="str">
        <f>CONCATENATE("{'SheetId':'1deb9a6e-dc5a-4908-87cc-034ee9747e20'",",","'UId':'b0198f8c-cffe-4d00-9816-22e0fa96124d'",",'Col':",COLUMN(BCDanhMucDauTu_06029!E59),",'Row':",ROW(BCDanhMucDauTu_06029!E59),",","'Format':'numberic'",",'Value':'",SUBSTITUTE(BCDanhMucDauTu_06029!E59,"'","\'"),"','TargetCode':''}")</f>
        <v>{'SheetId':'1deb9a6e-dc5a-4908-87cc-034ee9747e20','UId':'b0198f8c-cffe-4d00-9816-22e0fa96124d','Col':5,'Row':59,'Format':'numberic','Value':'','TargetCode':''}</v>
      </c>
    </row>
    <row r="368" spans="1:1">
      <c r="A368" t="str">
        <f>CONCATENATE("{'SheetId':'1deb9a6e-dc5a-4908-87cc-034ee9747e20'",",","'UId':'2a23d1c5-766a-4746-bd88-93015d1e4053'",",'Col':",COLUMN(BCDanhMucDauTu_06029!F59),",'Row':",ROW(BCDanhMucDauTu_06029!F59),",","'Format':'numberic'",",'Value':'",SUBSTITUTE(BCDanhMucDauTu_06029!F59,"'","\'"),"','TargetCode':''}")</f>
        <v>{'SheetId':'1deb9a6e-dc5a-4908-87cc-034ee9747e20','UId':'2a23d1c5-766a-4746-bd88-93015d1e4053','Col':6,'Row':59,'Format':'numberic','Value':'6819450352150','TargetCode':''}</v>
      </c>
    </row>
    <row r="369" spans="1:1">
      <c r="A369" t="str">
        <f>CONCATENATE("{'SheetId':'1deb9a6e-dc5a-4908-87cc-034ee9747e20'",",","'UId':'ca227d64-7ddf-4c5b-94c2-f07049f1a645'",",'Col':",COLUMN(BCDanhMucDauTu_06029!G59),",'Row':",ROW(BCDanhMucDauTu_06029!G59),",","'Format':'numberic'",",'Value':'",SUBSTITUTE(BCDanhMucDauTu_06029!G59,"'","\'"),"','TargetCode':''}")</f>
        <v>{'SheetId':'1deb9a6e-dc5a-4908-87cc-034ee9747e20','UId':'ca227d64-7ddf-4c5b-94c2-f07049f1a645','Col':7,'Row':59,'Format':'numberic','Value':'1','TargetCode':''}</v>
      </c>
    </row>
    <row r="370" spans="1:1">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{'SheetId':'eea37401-614e-480f-bf0c-66e62a21c940','UId':'8fe4c321-a5c4-4a50-a26e-af5571876426','Col':4,'Row':3,'Format':'numberic','Value':'0.0118367739520205','TargetCode':''}</v>
      </c>
    </row>
    <row r="493" spans="1:1">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{'SheetId':'eea37401-614e-480f-bf0c-66e62a21c940','UId':'e505df99-52a5-4046-b588-70e17a64bc04','Col':5,'Row':3,'Format':'numberic','Value':'0.0120994144489419','TargetCode':''}</v>
      </c>
    </row>
    <row r="494" spans="1:1">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{'SheetId':'eea37401-614e-480f-bf0c-66e62a21c940','UId':'906b49c2-3105-44f5-a32d-07590223a8f2','Col':4,'Row':4,'Format':'numberic','Value':'0.00067741449897374','TargetCode':''}</v>
      </c>
    </row>
    <row r="495" spans="1:1">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{'SheetId':'eea37401-614e-480f-bf0c-66e62a21c940','UId':'1292eb8e-a778-4ce5-ab53-509a4c8a9832','Col':5,'Row':4,'Format':'numberic','Value':'0.000688971376167467','TargetCode':''}</v>
      </c>
    </row>
    <row r="496" spans="1:1">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{'SheetId':'eea37401-614e-480f-bf0c-66e62a21c940','UId':'043b7f89-a817-4764-b06f-cc2a71ce03b0','Col':4,'Row':5,'Format':'numberic','Value':'0.000476466546040404','TargetCode':''}</v>
      </c>
    </row>
    <row r="497" spans="1:1">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{'SheetId':'eea37401-614e-480f-bf0c-66e62a21c940','UId':'99e0f9cc-8606-43f9-8ce6-a58dc892af79','Col':5,'Row':5,'Format':'numberic','Value':'0.000474505031632956','TargetCode':''}</v>
      </c>
    </row>
    <row r="498" spans="1:1">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{'SheetId':'eea37401-614e-480f-bf0c-66e62a21c940','UId':'5a5a30c0-7249-46cc-a3d5-6518c7410f2b','Col':4,'Row':6,'Format':'numberic','Value':'0','TargetCode':''}</v>
      </c>
    </row>
    <row r="499" spans="1:1">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{'SheetId':'eea37401-614e-480f-bf0c-66e62a21c940','UId':'b6bb9469-63ab-4fda-88bd-7b1865b669bf','Col':5,'Row':6,'Format':'numberic','Value':'2.31117021872319E-05','TargetCode':''}</v>
      </c>
    </row>
    <row r="500" spans="1:1">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{'SheetId':'eea37401-614e-480f-bf0c-66e62a21c940','UId':'e3f08122-3427-41af-b11b-1a46844a64fc','Col':4,'Row':9,'Format':'numberic','Value':'8.43002939486185E-05','TargetCode':''}</v>
      </c>
    </row>
    <row r="505" spans="1:1">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{'SheetId':'eea37401-614e-480f-bf0c-66e62a21c940','UId':'9e68654a-171d-4fbe-8c69-6a6d18753f97','Col':5,'Row':9,'Format':'numberic','Value':'5.86166356281447E-05','TargetCode':''}</v>
      </c>
    </row>
    <row r="506" spans="1:1">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{'SheetId':'eea37401-614e-480f-bf0c-66e62a21c940','UId':'01528f3a-d80f-403f-9e7e-01c54429c341','Col':4,'Row':10,'Format':'numberic','Value':'0.013194089283636','TargetCode':''}</v>
      </c>
    </row>
    <row r="507" spans="1:1">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{'SheetId':'eea37401-614e-480f-bf0c-66e62a21c940','UId':'2e9dd82c-3e13-4dfb-9508-7eb62f82b7a5','Col':5,'Row':10,'Format':'numberic','Value':'0.0134979875831224','TargetCode':''}</v>
      </c>
    </row>
    <row r="508" spans="1:1">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{'SheetId':'eea37401-614e-480f-bf0c-66e62a21c940','UId':'e04710a4-564b-4804-a3c9-8b96b736ccd0','Col':4,'Row':11,'Format':'numberic','Value':'0.933768002378606','TargetCode':''}</v>
      </c>
    </row>
    <row r="509" spans="1:1">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{'SheetId':'eea37401-614e-480f-bf0c-66e62a21c940','UId':'0421496e-49be-42f6-bd5e-4ff79e46d605','Col':5,'Row':11,'Format':'numberic','Value':'1.6386381562327','TargetCode':''}</v>
      </c>
    </row>
    <row r="510" spans="1:1">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{'SheetId':'eea37401-614e-480f-bf0c-66e62a21c940','UId':'759e81e7-6be1-448f-8880-c7fb179e0f97','Col':4,'Row':14,'Format':'numberic','Value':'4908374130900','TargetCode':''}</v>
      </c>
    </row>
    <row r="515" spans="1:1">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{'SheetId':'eea37401-614e-480f-bf0c-66e62a21c940','UId':'d55f381c-544c-4c22-a6c9-f44d9ae2c1ab','Col':5,'Row':14,'Format':'numberic','Value':'6649970129200','TargetCode':''}</v>
      </c>
    </row>
    <row r="516" spans="1:1">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{'SheetId':'eea37401-614e-480f-bf0c-66e62a21c940','UId':'5b9de7f0-70a7-42bf-94c8-d94c81c70e42','Col':4,'Row':15,'Format':'numberic','Value':'4908374130900','TargetCode':''}</v>
      </c>
    </row>
    <row r="517" spans="1:1">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{'SheetId':'eea37401-614e-480f-bf0c-66e62a21c940','UId':'85d68133-b410-4986-a2ae-00da0ca256bd','Col':5,'Row':15,'Format':'numberic','Value':'6649970129200','TargetCode':''}</v>
      </c>
    </row>
    <row r="518" spans="1:1">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{'SheetId':'eea37401-614e-480f-bf0c-66e62a21c940','UId':'31f6ac2c-5e3e-4a12-b200-cf5f834a027b','Col':4,'Row':16,'Format':'numberic','Value':'490837413.09','TargetCode':''}</v>
      </c>
    </row>
    <row r="519" spans="1:1">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{'SheetId':'eea37401-614e-480f-bf0c-66e62a21c940','UId':'e12c39c4-7956-414a-b632-d0af1c2ab599','Col':5,'Row':16,'Format':'numberic','Value':'664997012.92','TargetCode':''}</v>
      </c>
    </row>
    <row r="520" spans="1:1">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{'SheetId':'eea37401-614e-480f-bf0c-66e62a21c940','UId':'b08c24e4-4516-482b-a697-9d62ff87afcf','Col':4,'Row':17,'Format':'numberic','Value':'-1591052065600','TargetCode':''}</v>
      </c>
    </row>
    <row r="521" spans="1:1">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{'SheetId':'eea37401-614e-480f-bf0c-66e62a21c940','UId':'a7ccfa80-7e7d-4308-b36d-abc719c80bf3','Col':5,'Row':17,'Format':'numberic','Value':'-1741595998300','TargetCode':''}</v>
      </c>
    </row>
    <row r="522" spans="1:1">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{'SheetId':'eea37401-614e-480f-bf0c-66e62a21c940','UId':'e8ec4ef9-08e4-4e39-8477-ae21a99e8959','Col':4,'Row':18,'Format':'numberic','Value':'71171021.37','TargetCode':''}</v>
      </c>
    </row>
    <row r="523" spans="1:1">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{'SheetId':'eea37401-614e-480f-bf0c-66e62a21c940','UId':'dde8a5b2-e9c7-4f1b-a63c-0174479280ef','Col':5,'Row':18,'Format':'numberic','Value':'109477954.12','TargetCode':''}</v>
      </c>
    </row>
    <row r="524" spans="1:1">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{'SheetId':'eea37401-614e-480f-bf0c-66e62a21c940','UId':'0e4c1db2-c20e-4d52-853c-271375cc313a','Col':4,'Row':19,'Format':'numberic','Value':'711710213700','TargetCode':''}</v>
      </c>
    </row>
    <row r="525" spans="1:1">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{'SheetId':'eea37401-614e-480f-bf0c-66e62a21c940','UId':'12f0bb36-f2e3-462a-b5c8-133ec8de4536','Col':5,'Row':19,'Format':'numberic','Value':'1094779541200','TargetCode':''}</v>
      </c>
    </row>
    <row r="526" spans="1:1">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{'SheetId':'eea37401-614e-480f-bf0c-66e62a21c940','UId':'99c017fe-183e-4244-a2e8-3180fad52922','Col':4,'Row':20,'Format':'numberic','Value':'-230276227.93','TargetCode':''}</v>
      </c>
    </row>
    <row r="527" spans="1:1">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{'SheetId':'eea37401-614e-480f-bf0c-66e62a21c940','UId':'b3b6a8fb-5b81-4dc7-b0e6-531f207f2848','Col':5,'Row':20,'Format':'numberic','Value':'-283637553.95','TargetCode':''}</v>
      </c>
    </row>
    <row r="528" spans="1:1">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{'SheetId':'eea37401-614e-480f-bf0c-66e62a21c940','UId':'d7299fb4-5fbd-49ea-a765-7a162fd18f1e','Col':4,'Row':21,'Format':'numberic','Value':'-2302762279300','TargetCode':''}</v>
      </c>
    </row>
    <row r="529" spans="1:1">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{'SheetId':'eea37401-614e-480f-bf0c-66e62a21c940','UId':'15c659ac-ac36-4f95-b662-8fcd6067cf35','Col':5,'Row':21,'Format':'numberic','Value':'-2836375539500','TargetCode':''}</v>
      </c>
    </row>
    <row r="530" spans="1:1">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{'SheetId':'eea37401-614e-480f-bf0c-66e62a21c940','UId':'232e2092-5dcd-464b-b1fe-07f27efe2d21','Col':4,'Row':22,'Format':'numberic','Value':'3317322065300','TargetCode':''}</v>
      </c>
    </row>
    <row r="531" spans="1:1">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{'SheetId':'eea37401-614e-480f-bf0c-66e62a21c940','UId':'fa41f074-2315-4e28-81ff-52700c300177','Col':5,'Row':22,'Format':'numberic','Value':'4908374130900','TargetCode':''}</v>
      </c>
    </row>
    <row r="532" spans="1:1">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{'SheetId':'eea37401-614e-480f-bf0c-66e62a21c940','UId':'d8289881-c7ab-468c-ad5d-bf473cb76780','Col':4,'Row':23,'Format':'numberic','Value':'3317322065300','TargetCode':''}</v>
      </c>
    </row>
    <row r="533" spans="1:1">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{'SheetId':'eea37401-614e-480f-bf0c-66e62a21c940','UId':'994ed5e1-c943-4620-8991-d05a125691b0','Col':5,'Row':23,'Format':'numberic','Value':'4908374130900','TargetCode':''}</v>
      </c>
    </row>
    <row r="534" spans="1:1">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{'SheetId':'eea37401-614e-480f-bf0c-66e62a21c940','UId':'7120d041-84df-4b71-aa97-9c53b5ab7f97','Col':4,'Row':24,'Format':'numberic','Value':'331732206.53','TargetCode':''}</v>
      </c>
    </row>
    <row r="535" spans="1:1">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{'SheetId':'eea37401-614e-480f-bf0c-66e62a21c940','UId':'ee5817e5-5c8c-481c-bd88-acd0b7e7eb64','Col':5,'Row':24,'Format':'numberic','Value':'490837413.09','TargetCode':''}</v>
      </c>
    </row>
    <row r="536" spans="1:1">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{'SheetId':'eea37401-614e-480f-bf0c-66e62a21c940','UId':'83b16c86-f622-444a-8fd4-b601d346c031','Col':4,'Row':25,'Format':'percentage','Value':'2.14028058181861E-08','TargetCode':''}</v>
      </c>
    </row>
    <row r="537" spans="1:1">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{'SheetId':'eea37401-614e-480f-bf0c-66e62a21c940','UId':'6080a665-802c-4b21-ade4-e67d42c38ace','Col':5,'Row':25,'Format':'percentage','Value':'1.17581297718676E-05','TargetCode':''}</v>
      </c>
    </row>
    <row r="538" spans="1:1">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{'SheetId':'eea37401-614e-480f-bf0c-66e62a21c940','UId':'dc7a563a-ad1d-4847-ad52-60ae8b13af41','Col':4,'Row':26,'Format':'percentage','Value':'0.1926','TargetCode':''}</v>
      </c>
    </row>
    <row r="539" spans="1:1">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{'SheetId':'eea37401-614e-480f-bf0c-66e62a21c940','UId':'c291a5ad-47fa-4a53-a5d4-2c97806fed49','Col':5,'Row':26,'Format':'percentage','Value':'0.0415','TargetCode':''}</v>
      </c>
    </row>
    <row r="540" spans="1:1">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{'SheetId':'eea37401-614e-480f-bf0c-66e62a21c940','UId':'71e817fa-136e-4e66-8e01-e228a752c25d','Col':4,'Row':27,'Format':'percentage','Value':'0.0139','TargetCode':''}</v>
      </c>
    </row>
    <row r="541" spans="1:1">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{'SheetId':'eea37401-614e-480f-bf0c-66e62a21c940','UId':'09a70799-3c67-42d0-9f37-8841480fa73f','Col':5,'Row':27,'Format':'percentage','Value':'0.01','TargetCode':''}</v>
      </c>
    </row>
    <row r="542" spans="1:1">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{'SheetId':'eea37401-614e-480f-bf0c-66e62a21c940','UId':'19d7d32d-f72f-4744-9b80-66561ae1073a','Col':4,'Row':28,'Format':'numberic','Value':'29702','TargetCode':''}</v>
      </c>
    </row>
    <row r="543" spans="1:1">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{'SheetId':'eea37401-614e-480f-bf0c-66e62a21c940','UId':'2c2fe24e-69d3-4ae8-a8c8-c603f2a4a32c','Col':5,'Row':28,'Format':'numberic','Value':'32823','TargetCode':''}</v>
      </c>
    </row>
    <row r="544" spans="1:1">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{'SheetId':'eea37401-614e-480f-bf0c-66e62a21c940','UId':'507c37af-0901-43e1-8af6-f40112c246e3','Col':4,'Row':29,'Format':'numberic','Value':'20499.4','TargetCode':''}</v>
      </c>
    </row>
    <row r="545" spans="1:1">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{'SheetId':'eea37401-614e-480f-bf0c-66e62a21c940','UId':'bb1a5a18-9ac0-4a7c-9c34-d6fbecc14baf','Col':5,'Row':29,'Format':'numberic','Value':'20078.73','TargetCode':''}</v>
      </c>
    </row>
    <row r="546" spans="1:1">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c r="A548" t="str">
        <f>CONCATENATE("{'SheetId':'6fbe65c3-da29-414a-bb25-33fbc620a8c2'",",","'UId':'f00954e1-2fdc-4511-81ac-437964b25b05'",",'Col':",COLUMN(TKGD_NguoiLienQuan!C3),",'Row':",ROW(TKGD_NguoiLienQuan!C3),",","'Format':'string'",",'Value':'",SUBSTITUTE(TKGD_NguoiLienQuan!C3,"'","\'"),"','TargetCode':''}")</f>
        <v>{'SheetId':'6fbe65c3-da29-414a-bb25-33fbc620a8c2','UId':'f00954e1-2fdc-4511-81ac-437964b25b05','Col':3,'Row':3,'Format':'string','Value':' ','TargetCode':''}</v>
      </c>
    </row>
    <row r="549" spans="1:1">
      <c r="A549" t="str">
        <f>CONCATENATE("{'SheetId':'6fbe65c3-da29-414a-bb25-33fbc620a8c2'",",","'UId':'95cf7188-4c64-4d15-92bd-f00974e049ee'",",'Col':",COLUMN(TKGD_NguoiLienQuan!D3),",'Row':",ROW(TKGD_NguoiLienQuan!D3),",","'Format':'numberic'",",'Value':'",SUBSTITUTE(TKGD_NguoiLienQuan!D3,"'","\'"),"','TargetCode':''}")</f>
        <v>{'SheetId':'6fbe65c3-da29-414a-bb25-33fbc620a8c2','UId':'95cf7188-4c64-4d15-92bd-f00974e049ee','Col':4,'Row':3,'Format':'numberic','Value':' ','TargetCode':''}</v>
      </c>
    </row>
    <row r="550" spans="1:1">
      <c r="A550" t="str">
        <f>CONCATENATE("{'SheetId':'6fbe65c3-da29-414a-bb25-33fbc620a8c2'",",","'UId':'cb3aabc1-746d-4757-b476-f4c706648b84'",",'Col':",COLUMN(TKGD_NguoiLienQuan!E3),",'Row':",ROW(TKGD_NguoiLienQuan!E3),",","'Format':'string'",",'Value':'",SUBSTITUTE(TKGD_NguoiLienQuan!E3,"'","\'"),"','TargetCode':''}")</f>
        <v>{'SheetId':'6fbe65c3-da29-414a-bb25-33fbc620a8c2','UId':'cb3aabc1-746d-4757-b476-f4c706648b84','Col':5,'Row':3,'Format':'string','Value':' ','TargetCode':''}</v>
      </c>
    </row>
    <row r="551" spans="1:1">
      <c r="A551" t="str">
        <f>CONCATENATE("{'SheetId':'6fbe65c3-da29-414a-bb25-33fbc620a8c2'",",","'UId':'28c9224c-dc7d-46c2-9d1c-792ef02992f4'",",'Col':",COLUMN(TKGD_NguoiLienQuan!F3),",'Row':",ROW(TKGD_NguoiLienQuan!F3),",","'Format':'string'",",'Value':'",SUBSTITUTE(TKGD_NguoiLienQuan!F3,"'","\'"),"','TargetCode':''}")</f>
        <v>{'SheetId':'6fbe65c3-da29-414a-bb25-33fbc620a8c2','UId':'28c9224c-dc7d-46c2-9d1c-792ef02992f4','Col':6,'Row':3,'Format':'string','Value':' ','TargetCode':''}</v>
      </c>
    </row>
    <row r="552" spans="1:1">
      <c r="A552" t="str">
        <f>CONCATENATE("{'SheetId':'6fbe65c3-da29-414a-bb25-33fbc620a8c2'",",","'UId':'17e5d1e9-8132-4820-8f14-debc51c607a3'",",'Col':",COLUMN(TKGD_NguoiLienQuan!A5),",'Row':",ROW(TKGD_NguoiLienQuan!A5),",","'ColDynamic':",COLUMN(TKGD_NguoiLienQuan!A4),",","'RowDynamic':",ROW(TKGD_NguoiLienQuan!A4),",","'Format':'string'",",'Value':'",SUBSTITUTE(TKGD_NguoiLienQuan!A5,"'","\'"),"','TargetCode':''}")</f>
        <v>{'SheetId':'6fbe65c3-da29-414a-bb25-33fbc620a8c2','UId':'17e5d1e9-8132-4820-8f14-debc51c607a3','Col':1,'Row':5,'ColDynamic':1,'RowDynamic':4,'Format':'string','Value':'','TargetCode':''}</v>
      </c>
    </row>
    <row r="553" spans="1:1">
      <c r="A553" t="str">
        <f>CONCATENATE("{'SheetId':'6fbe65c3-da29-414a-bb25-33fbc620a8c2'",",","'UId':'5f13c594-e75e-412e-aaae-d3074753b15c'",",'Col':",COLUMN(TKGD_NguoiLienQuan!B5),",'Row':",ROW(TKGD_NguoiLienQuan!B5),",","'ColDynamic':",COLUMN(TKGD_NguoiLienQuan!B4),",","'RowDynamic':",ROW(TKGD_NguoiLienQuan!B4),",","'Format':'string'",",'Value':'",SUBSTITUTE(TKGD_NguoiLienQuan!B5,"'","\'"),"','TargetCode':''}")</f>
        <v>{'SheetId':'6fbe65c3-da29-414a-bb25-33fbc620a8c2','UId':'5f13c594-e75e-412e-aaae-d3074753b15c','Col':2,'Row':5,'ColDynamic':2,'RowDynamic':4,'Format':'string','Value':'','TargetCode':''}</v>
      </c>
    </row>
    <row r="554" spans="1:1">
      <c r="A554" t="str">
        <f>CONCATENATE("{'SheetId':'6fbe65c3-da29-414a-bb25-33fbc620a8c2'",",","'UId':'7c1c6ed9-b44a-4e3a-a818-50effa9c3b85'",",'Col':",COLUMN(TKGD_NguoiLienQuan!C5),",'Row':",ROW(TKGD_NguoiLienQuan!C5),",","'ColDynamic':",COLUMN(TKGD_NguoiLienQuan!C4),",","'RowDynamic':",ROW(TKGD_NguoiLienQuan!C4),",","'Format':'string'",",'Value':'",SUBSTITUTE(TKGD_NguoiLienQuan!C5,"'","\'"),"','TargetCode':''}")</f>
        <v>{'SheetId':'6fbe65c3-da29-414a-bb25-33fbc620a8c2','UId':'7c1c6ed9-b44a-4e3a-a818-50effa9c3b85','Col':3,'Row':5,'ColDynamic':3,'RowDynamic':4,'Format':'string','Value':' ','TargetCode':''}</v>
      </c>
    </row>
    <row r="555" spans="1:1">
      <c r="A555" t="str">
        <f>CONCATENATE("{'SheetId':'6fbe65c3-da29-414a-bb25-33fbc620a8c2'",",","'UId':'f51c1d77-7233-45f8-8b50-f1c5e84432c3'",",'Col':",COLUMN(TKGD_NguoiLienQuan!D5),",'Row':",ROW(TKGD_NguoiLienQuan!D5),",","'ColDynamic':",COLUMN(TKGD_NguoiLienQuan!D4),",","'RowDynamic':",ROW(TKGD_NguoiLienQuan!D4),",","'Format':'numberic'",",'Value':'",SUBSTITUTE(TKGD_NguoiLienQuan!D5,"'","\'"),"','TargetCode':''}")</f>
        <v>{'SheetId':'6fbe65c3-da29-414a-bb25-33fbc620a8c2','UId':'f51c1d77-7233-45f8-8b50-f1c5e84432c3','Col':4,'Row':5,'ColDynamic':4,'RowDynamic':4,'Format':'numberic','Value':' ','TargetCode':''}</v>
      </c>
    </row>
    <row r="556" spans="1:1">
      <c r="A556" t="str">
        <f>CONCATENATE("{'SheetId':'6fbe65c3-da29-414a-bb25-33fbc620a8c2'",",","'UId':'96143637-e475-4dd4-9e6d-b6f82c07f2ad'",",'Col':",COLUMN(TKGD_NguoiLienQuan!E5),",'Row':",ROW(TKGD_NguoiLienQuan!E5),",","'ColDynamic':",COLUMN(TKGD_NguoiLienQuan!E4),",","'RowDynamic':",ROW(TKGD_NguoiLienQuan!E4),",","'Format':'string'",",'Value':'",SUBSTITUTE(TKGD_NguoiLienQuan!E5,"'","\'"),"','TargetCode':''}")</f>
        <v>{'SheetId':'6fbe65c3-da29-414a-bb25-33fbc620a8c2','UId':'96143637-e475-4dd4-9e6d-b6f82c07f2ad','Col':5,'Row':5,'ColDynamic':5,'RowDynamic':4,'Format':'string','Value':' ','TargetCode':''}</v>
      </c>
    </row>
    <row r="557" spans="1:1">
      <c r="A557" t="str">
        <f>CONCATENATE("{'SheetId':'6fbe65c3-da29-414a-bb25-33fbc620a8c2'",",","'UId':'cb5fa644-4de9-471f-bae0-df289a270c22'",",'Col':",COLUMN(TKGD_NguoiLienQuan!F5),",'Row':",ROW(TKGD_NguoiLienQuan!F5),",","'ColDynamic':",COLUMN(TKGD_NguoiLienQuan!F4),",","'RowDynamic':",ROW(TKGD_NguoiLienQuan!F4),",","'Format':'string'",",'Value':'",SUBSTITUTE(TKGD_NguoiLienQuan!F5,"'","\'"),"','TargetCode':''}")</f>
        <v>{'SheetId':'6fbe65c3-da29-414a-bb25-33fbc620a8c2','UId':'cb5fa644-4de9-471f-bae0-df289a270c22','Col':6,'Row':5,'ColDynamic':6,'RowDynamic':4,'Format':'string','Value':' ','TargetCode':''}</v>
      </c>
    </row>
    <row r="558" spans="1:1">
      <c r="A558" t="str">
        <f>CONCATENATE("{'SheetId':'6fbe65c3-da29-414a-bb25-33fbc620a8c2'",",","'UId':'97699635-2d1c-45a0-bcb8-f0bffbda7dab'",",'Col':",COLUMN(TKGD_NguoiLienQuan!C6),",'Row':",ROW(TKGD_NguoiLienQuan!C6),",","'Format':'string'",",'Value':'",SUBSTITUTE(TKGD_NguoiLienQuan!C6,"'","\'"),"','TargetCode':''}")</f>
        <v>{'SheetId':'6fbe65c3-da29-414a-bb25-33fbc620a8c2','UId':'97699635-2d1c-45a0-bcb8-f0bffbda7dab','Col':3,'Row':6,'Format':'string','Value':' ','TargetCode':''}</v>
      </c>
    </row>
    <row r="559" spans="1:1">
      <c r="A559" t="str">
        <f>CONCATENATE("{'SheetId':'6fbe65c3-da29-414a-bb25-33fbc620a8c2'",",","'UId':'353a8288-2a2b-4291-8b05-db88ee25e555'",",'Col':",COLUMN(TKGD_NguoiLienQuan!D6),",'Row':",ROW(TKGD_NguoiLienQuan!D6),",","'Format':'numberic'",",'Value':'",SUBSTITUTE(TKGD_NguoiLienQuan!D6,"'","\'"),"','TargetCode':''}")</f>
        <v>{'SheetId':'6fbe65c3-da29-414a-bb25-33fbc620a8c2','UId':'353a8288-2a2b-4291-8b05-db88ee25e555','Col':4,'Row':6,'Format':'numberic','Value':' ','TargetCode':''}</v>
      </c>
    </row>
    <row r="560" spans="1:1">
      <c r="A560" t="str">
        <f>CONCATENATE("{'SheetId':'6fbe65c3-da29-414a-bb25-33fbc620a8c2'",",","'UId':'6091ddce-7b9e-4f16-bd59-1f0287141f21'",",'Col':",COLUMN(TKGD_NguoiLienQuan!E6),",'Row':",ROW(TKGD_NguoiLienQuan!E6),",","'Format':'string'",",'Value':'",SUBSTITUTE(TKGD_NguoiLienQuan!E6,"'","\'"),"','TargetCode':''}")</f>
        <v>{'SheetId':'6fbe65c3-da29-414a-bb25-33fbc620a8c2','UId':'6091ddce-7b9e-4f16-bd59-1f0287141f21','Col':5,'Row':6,'Format':'string','Value':' ','TargetCode':''}</v>
      </c>
    </row>
    <row r="561" spans="1:1">
      <c r="A561" t="str">
        <f>CONCATENATE("{'SheetId':'6fbe65c3-da29-414a-bb25-33fbc620a8c2'",",","'UId':'6105f3b1-ff68-441b-b50d-ee4a053f4678'",",'Col':",COLUMN(TKGD_NguoiLienQuan!F6),",'Row':",ROW(TKGD_NguoiLienQuan!F6),",","'Format':'string'",",'Value':'",SUBSTITUTE(TKGD_NguoiLienQuan!F6,"'","\'"),"','TargetCode':''}")</f>
        <v>{'SheetId':'6fbe65c3-da29-414a-bb25-33fbc620a8c2','UId':'6105f3b1-ff68-441b-b50d-ee4a053f4678','Col':6,'Row':6,'Format':'string','Value':' ','TargetCode':''}</v>
      </c>
    </row>
    <row r="562" spans="1:1">
      <c r="A562" t="str">
        <f>CONCATENATE("{'SheetId':'6fbe65c3-da29-414a-bb25-33fbc620a8c2'",",","'UId':'b4b73c0b-75cf-4502-b7e7-1e25b56bf5f8'",",'Col':",COLUMN(TKGD_NguoiLienQuan!A8),",'Row':",ROW(TKGD_NguoiLienQuan!A8),",","'ColDynamic':",COLUMN(TKGD_NguoiLienQuan!A7),",","'RowDynamic':",ROW(TKGD_NguoiLienQuan!A7),",","'Format':'string'",",'Value':'",SUBSTITUTE(TKGD_NguoiLienQuan!A8,"'","\'"),"','TargetCode':''}")</f>
        <v>{'SheetId':'6fbe65c3-da29-414a-bb25-33fbc620a8c2','UId':'b4b73c0b-75cf-4502-b7e7-1e25b56bf5f8','Col':1,'Row':8,'ColDynamic':1,'RowDynamic':7,'Format':'string','Value':'','TargetCode':''}</v>
      </c>
    </row>
    <row r="563" spans="1:1">
      <c r="A563" t="str">
        <f>CONCATENATE("{'SheetId':'6fbe65c3-da29-414a-bb25-33fbc620a8c2'",",","'UId':'cb9dfe40-bba7-43ac-a34a-e361fc52bfb1'",",'Col':",COLUMN(TKGD_NguoiLienQuan!B8),",'Row':",ROW(TKGD_NguoiLienQuan!B8),",","'ColDynamic':",COLUMN(TKGD_NguoiLienQuan!B7),",","'RowDynamic':",ROW(TKGD_NguoiLienQuan!B7),",","'Format':'string'",",'Value':'",SUBSTITUTE(TKGD_NguoiLienQuan!B8,"'","\'"),"','TargetCode':''}")</f>
        <v>{'SheetId':'6fbe65c3-da29-414a-bb25-33fbc620a8c2','UId':'cb9dfe40-bba7-43ac-a34a-e361fc52bfb1','Col':2,'Row':8,'ColDynamic':2,'RowDynamic':7,'Format':'string','Value':'','TargetCode':''}</v>
      </c>
    </row>
    <row r="564" spans="1:1">
      <c r="A564" t="str">
        <f>CONCATENATE("{'SheetId':'6fbe65c3-da29-414a-bb25-33fbc620a8c2'",",","'UId':'810031bf-f6c9-430d-886a-a2b3943b33fd'",",'Col':",COLUMN(TKGD_NguoiLienQuan!C8),",'Row':",ROW(TKGD_NguoiLienQuan!C8),",","'ColDynamic':",COLUMN(TKGD_NguoiLienQuan!C7),",","'RowDynamic':",ROW(TKGD_NguoiLienQuan!C7),",","'Format':'string'",",'Value':'",SUBSTITUTE(TKGD_NguoiLienQuan!C8,"'","\'"),"','TargetCode':''}")</f>
        <v>{'SheetId':'6fbe65c3-da29-414a-bb25-33fbc620a8c2','UId':'810031bf-f6c9-430d-886a-a2b3943b33fd','Col':3,'Row':8,'ColDynamic':3,'RowDynamic':7,'Format':'string','Value':' ','TargetCode':''}</v>
      </c>
    </row>
    <row r="565" spans="1:1">
      <c r="A565" t="str">
        <f>CONCATENATE("{'SheetId':'6fbe65c3-da29-414a-bb25-33fbc620a8c2'",",","'UId':'2a150146-d690-4323-8732-0fa1448f5488'",",'Col':",COLUMN(TKGD_NguoiLienQuan!D8),",'Row':",ROW(TKGD_NguoiLienQuan!D8),",","'ColDynamic':",COLUMN(TKGD_NguoiLienQuan!D7),",","'RowDynamic':",ROW(TKGD_NguoiLienQuan!D7),",","'Format':'numberic'",",'Value':'",SUBSTITUTE(TKGD_NguoiLienQuan!D8,"'","\'"),"','TargetCode':''}")</f>
        <v>{'SheetId':'6fbe65c3-da29-414a-bb25-33fbc620a8c2','UId':'2a150146-d690-4323-8732-0fa1448f5488','Col':4,'Row':8,'ColDynamic':4,'RowDynamic':7,'Format':'numberic','Value':' ','TargetCode':''}</v>
      </c>
    </row>
    <row r="566" spans="1:1">
      <c r="A566" t="str">
        <f>CONCATENATE("{'SheetId':'6fbe65c3-da29-414a-bb25-33fbc620a8c2'",",","'UId':'d75f3508-d070-4873-885f-324a9a03af35'",",'Col':",COLUMN(TKGD_NguoiLienQuan!E8),",'Row':",ROW(TKGD_NguoiLienQuan!E8),",","'ColDynamic':",COLUMN(TKGD_NguoiLienQuan!E7),",","'RowDynamic':",ROW(TKGD_NguoiLienQuan!E7),",","'Format':'string'",",'Value':'",SUBSTITUTE(TKGD_NguoiLienQuan!E8,"'","\'"),"','TargetCode':''}")</f>
        <v>{'SheetId':'6fbe65c3-da29-414a-bb25-33fbc620a8c2','UId':'d75f3508-d070-4873-885f-324a9a03af35','Col':5,'Row':8,'ColDynamic':5,'RowDynamic':7,'Format':'string','Value':' ','TargetCode':''}</v>
      </c>
    </row>
    <row r="567" spans="1:1">
      <c r="A567" t="str">
        <f>CONCATENATE("{'SheetId':'6fbe65c3-da29-414a-bb25-33fbc620a8c2'",",","'UId':'ad4db232-d540-49f4-b9be-d98d37886a21'",",'Col':",COLUMN(TKGD_NguoiLienQuan!F8),",'Row':",ROW(TKGD_NguoiLienQuan!F8),",","'ColDynamic':",COLUMN(TKGD_NguoiLienQuan!F7),",","'RowDynamic':",ROW(TKGD_NguoiLienQuan!F7),",","'Format':'string'",",'Value':'",SUBSTITUTE(TKGD_NguoiLienQuan!F8,"'","\'"),"','TargetCode':''}")</f>
        <v>{'SheetId':'6fbe65c3-da29-414a-bb25-33fbc620a8c2','UId':'ad4db232-d540-49f4-b9be-d98d37886a21','Col':6,'Row':8,'ColDynamic':6,'RowDynamic':7,'Format':'string','Value':' ','TargetCode':''}</v>
      </c>
    </row>
    <row r="568" spans="1:1">
      <c r="A568" t="str">
        <f>CONCATENATE("{'SheetId':'6fbe65c3-da29-414a-bb25-33fbc620a8c2'",",","'UId':'0c3effbd-56e3-4a79-9901-77fb050a0e54'",",'Col':",COLUMN(TKGD_NguoiLienQuan!C9),",'Row':",ROW(TKGD_NguoiLienQuan!C9),",","'Format':'string'",",'Value':'",SUBSTITUTE(TKGD_NguoiLienQuan!C9,"'","\'"),"','TargetCode':''}")</f>
        <v>{'SheetId':'6fbe65c3-da29-414a-bb25-33fbc620a8c2','UId':'0c3effbd-56e3-4a79-9901-77fb050a0e54','Col':3,'Row':9,'Format':'string','Value':' ','TargetCode':''}</v>
      </c>
    </row>
    <row r="569" spans="1:1">
      <c r="A569" t="str">
        <f>CONCATENATE("{'SheetId':'6fbe65c3-da29-414a-bb25-33fbc620a8c2'",",","'UId':'aa48dfae-4e3c-4d73-ace2-72e44c2574b3'",",'Col':",COLUMN(TKGD_NguoiLienQuan!D9),",'Row':",ROW(TKGD_NguoiLienQuan!D9),",","'Format':'numberic'",",'Value':'",SUBSTITUTE(TKGD_NguoiLienQuan!D9,"'","\'"),"','TargetCode':''}")</f>
        <v>{'SheetId':'6fbe65c3-da29-414a-bb25-33fbc620a8c2','UId':'aa48dfae-4e3c-4d73-ace2-72e44c2574b3','Col':4,'Row':9,'Format':'numberic','Value':' ','TargetCode':''}</v>
      </c>
    </row>
    <row r="570" spans="1:1">
      <c r="A570" t="str">
        <f>CONCATENATE("{'SheetId':'6fbe65c3-da29-414a-bb25-33fbc620a8c2'",",","'UId':'7f4cbc40-35c1-454c-bffb-302b37c8ab4b'",",'Col':",COLUMN(TKGD_NguoiLienQuan!E9),",'Row':",ROW(TKGD_NguoiLienQuan!E9),",","'Format':'string'",",'Value':'",SUBSTITUTE(TKGD_NguoiLienQuan!E9,"'","\'"),"','TargetCode':''}")</f>
        <v>{'SheetId':'6fbe65c3-da29-414a-bb25-33fbc620a8c2','UId':'7f4cbc40-35c1-454c-bffb-302b37c8ab4b','Col':5,'Row':9,'Format':'string','Value':' ','TargetCode':''}</v>
      </c>
    </row>
    <row r="571" spans="1:1">
      <c r="A571" t="str">
        <f>CONCATENATE("{'SheetId':'6fbe65c3-da29-414a-bb25-33fbc620a8c2'",",","'UId':'7be54a61-dcc4-4193-b24c-364d5b386508'",",'Col':",COLUMN(TKGD_NguoiLienQuan!F9),",'Row':",ROW(TKGD_NguoiLienQuan!F9),",","'Format':'string'",",'Value':'",SUBSTITUTE(TKGD_NguoiLienQuan!F9,"'","\'"),"','TargetCode':''}")</f>
        <v>{'SheetId':'6fbe65c3-da29-414a-bb25-33fbc620a8c2','UId':'7be54a61-dcc4-4193-b24c-364d5b386508','Col':6,'Row':9,'Format':'string','Value':' ','TargetCode':''}</v>
      </c>
    </row>
    <row r="572" spans="1:1">
      <c r="A572" t="str">
        <f>CONCATENATE("{'SheetId':'6fbe65c3-da29-414a-bb25-33fbc620a8c2'",",","'UId':'b1e747cf-eed1-4ee1-8166-2e5cecbef458'",",'Col':",COLUMN(TKGD_NguoiLienQuan!A11),",'Row':",ROW(TKGD_NguoiLienQuan!A11),",","'ColDynamic':",COLUMN(TKGD_NguoiLienQuan!A10),",","'RowDynamic':",ROW(TKGD_NguoiLienQuan!A10),",","'Format':'string'",",'Value':'",SUBSTITUTE(TKGD_NguoiLienQuan!A11,"'","\'"),"','TargetCode':''}")</f>
        <v>{'SheetId':'6fbe65c3-da29-414a-bb25-33fbc620a8c2','UId':'b1e747cf-eed1-4ee1-8166-2e5cecbef458','Col':1,'Row':11,'ColDynamic':1,'RowDynamic':10,'Format':'string','Value':' ','TargetCode':''}</v>
      </c>
    </row>
    <row r="573" spans="1:1">
      <c r="A573" t="str">
        <f>CONCATENATE("{'SheetId':'6fbe65c3-da29-414a-bb25-33fbc620a8c2'",",","'UId':'e4dc4191-2419-4972-948a-1705473a311a'",",'Col':",COLUMN(TKGD_NguoiLienQuan!B11),",'Row':",ROW(TKGD_NguoiLienQuan!B11),",","'ColDynamic':",COLUMN(TKGD_NguoiLienQuan!B10),",","'RowDynamic':",ROW(TKGD_NguoiLienQuan!B10),",","'Format':'string'",",'Value':'",SUBSTITUTE(TKGD_NguoiLienQuan!B11,"'","\'"),"','TargetCode':''}")</f>
        <v>{'SheetId':'6fbe65c3-da29-414a-bb25-33fbc620a8c2','UId':'e4dc4191-2419-4972-948a-1705473a311a','Col':2,'Row':11,'ColDynamic':2,'RowDynamic':10,'Format':'string','Value':' ','TargetCode':''}</v>
      </c>
    </row>
    <row r="574" spans="1:1">
      <c r="A574" t="str">
        <f>CONCATENATE("{'SheetId':'6fbe65c3-da29-414a-bb25-33fbc620a8c2'",",","'UId':'64c68f95-30b6-430d-bb19-58dccd8eb95a'",",'Col':",COLUMN(TKGD_NguoiLienQuan!C11),",'Row':",ROW(TKGD_NguoiLienQuan!C11),",","'ColDynamic':",COLUMN(TKGD_NguoiLienQuan!C10),",","'RowDynamic':",ROW(TKGD_NguoiLienQuan!C10),",","'Format':'string'",",'Value':'",SUBSTITUTE(TKGD_NguoiLienQuan!C11,"'","\'"),"','TargetCode':''}")</f>
        <v>{'SheetId':'6fbe65c3-da29-414a-bb25-33fbc620a8c2','UId':'64c68f95-30b6-430d-bb19-58dccd8eb95a','Col':3,'Row':11,'ColDynamic':3,'RowDynamic':10,'Format':'string','Value':' ','TargetCode':''}</v>
      </c>
    </row>
    <row r="575" spans="1:1">
      <c r="A575" t="str">
        <f>CONCATENATE("{'SheetId':'6fbe65c3-da29-414a-bb25-33fbc620a8c2'",",","'UId':'16101b2e-8dfb-43af-b2ea-5dc238d77472'",",'Col':",COLUMN(TKGD_NguoiLienQuan!D11),",'Row':",ROW(TKGD_NguoiLienQuan!D11),",","'ColDynamic':",COLUMN(TKGD_NguoiLienQuan!D10),",","'RowDynamic':",ROW(TKGD_NguoiLienQuan!D10),",","'Format':'numberic'",",'Value':'",SUBSTITUTE(TKGD_NguoiLienQuan!D11,"'","\'"),"','TargetCode':''}")</f>
        <v>{'SheetId':'6fbe65c3-da29-414a-bb25-33fbc620a8c2','UId':'16101b2e-8dfb-43af-b2ea-5dc238d77472','Col':4,'Row':11,'ColDynamic':4,'RowDynamic':10,'Format':'numberic','Value':' ','TargetCode':''}</v>
      </c>
    </row>
    <row r="576" spans="1:1">
      <c r="A576" t="str">
        <f>CONCATENATE("{'SheetId':'6fbe65c3-da29-414a-bb25-33fbc620a8c2'",",","'UId':'60334cf9-fcea-45d9-89a4-e44248705165'",",'Col':",COLUMN(TKGD_NguoiLienQuan!E11),",'Row':",ROW(TKGD_NguoiLienQuan!E11),",","'ColDynamic':",COLUMN(TKGD_NguoiLienQuan!E10),",","'RowDynamic':",ROW(TKGD_NguoiLienQuan!E10),",","'Format':'string'",",'Value':'",SUBSTITUTE(TKGD_NguoiLienQuan!E11,"'","\'"),"','TargetCode':''}")</f>
        <v>{'SheetId':'6fbe65c3-da29-414a-bb25-33fbc620a8c2','UId':'60334cf9-fcea-45d9-89a4-e44248705165','Col':5,'Row':11,'ColDynamic':5,'RowDynamic':10,'Format':'string','Value':' ','TargetCode':''}</v>
      </c>
    </row>
    <row r="577" spans="1:1">
      <c r="A577" t="str">
        <f>CONCATENATE("{'SheetId':'6fbe65c3-da29-414a-bb25-33fbc620a8c2'",",","'UId':'d3043f6e-9b4c-4121-96cd-de49b96b8d46'",",'Col':",COLUMN(TKGD_NguoiLienQuan!F11),",'Row':",ROW(TKGD_NguoiLienQuan!F11),",","'ColDynamic':",COLUMN(TKGD_NguoiLienQuan!F10),",","'RowDynamic':",ROW(TKGD_NguoiLienQuan!F10),",","'Format':'string'",",'Value':'",SUBSTITUTE(TKGD_NguoiLienQuan!F11,"'","\'"),"','TargetCode':''}")</f>
        <v>{'SheetId':'6fbe65c3-da29-414a-bb25-33fbc620a8c2','UId':'d3043f6e-9b4c-4121-96cd-de49b96b8d46','Col':6,'Row':11,'ColDynamic':6,'RowDynamic':10,'Format':'string','Value':' ','TargetCode':''}</v>
      </c>
    </row>
    <row r="578" spans="1:1">
      <c r="A578" t="str">
        <f>CONCATENATE("{'SheetId':'6fbe65c3-da29-414a-bb25-33fbc620a8c2'",",","'UId':'100a9f9b-0d1b-445f-bcd9-3404f3ae8bfe'",",'Col':",COLUMN(TKGD_NguoiLienQuan!C12),",'Row':",ROW(TKGD_NguoiLienQuan!C12),",","'Format':'string'",",'Value':'",SUBSTITUTE(TKGD_NguoiLienQuan!C12,"'","\'"),"','TargetCode':''}")</f>
        <v>{'SheetId':'6fbe65c3-da29-414a-bb25-33fbc620a8c2','UId':'100a9f9b-0d1b-445f-bcd9-3404f3ae8bfe','Col':3,'Row':12,'Format':'string','Value':' ','TargetCode':''}</v>
      </c>
    </row>
    <row r="579" spans="1:1">
      <c r="A579" t="str">
        <f>CONCATENATE("{'SheetId':'6fbe65c3-da29-414a-bb25-33fbc620a8c2'",",","'UId':'01c64fce-7ba3-410e-a656-90000753de2c'",",'Col':",COLUMN(TKGD_NguoiLienQuan!D12),",'Row':",ROW(TKGD_NguoiLienQuan!D12),",","'Format':'numberic'",",'Value':'",SUBSTITUTE(TKGD_NguoiLienQuan!D12,"'","\'"),"','TargetCode':''}")</f>
        <v>{'SheetId':'6fbe65c3-da29-414a-bb25-33fbc620a8c2','UId':'01c64fce-7ba3-410e-a656-90000753de2c','Col':4,'Row':12,'Format':'numberic','Value':' ','TargetCode':''}</v>
      </c>
    </row>
    <row r="580" spans="1:1">
      <c r="A580" t="str">
        <f>CONCATENATE("{'SheetId':'6fbe65c3-da29-414a-bb25-33fbc620a8c2'",",","'UId':'654206e3-4fcc-41ed-a0b6-b9feaf583a7c'",",'Col':",COLUMN(TKGD_NguoiLienQuan!E12),",'Row':",ROW(TKGD_NguoiLienQuan!E12),",","'Format':'string'",",'Value':'",SUBSTITUTE(TKGD_NguoiLienQuan!E12,"'","\'"),"','TargetCode':''}")</f>
        <v>{'SheetId':'6fbe65c3-da29-414a-bb25-33fbc620a8c2','UId':'654206e3-4fcc-41ed-a0b6-b9feaf583a7c','Col':5,'Row':12,'Format':'string','Value':' ','TargetCode':''}</v>
      </c>
    </row>
    <row r="581" spans="1:1">
      <c r="A581" t="str">
        <f>CONCATENATE("{'SheetId':'6fbe65c3-da29-414a-bb25-33fbc620a8c2'",",","'UId':'d4a943b7-df3a-48c4-8278-45f0e7496115'",",'Col':",COLUMN(TKGD_NguoiLienQuan!F12),",'Row':",ROW(TKGD_NguoiLienQuan!F12),",","'Format':'string'",",'Value':'",SUBSTITUTE(TKGD_NguoiLienQuan!F12,"'","\'"),"','TargetCode':''}")</f>
        <v>{'SheetId':'6fbe65c3-da29-414a-bb25-33fbc620a8c2','UId':'d4a943b7-df3a-48c4-8278-45f0e7496115','Col':6,'Row':12,'Format':'string','Value':' ','TargetCode':''}</v>
      </c>
    </row>
    <row r="582" spans="1:1">
      <c r="A582" t="str">
        <f>CONCATENATE("{'SheetId':'6fbe65c3-da29-414a-bb25-33fbc620a8c2'",",","'UId':'1bcbea5c-2e39-4a33-8d6c-5b4f70b07502'",",'Col':",COLUMN(TKGD_NguoiLienQuan!A14),",'Row':",ROW(TKGD_NguoiLienQuan!A14),",","'ColDynamic':",COLUMN(TKGD_NguoiLienQuan!A13),",","'RowDynamic':",ROW(TKGD_NguoiLienQuan!A13),",","'Format':'string'",",'Value':'",SUBSTITUTE(TKGD_NguoiLienQuan!A14,"'","\'"),"','TargetCode':''}")</f>
        <v>{'SheetId':'6fbe65c3-da29-414a-bb25-33fbc620a8c2','UId':'1bcbea5c-2e39-4a33-8d6c-5b4f70b07502','Col':1,'Row':14,'ColDynamic':1,'RowDynamic':13,'Format':'string','Value':' ','TargetCode':''}</v>
      </c>
    </row>
    <row r="583" spans="1:1">
      <c r="A583" t="str">
        <f>CONCATENATE("{'SheetId':'6fbe65c3-da29-414a-bb25-33fbc620a8c2'",",","'UId':'91cccca6-d6bc-487f-b20c-092e6a33cfef'",",'Col':",COLUMN(TKGD_NguoiLienQuan!B14),",'Row':",ROW(TKGD_NguoiLienQuan!B14),",","'ColDynamic':",COLUMN(TKGD_NguoiLienQuan!B13),",","'RowDynamic':",ROW(TKGD_NguoiLienQuan!B13),",","'Format':'string'",",'Value':'",SUBSTITUTE(TKGD_NguoiLienQuan!B14,"'","\'"),"','TargetCode':''}")</f>
        <v>{'SheetId':'6fbe65c3-da29-414a-bb25-33fbc620a8c2','UId':'91cccca6-d6bc-487f-b20c-092e6a33cfef','Col':2,'Row':14,'ColDynamic':2,'RowDynamic':13,'Format':'string','Value':' ','TargetCode':''}</v>
      </c>
    </row>
    <row r="584" spans="1:1">
      <c r="A584" t="str">
        <f>CONCATENATE("{'SheetId':'6fbe65c3-da29-414a-bb25-33fbc620a8c2'",",","'UId':'fe806e26-def1-4647-bc90-e522756f5818'",",'Col':",COLUMN(TKGD_NguoiLienQuan!C14),",'Row':",ROW(TKGD_NguoiLienQuan!C14),",","'ColDynamic':",COLUMN(TKGD_NguoiLienQuan!C13),",","'RowDynamic':",ROW(TKGD_NguoiLienQuan!C13),",","'Format':'string'",",'Value':'",SUBSTITUTE(TKGD_NguoiLienQuan!C14,"'","\'"),"','TargetCode':''}")</f>
        <v>{'SheetId':'6fbe65c3-da29-414a-bb25-33fbc620a8c2','UId':'fe806e26-def1-4647-bc90-e522756f5818','Col':3,'Row':14,'ColDynamic':3,'RowDynamic':13,'Format':'string','Value':' ','TargetCode':''}</v>
      </c>
    </row>
    <row r="585" spans="1:1">
      <c r="A585" t="str">
        <f>CONCATENATE("{'SheetId':'6fbe65c3-da29-414a-bb25-33fbc620a8c2'",",","'UId':'63f9d11d-bd6f-4719-9791-166e9a18447f'",",'Col':",COLUMN(TKGD_NguoiLienQuan!D14),",'Row':",ROW(TKGD_NguoiLienQuan!D14),",","'ColDynamic':",COLUMN(TKGD_NguoiLienQuan!D13),",","'RowDynamic':",ROW(TKGD_NguoiLienQuan!D13),",","'Format':'numberic'",",'Value':'",SUBSTITUTE(TKGD_NguoiLienQuan!D14,"'","\'"),"','TargetCode':''}")</f>
        <v>{'SheetId':'6fbe65c3-da29-414a-bb25-33fbc620a8c2','UId':'63f9d11d-bd6f-4719-9791-166e9a18447f','Col':4,'Row':14,'ColDynamic':4,'RowDynamic':13,'Format':'numberic','Value':' ','TargetCode':''}</v>
      </c>
    </row>
    <row r="586" spans="1:1">
      <c r="A586" t="str">
        <f>CONCATENATE("{'SheetId':'6fbe65c3-da29-414a-bb25-33fbc620a8c2'",",","'UId':'1d2609d0-85c7-4b07-a84b-9210f7ce758f'",",'Col':",COLUMN(TKGD_NguoiLienQuan!E14),",'Row':",ROW(TKGD_NguoiLienQuan!E14),",","'ColDynamic':",COLUMN(TKGD_NguoiLienQuan!E13),",","'RowDynamic':",ROW(TKGD_NguoiLienQuan!E13),",","'Format':'string'",",'Value':'",SUBSTITUTE(TKGD_NguoiLienQuan!E14,"'","\'"),"','TargetCode':''}")</f>
        <v>{'SheetId':'6fbe65c3-da29-414a-bb25-33fbc620a8c2','UId':'1d2609d0-85c7-4b07-a84b-9210f7ce758f','Col':5,'Row':14,'ColDynamic':5,'RowDynamic':13,'Format':'string','Value':' ','TargetCode':''}</v>
      </c>
    </row>
    <row r="587" spans="1:1">
      <c r="A587" t="str">
        <f>CONCATENATE("{'SheetId':'6fbe65c3-da29-414a-bb25-33fbc620a8c2'",",","'UId':'ab7ce815-3c18-4230-99ec-bfa8cec64651'",",'Col':",COLUMN(TKGD_NguoiLienQuan!F14),",'Row':",ROW(TKGD_NguoiLienQuan!F14),",","'ColDynamic':",COLUMN(TKGD_NguoiLienQuan!F13),",","'RowDynamic':",ROW(TKGD_NguoiLienQuan!F13),",","'Format':'string'",",'Value':'",SUBSTITUTE(TKGD_NguoiLienQuan!F14,"'","\'"),"','TargetCode':''}")</f>
        <v>{'SheetId':'6fbe65c3-da29-414a-bb25-33fbc620a8c2','UId':'ab7ce815-3c18-4230-99ec-bfa8cec64651','Col':6,'Row':14,'ColDynamic':6,'RowDynamic':13,'Format':'string','Value':' ','TargetCode':''}</v>
      </c>
    </row>
    <row r="588" spans="1:1">
      <c r="A588" t="str">
        <f>CONCATENATE("{'SheetId':'6fbe65c3-da29-414a-bb25-33fbc620a8c2'",",","'UId':'f3ca431f-87d9-4352-9819-95d5c4253425'",",'Col':",COLUMN(TKGD_NguoiLienQuan!C15),",'Row':",ROW(TKGD_NguoiLienQuan!C15),",","'Format':'string'",",'Value':'",SUBSTITUTE(TKGD_NguoiLienQuan!C15,"'","\'"),"','TargetCode':''}")</f>
        <v>{'SheetId':'6fbe65c3-da29-414a-bb25-33fbc620a8c2','UId':'f3ca431f-87d9-4352-9819-95d5c4253425','Col':3,'Row':15,'Format':'string','Value':' ','TargetCode':''}</v>
      </c>
    </row>
    <row r="589" spans="1:1">
      <c r="A589" t="str">
        <f>CONCATENATE("{'SheetId':'6fbe65c3-da29-414a-bb25-33fbc620a8c2'",",","'UId':'30379055-5994-471e-b2d8-03247aecb580'",",'Col':",COLUMN(TKGD_NguoiLienQuan!D15),",'Row':",ROW(TKGD_NguoiLienQuan!D15),",","'Format':'numberic'",",'Value':'",SUBSTITUTE(TKGD_NguoiLienQuan!D15,"'","\'"),"','TargetCode':''}")</f>
        <v>{'SheetId':'6fbe65c3-da29-414a-bb25-33fbc620a8c2','UId':'30379055-5994-471e-b2d8-03247aecb580','Col':4,'Row':15,'Format':'numberic','Value':' ','TargetCode':''}</v>
      </c>
    </row>
    <row r="590" spans="1:1">
      <c r="A590" t="str">
        <f>CONCATENATE("{'SheetId':'6fbe65c3-da29-414a-bb25-33fbc620a8c2'",",","'UId':'82ddcc97-4da8-4b4e-8286-321ad30c07dc'",",'Col':",COLUMN(TKGD_NguoiLienQuan!E15),",'Row':",ROW(TKGD_NguoiLienQuan!E15),",","'Format':'string'",",'Value':'",SUBSTITUTE(TKGD_NguoiLienQuan!E15,"'","\'"),"','TargetCode':''}")</f>
        <v>{'SheetId':'6fbe65c3-da29-414a-bb25-33fbc620a8c2','UId':'82ddcc97-4da8-4b4e-8286-321ad30c07dc','Col':5,'Row':15,'Format':'string','Value':' ','TargetCode':''}</v>
      </c>
    </row>
    <row r="591" spans="1:1">
      <c r="A591" t="str">
        <f>CONCATENATE("{'SheetId':'6fbe65c3-da29-414a-bb25-33fbc620a8c2'",",","'UId':'ee2597b1-87ba-4e39-955b-c02bb37c4d32'",",'Col':",COLUMN(TKGD_NguoiLienQuan!F15),",'Row':",ROW(TKGD_NguoiLienQuan!F15),",","'Format':'string'",",'Value':'",SUBSTITUTE(TKGD_NguoiLienQuan!F15,"'","\'"),"','TargetCode':''}")</f>
        <v>{'SheetId':'6fbe65c3-da29-414a-bb25-33fbc620a8c2','UId':'ee2597b1-87ba-4e39-955b-c02bb37c4d32','Col':6,'Row':15,'Format':'string','Value':' ','TargetCode':''}</v>
      </c>
    </row>
    <row r="592" spans="1:1">
      <c r="A592" t="str">
        <f>CONCATENATE("{'SheetId':'6fbe65c3-da29-414a-bb25-33fbc620a8c2'",",","'UId':'2beb187f-de36-47a6-b768-01d0f05016c1'",",'Col':",COLUMN(TKGD_NguoiLienQuan!A17),",'Row':",ROW(TKGD_NguoiLienQuan!A17),",","'ColDynamic':",COLUMN(TKGD_NguoiLienQuan!A16),",","'RowDynamic':",ROW(TKGD_NguoiLienQuan!A16),",","'Format':'string'",",'Value':'",SUBSTITUTE(TKGD_NguoiLienQuan!A17,"'","\'"),"','TargetCode':''}")</f>
        <v>{'SheetId':'6fbe65c3-da29-414a-bb25-33fbc620a8c2','UId':'2beb187f-de36-47a6-b768-01d0f05016c1','Col':1,'Row':17,'ColDynamic':1,'RowDynamic':16,'Format':'string','Value':'','TargetCode':''}</v>
      </c>
    </row>
    <row r="593" spans="1:1">
      <c r="A593" t="str">
        <f>CONCATENATE("{'SheetId':'6fbe65c3-da29-414a-bb25-33fbc620a8c2'",",","'UId':'66567833-f11f-4c9b-936b-4f7edd189aae'",",'Col':",COLUMN(TKGD_NguoiLienQuan!B17),",'Row':",ROW(TKGD_NguoiLienQuan!B17),",","'ColDynamic':",COLUMN(TKGD_NguoiLienQuan!B16),",","'RowDynamic':",ROW(TKGD_NguoiLienQuan!B16),",","'Format':'string'",",'Value':'",SUBSTITUTE(TKGD_NguoiLienQuan!B17,"'","\'"),"','TargetCode':''}")</f>
        <v>{'SheetId':'6fbe65c3-da29-414a-bb25-33fbc620a8c2','UId':'66567833-f11f-4c9b-936b-4f7edd189aae','Col':2,'Row':17,'ColDynamic':2,'RowDynamic':16,'Format':'string','Value':'','TargetCode':''}</v>
      </c>
    </row>
    <row r="594" spans="1:1">
      <c r="A594" t="str">
        <f>CONCATENATE("{'SheetId':'6fbe65c3-da29-414a-bb25-33fbc620a8c2'",",","'UId':'8d89cd1f-6f54-4bf3-941e-3c2d57959e88'",",'Col':",COLUMN(TKGD_NguoiLienQuan!C17),",'Row':",ROW(TKGD_NguoiLienQuan!C17),",","'ColDynamic':",COLUMN(TKGD_NguoiLienQuan!C16),",","'RowDynamic':",ROW(TKGD_NguoiLienQuan!C16),",","'Format':'string'",",'Value':'",SUBSTITUTE(TKGD_NguoiLienQuan!C17,"'","\'"),"','TargetCode':''}")</f>
        <v>{'SheetId':'6fbe65c3-da29-414a-bb25-33fbc620a8c2','UId':'8d89cd1f-6f54-4bf3-941e-3c2d57959e88','Col':3,'Row':17,'ColDynamic':3,'RowDynamic':16,'Format':'string','Value':' ','TargetCode':''}</v>
      </c>
    </row>
    <row r="595" spans="1:1">
      <c r="A595" t="str">
        <f>CONCATENATE("{'SheetId':'6fbe65c3-da29-414a-bb25-33fbc620a8c2'",",","'UId':'d2af4dc9-463d-4bbf-b21f-b9189744a869'",",'Col':",COLUMN(TKGD_NguoiLienQuan!D17),",'Row':",ROW(TKGD_NguoiLienQuan!D17),",","'ColDynamic':",COLUMN(TKGD_NguoiLienQuan!D16),",","'RowDynamic':",ROW(TKGD_NguoiLienQuan!D16),",","'Format':'numberic'",",'Value':'",SUBSTITUTE(TKGD_NguoiLienQuan!D17,"'","\'"),"','TargetCode':''}")</f>
        <v>{'SheetId':'6fbe65c3-da29-414a-bb25-33fbc620a8c2','UId':'d2af4dc9-463d-4bbf-b21f-b9189744a869','Col':4,'Row':17,'ColDynamic':4,'RowDynamic':16,'Format':'numberic','Value':' ','TargetCode':''}</v>
      </c>
    </row>
    <row r="596" spans="1:1">
      <c r="A596" t="str">
        <f>CONCATENATE("{'SheetId':'6fbe65c3-da29-414a-bb25-33fbc620a8c2'",",","'UId':'8c7275a5-f5a7-44b2-8512-782c322c2b63'",",'Col':",COLUMN(TKGD_NguoiLienQuan!E17),",'Row':",ROW(TKGD_NguoiLienQuan!E17),",","'ColDynamic':",COLUMN(TKGD_NguoiLienQuan!E16),",","'RowDynamic':",ROW(TKGD_NguoiLienQuan!E16),",","'Format':'string'",",'Value':'",SUBSTITUTE(TKGD_NguoiLienQuan!E17,"'","\'"),"','TargetCode':''}")</f>
        <v>{'SheetId':'6fbe65c3-da29-414a-bb25-33fbc620a8c2','UId':'8c7275a5-f5a7-44b2-8512-782c322c2b63','Col':5,'Row':17,'ColDynamic':5,'RowDynamic':16,'Format':'string','Value':' ','TargetCode':''}</v>
      </c>
    </row>
    <row r="597" spans="1:1">
      <c r="A597" t="str">
        <f>CONCATENATE("{'SheetId':'6fbe65c3-da29-414a-bb25-33fbc620a8c2'",",","'UId':'fadc4b49-d6f2-4520-bc82-1b0cea8a1671'",",'Col':",COLUMN(TKGD_NguoiLienQuan!F17),",'Row':",ROW(TKGD_NguoiLienQuan!F17),",","'ColDynamic':",COLUMN(TKGD_NguoiLienQuan!F16),",","'RowDynamic':",ROW(TKGD_NguoiLienQuan!F16),",","'Format':'string'",",'Value':'",SUBSTITUTE(TKGD_NguoiLienQuan!F17,"'","\'"),"','TargetCode':''}")</f>
        <v>{'SheetId':'6fbe65c3-da29-414a-bb25-33fbc620a8c2','UId':'fadc4b49-d6f2-4520-bc82-1b0cea8a1671','Col':6,'Row':17,'ColDynamic':6,'RowDynamic':16,'Format':'string','Value':' ','TargetCode':''}</v>
      </c>
    </row>
    <row r="598" spans="1:1">
      <c r="A598" t="str">
        <f>CONCATENATE("{'SheetId':'6fbe65c3-da29-414a-bb25-33fbc620a8c2'",",","'UId':'2e346719-2288-4e9b-af8f-687290c6d6cd'",",'Col':",COLUMN(TKGD_NguoiLienQuan!C18),",'Row':",ROW(TKGD_NguoiLienQuan!C18),",","'Format':'string'",",'Value':'",SUBSTITUTE(TKGD_NguoiLienQuan!C18,"'","\'"),"','TargetCode':''}")</f>
        <v>{'SheetId':'6fbe65c3-da29-414a-bb25-33fbc620a8c2','UId':'2e346719-2288-4e9b-af8f-687290c6d6cd','Col':3,'Row':18,'Format':'string','Value':' ','TargetCode':''}</v>
      </c>
    </row>
    <row r="599" spans="1:1">
      <c r="A599" t="str">
        <f>CONCATENATE("{'SheetId':'6fbe65c3-da29-414a-bb25-33fbc620a8c2'",",","'UId':'1804bc32-a125-49fa-b77e-6d6122a53e27'",",'Col':",COLUMN(TKGD_NguoiLienQuan!D18),",'Row':",ROW(TKGD_NguoiLienQuan!D18),",","'Format':'numberic'",",'Value':'",SUBSTITUTE(TKGD_NguoiLienQuan!D18,"'","\'"),"','TargetCode':''}")</f>
        <v>{'SheetId':'6fbe65c3-da29-414a-bb25-33fbc620a8c2','UId':'1804bc32-a125-49fa-b77e-6d6122a53e27','Col':4,'Row':18,'Format':'numberic','Value':' ','TargetCode':''}</v>
      </c>
    </row>
    <row r="600" spans="1:1">
      <c r="A600" t="str">
        <f>CONCATENATE("{'SheetId':'6fbe65c3-da29-414a-bb25-33fbc620a8c2'",",","'UId':'8d705310-46f9-4300-968c-b2dc9d59d8a6'",",'Col':",COLUMN(TKGD_NguoiLienQuan!E18),",'Row':",ROW(TKGD_NguoiLienQuan!E18),",","'Format':'string'",",'Value':'",SUBSTITUTE(TKGD_NguoiLienQuan!E18,"'","\'"),"','TargetCode':''}")</f>
        <v>{'SheetId':'6fbe65c3-da29-414a-bb25-33fbc620a8c2','UId':'8d705310-46f9-4300-968c-b2dc9d59d8a6','Col':5,'Row':18,'Format':'string','Value':' ','TargetCode':''}</v>
      </c>
    </row>
    <row r="601" spans="1:1">
      <c r="A601" t="str">
        <f>CONCATENATE("{'SheetId':'6fbe65c3-da29-414a-bb25-33fbc620a8c2'",",","'UId':'59bbbe60-823d-45e4-8f7b-fd4ff365974c'",",'Col':",COLUMN(TKGD_NguoiLienQuan!F18),",'Row':",ROW(TKGD_NguoiLienQuan!F18),",","'Format':'string'",",'Value':'",SUBSTITUTE(TKGD_NguoiLienQuan!F18,"'","\'"),"','TargetCode':''}")</f>
        <v>{'SheetId':'6fbe65c3-da29-414a-bb25-33fbc620a8c2','UId':'59bbbe60-823d-45e4-8f7b-fd4ff365974c','Col':6,'Row':18,'Format':'string','Value':' ','TargetCode':''}</v>
      </c>
    </row>
    <row r="602" spans="1:1">
      <c r="A602" t="str">
        <f>CONCATENATE("{'SheetId':'6fbe65c3-da29-414a-bb25-33fbc620a8c2'",",","'UId':'a2f87f99-31f2-48bb-9810-66fb93c3c176'",",'Col':",COLUMN(TKGD_NguoiLienQuan!A20),",'Row':",ROW(TKGD_NguoiLienQuan!A20),",","'ColDynamic':",COLUMN(TKGD_NguoiLienQuan!A19),",","'RowDynamic':",ROW(TKGD_NguoiLienQuan!A19),",","'Format':'string'",",'Value':'",SUBSTITUTE(TKGD_NguoiLienQuan!A20,"'","\'"),"','TargetCode':''}")</f>
        <v>{'SheetId':'6fbe65c3-da29-414a-bb25-33fbc620a8c2','UId':'a2f87f99-31f2-48bb-9810-66fb93c3c176','Col':1,'Row':20,'ColDynamic':1,'RowDynamic':19,'Format':'string','Value':' ','TargetCode':''}</v>
      </c>
    </row>
    <row r="603" spans="1:1">
      <c r="A603" t="str">
        <f>CONCATENATE("{'SheetId':'6fbe65c3-da29-414a-bb25-33fbc620a8c2'",",","'UId':'35decab2-6231-49c8-a927-f87b3d99bd0d'",",'Col':",COLUMN(TKGD_NguoiLienQuan!B20),",'Row':",ROW(TKGD_NguoiLienQuan!B20),",","'ColDynamic':",COLUMN(TKGD_NguoiLienQuan!B19),",","'RowDynamic':",ROW(TKGD_NguoiLienQuan!B19),",","'Format':'string'",",'Value':'",SUBSTITUTE(TKGD_NguoiLienQuan!B20,"'","\'"),"','TargetCode':''}")</f>
        <v>{'SheetId':'6fbe65c3-da29-414a-bb25-33fbc620a8c2','UId':'35decab2-6231-49c8-a927-f87b3d99bd0d','Col':2,'Row':20,'ColDynamic':2,'RowDynamic':19,'Format':'string','Value':' ','TargetCode':''}</v>
      </c>
    </row>
    <row r="604" spans="1:1">
      <c r="A604" t="str">
        <f>CONCATENATE("{'SheetId':'6fbe65c3-da29-414a-bb25-33fbc620a8c2'",",","'UId':'e01d27b9-fda6-469e-addb-88d145fe44ad'",",'Col':",COLUMN(TKGD_NguoiLienQuan!C20),",'Row':",ROW(TKGD_NguoiLienQuan!C20),",","'ColDynamic':",COLUMN(TKGD_NguoiLienQuan!C19),",","'RowDynamic':",ROW(TKGD_NguoiLienQuan!C19),",","'Format':'string'",",'Value':'",SUBSTITUTE(TKGD_NguoiLienQuan!C20,"'","\'"),"','TargetCode':''}")</f>
        <v>{'SheetId':'6fbe65c3-da29-414a-bb25-33fbc620a8c2','UId':'e01d27b9-fda6-469e-addb-88d145fe44ad','Col':3,'Row':20,'ColDynamic':3,'RowDynamic':19,'Format':'string','Value':' ','TargetCode':''}</v>
      </c>
    </row>
    <row r="605" spans="1:1">
      <c r="A605" t="str">
        <f>CONCATENATE("{'SheetId':'6fbe65c3-da29-414a-bb25-33fbc620a8c2'",",","'UId':'98654e55-b73c-4635-902f-2328a76e8193'",",'Col':",COLUMN(TKGD_NguoiLienQuan!D20),",'Row':",ROW(TKGD_NguoiLienQuan!D20),",","'ColDynamic':",COLUMN(TKGD_NguoiLienQuan!D19),",","'RowDynamic':",ROW(TKGD_NguoiLienQuan!D19),",","'Format':'numberic'",",'Value':'",SUBSTITUTE(TKGD_NguoiLienQuan!D20,"'","\'"),"','TargetCode':''}")</f>
        <v>{'SheetId':'6fbe65c3-da29-414a-bb25-33fbc620a8c2','UId':'98654e55-b73c-4635-902f-2328a76e8193','Col':4,'Row':20,'ColDynamic':4,'RowDynamic':19,'Format':'numberic','Value':' ','TargetCode':''}</v>
      </c>
    </row>
    <row r="606" spans="1:1">
      <c r="A606" t="str">
        <f>CONCATENATE("{'SheetId':'6fbe65c3-da29-414a-bb25-33fbc620a8c2'",",","'UId':'c9709a97-8d74-46a0-9447-f2bcd9fdd4cd'",",'Col':",COLUMN(TKGD_NguoiLienQuan!E20),",'Row':",ROW(TKGD_NguoiLienQuan!E20),",","'ColDynamic':",COLUMN(TKGD_NguoiLienQuan!E19),",","'RowDynamic':",ROW(TKGD_NguoiLienQuan!E19),",","'Format':'string'",",'Value':'",SUBSTITUTE(TKGD_NguoiLienQuan!E20,"'","\'"),"','TargetCode':''}")</f>
        <v>{'SheetId':'6fbe65c3-da29-414a-bb25-33fbc620a8c2','UId':'c9709a97-8d74-46a0-9447-f2bcd9fdd4cd','Col':5,'Row':20,'ColDynamic':5,'RowDynamic':19,'Format':'string','Value':' ','TargetCode':''}</v>
      </c>
    </row>
    <row r="607" spans="1:1">
      <c r="A607" t="str">
        <f>CONCATENATE("{'SheetId':'6fbe65c3-da29-414a-bb25-33fbc620a8c2'",",","'UId':'4945f6a8-56ba-47f2-bd75-3c2c6131bd3a'",",'Col':",COLUMN(TKGD_NguoiLienQuan!F20),",'Row':",ROW(TKGD_NguoiLienQuan!F20),",","'ColDynamic':",COLUMN(TKGD_NguoiLienQuan!F19),",","'RowDynamic':",ROW(TKGD_NguoiLienQuan!F19),",","'Format':'string'",",'Value':'",SUBSTITUTE(TKGD_NguoiLienQuan!F20,"'","\'"),"','TargetCode':''}")</f>
        <v>{'SheetId':'6fbe65c3-da29-414a-bb25-33fbc620a8c2','UId':'4945f6a8-56ba-47f2-bd75-3c2c6131bd3a','Col':6,'Row':20,'ColDynamic':6,'RowDynamic':19,'Format':'string','Value':' ','TargetCode':''}</v>
      </c>
    </row>
    <row r="608" spans="1:1">
      <c r="A608" t="str">
        <f>CONCATENATE("{'SheetId':'6fbe65c3-da29-414a-bb25-33fbc620a8c2'",",","'UId':'20b43fcb-d256-46b5-a242-f32f201ec2f4'",",'Col':",COLUMN(TKGD_NguoiLienQuan!C21),",'Row':",ROW(TKGD_NguoiLienQuan!C21),",","'Format':'string'",",'Value':'",SUBSTITUTE(TKGD_NguoiLienQuan!C21,"'","\'"),"','TargetCode':''}")</f>
        <v>{'SheetId':'6fbe65c3-da29-414a-bb25-33fbc620a8c2','UId':'20b43fcb-d256-46b5-a242-f32f201ec2f4','Col':3,'Row':21,'Format':'string','Value':' ','TargetCode':''}</v>
      </c>
    </row>
    <row r="609" spans="1:1">
      <c r="A609" t="str">
        <f>CONCATENATE("{'SheetId':'6fbe65c3-da29-414a-bb25-33fbc620a8c2'",",","'UId':'f0eeed42-eaff-48aa-ae01-0e038d81c61c'",",'Col':",COLUMN(TKGD_NguoiLienQuan!D21),",'Row':",ROW(TKGD_NguoiLienQuan!D21),",","'Format':'numberic'",",'Value':'",SUBSTITUTE(TKGD_NguoiLienQuan!D21,"'","\'"),"','TargetCode':''}")</f>
        <v>{'SheetId':'6fbe65c3-da29-414a-bb25-33fbc620a8c2','UId':'f0eeed42-eaff-48aa-ae01-0e038d81c61c','Col':4,'Row':21,'Format':'numberic','Value':' ','TargetCode':''}</v>
      </c>
    </row>
    <row r="610" spans="1:1">
      <c r="A610" t="str">
        <f>CONCATENATE("{'SheetId':'6fbe65c3-da29-414a-bb25-33fbc620a8c2'",",","'UId':'b6363b14-6f95-4b24-9412-b3efdd3a1885'",",'Col':",COLUMN(TKGD_NguoiLienQuan!E21),",'Row':",ROW(TKGD_NguoiLienQuan!E21),",","'Format':'string'",",'Value':'",SUBSTITUTE(TKGD_NguoiLienQuan!E21,"'","\'"),"','TargetCode':''}")</f>
        <v>{'SheetId':'6fbe65c3-da29-414a-bb25-33fbc620a8c2','UId':'b6363b14-6f95-4b24-9412-b3efdd3a1885','Col':5,'Row':21,'Format':'string','Value':' ','TargetCode':''}</v>
      </c>
    </row>
    <row r="611" spans="1:1">
      <c r="A611" t="str">
        <f>CONCATENATE("{'SheetId':'6fbe65c3-da29-414a-bb25-33fbc620a8c2'",",","'UId':'cc67acb9-c3db-464e-9cb1-9f5716c40da6'",",'Col':",COLUMN(TKGD_NguoiLienQuan!F21),",'Row':",ROW(TKGD_NguoiLienQuan!F21),",","'Format':'string'",",'Value':'",SUBSTITUTE(TKGD_NguoiLienQuan!F21,"'","\'"),"','TargetCode':''}")</f>
        <v>{'SheetId':'6fbe65c3-da29-414a-bb25-33fbc620a8c2','UId':'cc67acb9-c3db-464e-9cb1-9f5716c40da6','Col':6,'Row':21,'Format':'string','Value':' ','TargetCode':''}</v>
      </c>
    </row>
    <row r="612" spans="1:1">
      <c r="A612" t="str">
        <f>CONCATENATE("{'SheetId':'6fbe65c3-da29-414a-bb25-33fbc620a8c2'",",","'UId':'8dd23f77-6324-4cc1-be60-9c41fc59ce05'",",'Col':",COLUMN(TKGD_NguoiLienQuan!A23),",'Row':",ROW(TKGD_NguoiLienQuan!A23),",","'ColDynamic':",COLUMN(TKGD_NguoiLienQuan!A22),",","'RowDynamic':",ROW(TKGD_NguoiLienQuan!A22),",","'Format':'string'",",'Value':'",SUBSTITUTE(TKGD_NguoiLienQuan!A23,"'","\'"),"','TargetCode':''}")</f>
        <v>{'SheetId':'6fbe65c3-da29-414a-bb25-33fbc620a8c2','UId':'8dd23f77-6324-4cc1-be60-9c41fc59ce05','Col':1,'Row':23,'ColDynamic':1,'RowDynamic':22,'Format':'string','Value':' ','TargetCode':''}</v>
      </c>
    </row>
    <row r="613" spans="1:1">
      <c r="A613" t="str">
        <f>CONCATENATE("{'SheetId':'6fbe65c3-da29-414a-bb25-33fbc620a8c2'",",","'UId':'b23fb979-eea8-484d-8a8b-e6f88530c609'",",'Col':",COLUMN(TKGD_NguoiLienQuan!B23),",'Row':",ROW(TKGD_NguoiLienQuan!B23),",","'ColDynamic':",COLUMN(TKGD_NguoiLienQuan!B22),",","'RowDynamic':",ROW(TKGD_NguoiLienQuan!B22),",","'Format':'string'",",'Value':'",SUBSTITUTE(TKGD_NguoiLienQuan!B23,"'","\'"),"','TargetCode':''}")</f>
        <v>{'SheetId':'6fbe65c3-da29-414a-bb25-33fbc620a8c2','UId':'b23fb979-eea8-484d-8a8b-e6f88530c609','Col':2,'Row':23,'ColDynamic':2,'RowDynamic':22,'Format':'string','Value':' ','TargetCode':''}</v>
      </c>
    </row>
    <row r="614" spans="1:1">
      <c r="A614" t="str">
        <f>CONCATENATE("{'SheetId':'6fbe65c3-da29-414a-bb25-33fbc620a8c2'",",","'UId':'f09ae7e9-4796-4253-b831-f0d72874f723'",",'Col':",COLUMN(TKGD_NguoiLienQuan!C23),",'Row':",ROW(TKGD_NguoiLienQuan!C23),",","'ColDynamic':",COLUMN(TKGD_NguoiLienQuan!C22),",","'RowDynamic':",ROW(TKGD_NguoiLienQuan!C22),",","'Format':'string'",",'Value':'",SUBSTITUTE(TKGD_NguoiLienQuan!C23,"'","\'"),"','TargetCode':''}")</f>
        <v>{'SheetId':'6fbe65c3-da29-414a-bb25-33fbc620a8c2','UId':'f09ae7e9-4796-4253-b831-f0d72874f723','Col':3,'Row':23,'ColDynamic':3,'RowDynamic':22,'Format':'string','Value':' ','TargetCode':''}</v>
      </c>
    </row>
    <row r="615" spans="1:1">
      <c r="A615" t="str">
        <f>CONCATENATE("{'SheetId':'6fbe65c3-da29-414a-bb25-33fbc620a8c2'",",","'UId':'2562645c-dd32-438c-bc70-23c7d065488a'",",'Col':",COLUMN(TKGD_NguoiLienQuan!D23),",'Row':",ROW(TKGD_NguoiLienQuan!D23),",","'ColDynamic':",COLUMN(TKGD_NguoiLienQuan!D22),",","'RowDynamic':",ROW(TKGD_NguoiLienQuan!D22),",","'Format':'numberic'",",'Value':'",SUBSTITUTE(TKGD_NguoiLienQuan!D23,"'","\'"),"','TargetCode':''}")</f>
        <v>{'SheetId':'6fbe65c3-da29-414a-bb25-33fbc620a8c2','UId':'2562645c-dd32-438c-bc70-23c7d065488a','Col':4,'Row':23,'ColDynamic':4,'RowDynamic':22,'Format':'numberic','Value':' ','TargetCode':''}</v>
      </c>
    </row>
    <row r="616" spans="1:1">
      <c r="A616" t="str">
        <f>CONCATENATE("{'SheetId':'6fbe65c3-da29-414a-bb25-33fbc620a8c2'",",","'UId':'4989fa7b-2edb-4cf6-9b26-c7a6f55cd2a6'",",'Col':",COLUMN(TKGD_NguoiLienQuan!E23),",'Row':",ROW(TKGD_NguoiLienQuan!E23),",","'ColDynamic':",COLUMN(TKGD_NguoiLienQuan!E22),",","'RowDynamic':",ROW(TKGD_NguoiLienQuan!E22),",","'Format':'numberic'",",'Value':'",SUBSTITUTE(TKGD_NguoiLienQuan!E23,"'","\'"),"','TargetCode':''}")</f>
        <v>{'SheetId':'6fbe65c3-da29-414a-bb25-33fbc620a8c2','UId':'4989fa7b-2edb-4cf6-9b26-c7a6f55cd2a6','Col':5,'Row':23,'ColDynamic':5,'RowDynamic':22,'Format':'numberic','Value':' ','TargetCode':''}</v>
      </c>
    </row>
    <row r="617" spans="1:1">
      <c r="A617" t="str">
        <f>CONCATENATE("{'SheetId':'6fbe65c3-da29-414a-bb25-33fbc620a8c2'",",","'UId':'8b5fcb2a-6139-40c0-9cc9-a3faa42dac2c'",",'Col':",COLUMN(TKGD_NguoiLienQuan!F23),",'Row':",ROW(TKGD_NguoiLienQuan!F23),",","'ColDynamic':",COLUMN(TKGD_NguoiLienQuan!F22),",","'RowDynamic':",ROW(TKGD_NguoiLienQuan!F22),",","'Format':'numberic'",",'Value':'",SUBSTITUTE(TKGD_NguoiLienQuan!F23,"'","\'"),"','TargetCode':''}")</f>
        <v>{'SheetId':'6fbe65c3-da29-414a-bb25-33fbc620a8c2','UId':'8b5fcb2a-6139-40c0-9cc9-a3faa42dac2c','Col':6,'Row':23,'ColDynamic':6,'RowDynamic':22,'Format':'numberic','Value':' ','TargetCode':''}</v>
      </c>
    </row>
    <row r="618" spans="1:1">
      <c r="A618" t="str">
        <f>CONCATENATE("{'SheetId':'6fbe65c3-da29-414a-bb25-33fbc620a8c2'",",","'UId':'30e94e82-ce02-4922-b422-5e67bfd62289'",",'Col':",COLUMN(TKGD_NguoiLienQuan!C24),",'Row':",ROW(TKGD_NguoiLienQuan!C24),",","'Format':'string'",",'Value':'",SUBSTITUTE(TKGD_NguoiLienQuan!C24,"'","\'"),"','TargetCode':''}")</f>
        <v>{'SheetId':'6fbe65c3-da29-414a-bb25-33fbc620a8c2','UId':'30e94e82-ce02-4922-b422-5e67bfd62289','Col':3,'Row':24,'Format':'string','Value':' ','TargetCode':''}</v>
      </c>
    </row>
    <row r="619" spans="1:1">
      <c r="A619" t="str">
        <f>CONCATENATE("{'SheetId':'6fbe65c3-da29-414a-bb25-33fbc620a8c2'",",","'UId':'1fe50a2b-e2d0-46b6-ad31-014d09daae72'",",'Col':",COLUMN(TKGD_NguoiLienQuan!D24),",'Row':",ROW(TKGD_NguoiLienQuan!D24),",","'Format':'numberic'",",'Value':'",SUBSTITUTE(TKGD_NguoiLienQuan!D24,"'","\'"),"','TargetCode':''}")</f>
        <v>{'SheetId':'6fbe65c3-da29-414a-bb25-33fbc620a8c2','UId':'1fe50a2b-e2d0-46b6-ad31-014d09daae72','Col':4,'Row':24,'Format':'numberic','Value':' ','TargetCode':''}</v>
      </c>
    </row>
    <row r="620" spans="1:1">
      <c r="A620" t="str">
        <f>CONCATENATE("{'SheetId':'6fbe65c3-da29-414a-bb25-33fbc620a8c2'",",","'UId':'e5676e7e-4561-4e2b-8c14-f3b14c1f6a71'",",'Col':",COLUMN(TKGD_NguoiLienQuan!E24),",'Row':",ROW(TKGD_NguoiLienQuan!E24),",","'Format':'numberic'",",'Value':'",SUBSTITUTE(TKGD_NguoiLienQuan!E24,"'","\'"),"','TargetCode':''}")</f>
        <v>{'SheetId':'6fbe65c3-da29-414a-bb25-33fbc620a8c2','UId':'e5676e7e-4561-4e2b-8c14-f3b14c1f6a71','Col':5,'Row':24,'Format':'numberic','Value':' ','TargetCode':''}</v>
      </c>
    </row>
    <row r="621" spans="1:1">
      <c r="A621" t="str">
        <f>CONCATENATE("{'SheetId':'6fbe65c3-da29-414a-bb25-33fbc620a8c2'",",","'UId':'001c23fe-1b08-4ee7-962b-8e68d90a4b10'",",'Col':",COLUMN(TKGD_NguoiLienQuan!F24),",'Row':",ROW(TKGD_NguoiLienQuan!F24),",","'Format':'numberic'",",'Value':'",SUBSTITUTE(TKGD_NguoiLienQuan!F24,"'","\'"),"','TargetCode':''}")</f>
        <v>{'SheetId':'6fbe65c3-da29-414a-bb25-33fbc620a8c2','UId':'001c23fe-1b08-4ee7-962b-8e68d90a4b10','Col':6,'Row':24,'Format':'numberic','Value':' ','TargetCode':''}</v>
      </c>
    </row>
    <row r="622" spans="1:1">
      <c r="A622" t="str">
        <f>CONCATENATE("{'SheetId':'6fbe65c3-da29-414a-bb25-33fbc620a8c2'",",","'UId':'f31b3f16-d3cc-4b2c-bfa9-ff37fe018067'",",'Col':",COLUMN(TKGD_NguoiLienQuan!A26),",'Row':",ROW(TKGD_NguoiLienQuan!A26),",","'ColDynamic':",COLUMN(TKGD_NguoiLienQuan!A25),",","'RowDynamic':",ROW(TKGD_NguoiLienQuan!A25),",","'Format':'string'",",'Value':'",SUBSTITUTE(TKGD_NguoiLienQuan!A26,"'","\'"),"','TargetCode':''}")</f>
        <v>{'SheetId':'6fbe65c3-da29-414a-bb25-33fbc620a8c2','UId':'f31b3f16-d3cc-4b2c-bfa9-ff37fe018067','Col':1,'Row':26,'ColDynamic':1,'RowDynamic':25,'Format':'string','Value':' ','TargetCode':''}</v>
      </c>
    </row>
    <row r="623" spans="1:1">
      <c r="A623" t="str">
        <f>CONCATENATE("{'SheetId':'6fbe65c3-da29-414a-bb25-33fbc620a8c2'",",","'UId':'a3cb7fa5-4a50-49a7-9844-03cea1eadc9d'",",'Col':",COLUMN(TKGD_NguoiLienQuan!B26),",'Row':",ROW(TKGD_NguoiLienQuan!B26),",","'ColDynamic':",COLUMN(TKGD_NguoiLienQuan!B25),",","'RowDynamic':",ROW(TKGD_NguoiLienQuan!B25),",","'Format':'string'",",'Value':'",SUBSTITUTE(TKGD_NguoiLienQuan!B26,"'","\'"),"','TargetCode':''}")</f>
        <v>{'SheetId':'6fbe65c3-da29-414a-bb25-33fbc620a8c2','UId':'a3cb7fa5-4a50-49a7-9844-03cea1eadc9d','Col':2,'Row':26,'ColDynamic':2,'RowDynamic':25,'Format':'string','Value':' ','TargetCode':''}</v>
      </c>
    </row>
    <row r="624" spans="1:1">
      <c r="A624" t="str">
        <f>CONCATENATE("{'SheetId':'6fbe65c3-da29-414a-bb25-33fbc620a8c2'",",","'UId':'43dc6cff-44ff-489e-83e6-fd1050a17462'",",'Col':",COLUMN(TKGD_NguoiLienQuan!C26),",'Row':",ROW(TKGD_NguoiLienQuan!C26),",","'ColDynamic':",COLUMN(TKGD_NguoiLienQuan!C25),",","'RowDynamic':",ROW(TKGD_NguoiLienQuan!C25),",","'Format':'string'",",'Value':'",SUBSTITUTE(TKGD_NguoiLienQuan!C26,"'","\'"),"','TargetCode':''}")</f>
        <v>{'SheetId':'6fbe65c3-da29-414a-bb25-33fbc620a8c2','UId':'43dc6cff-44ff-489e-83e6-fd1050a17462','Col':3,'Row':26,'ColDynamic':3,'RowDynamic':25,'Format':'string','Value':' ','TargetCode':''}</v>
      </c>
    </row>
    <row r="625" spans="1:1">
      <c r="A625" t="str">
        <f>CONCATENATE("{'SheetId':'6fbe65c3-da29-414a-bb25-33fbc620a8c2'",",","'UId':'55f23f1b-fb09-4278-90ef-e7d861ee5188'",",'Col':",COLUMN(TKGD_NguoiLienQuan!D26),",'Row':",ROW(TKGD_NguoiLienQuan!D26),",","'ColDynamic':",COLUMN(TKGD_NguoiLienQuan!D25),",","'RowDynamic':",ROW(TKGD_NguoiLienQuan!D25),",","'Format':'numberic'",",'Value':'",SUBSTITUTE(TKGD_NguoiLienQuan!D26,"'","\'"),"','TargetCode':''}")</f>
        <v>{'SheetId':'6fbe65c3-da29-414a-bb25-33fbc620a8c2','UId':'55f23f1b-fb09-4278-90ef-e7d861ee5188','Col':4,'Row':26,'ColDynamic':4,'RowDynamic':25,'Format':'numberic','Value':' ','TargetCode':''}</v>
      </c>
    </row>
    <row r="626" spans="1:1">
      <c r="A626" t="str">
        <f>CONCATENATE("{'SheetId':'6fbe65c3-da29-414a-bb25-33fbc620a8c2'",",","'UId':'f5ca671f-5f69-409c-906b-06b0e8b7e8ed'",",'Col':",COLUMN(TKGD_NguoiLienQuan!E26),",'Row':",ROW(TKGD_NguoiLienQuan!E26),",","'ColDynamic':",COLUMN(TKGD_NguoiLienQuan!E25),",","'RowDynamic':",ROW(TKGD_NguoiLienQuan!E25),",","'Format':'string'",",'Value':'",SUBSTITUTE(TKGD_NguoiLienQuan!E26,"'","\'"),"','TargetCode':''}")</f>
        <v>{'SheetId':'6fbe65c3-da29-414a-bb25-33fbc620a8c2','UId':'f5ca671f-5f69-409c-906b-06b0e8b7e8ed','Col':5,'Row':26,'ColDynamic':5,'RowDynamic':25,'Format':'string','Value':' ','TargetCode':''}</v>
      </c>
    </row>
    <row r="627" spans="1:1">
      <c r="A627" t="str">
        <f>CONCATENATE("{'SheetId':'6fbe65c3-da29-414a-bb25-33fbc620a8c2'",",","'UId':'aa345bf6-ac83-4133-815e-344a73bbad10'",",'Col':",COLUMN(TKGD_NguoiLienQuan!F26),",'Row':",ROW(TKGD_NguoiLienQuan!F26),",","'ColDynamic':",COLUMN(TKGD_NguoiLienQuan!F25),",","'RowDynamic':",ROW(TKGD_NguoiLienQuan!F25),",","'Format':'string'",",'Value':'",SUBSTITUTE(TKGD_NguoiLienQuan!F26,"'","\'"),"','TargetCode':''}")</f>
        <v>{'SheetId':'6fbe65c3-da29-414a-bb25-33fbc620a8c2','UId':'aa345bf6-ac83-4133-815e-344a73bbad10','Col':6,'Row':26,'ColDynamic':6,'RowDynamic':25,'Format':'string','Value':' ','TargetCode':''}</v>
      </c>
    </row>
    <row r="628" spans="1:1">
      <c r="A628" t="str">
        <f>CONCATENATE("{'SheetId':'6fbe65c3-da29-414a-bb25-33fbc620a8c2'",",","'UId':'6db3d4b3-5757-4791-92e8-596155cd1ad4'",",'Col':",COLUMN(TKGD_NguoiLienQuan!C27),",'Row':",ROW(TKGD_NguoiLienQuan!C27),",","'Format':'string'",",'Value':'",SUBSTITUTE(TKGD_NguoiLienQuan!C27,"'","\'"),"','TargetCode':''}")</f>
        <v>{'SheetId':'6fbe65c3-da29-414a-bb25-33fbc620a8c2','UId':'6db3d4b3-5757-4791-92e8-596155cd1ad4','Col':3,'Row':27,'Format':'string','Value':' ','TargetCode':''}</v>
      </c>
    </row>
    <row r="629" spans="1:1">
      <c r="A629" t="str">
        <f>CONCATENATE("{'SheetId':'6fbe65c3-da29-414a-bb25-33fbc620a8c2'",",","'UId':'18b9268f-3f1e-47ed-b76b-9cf749f11472'",",'Col':",COLUMN(TKGD_NguoiLienQuan!D27),",'Row':",ROW(TKGD_NguoiLienQuan!D27),",","'Format':'numberic'",",'Value':'",SUBSTITUTE(TKGD_NguoiLienQuan!D27,"'","\'"),"','TargetCode':''}")</f>
        <v>{'SheetId':'6fbe65c3-da29-414a-bb25-33fbc620a8c2','UId':'18b9268f-3f1e-47ed-b76b-9cf749f11472','Col':4,'Row':27,'Format':'numberic','Value':' ','TargetCode':''}</v>
      </c>
    </row>
    <row r="630" spans="1:1">
      <c r="A630" t="str">
        <f>CONCATENATE("{'SheetId':'6fbe65c3-da29-414a-bb25-33fbc620a8c2'",",","'UId':'56ef9c46-8b22-4af1-a69a-2c4b2a558a89'",",'Col':",COLUMN(TKGD_NguoiLienQuan!E27),",'Row':",ROW(TKGD_NguoiLienQuan!E27),",","'Format':'string'",",'Value':'",SUBSTITUTE(TKGD_NguoiLienQuan!E27,"'","\'"),"','TargetCode':''}")</f>
        <v>{'SheetId':'6fbe65c3-da29-414a-bb25-33fbc620a8c2','UId':'56ef9c46-8b22-4af1-a69a-2c4b2a558a89','Col':5,'Row':27,'Format':'string','Value':' ','TargetCode':''}</v>
      </c>
    </row>
    <row r="631" spans="1:1">
      <c r="A631" t="str">
        <f>CONCATENATE("{'SheetId':'6fbe65c3-da29-414a-bb25-33fbc620a8c2'",",","'UId':'f0f67b7b-5b37-4f75-bebf-5a8a19445179'",",'Col':",COLUMN(TKGD_NguoiLienQuan!F27),",'Row':",ROW(TKGD_NguoiLienQuan!F27),",","'Format':'string'",",'Value':'",SUBSTITUTE(TKGD_NguoiLienQuan!F27,"'","\'"),"','TargetCode':''}")</f>
        <v>{'SheetId':'6fbe65c3-da29-414a-bb25-33fbc620a8c2','UId':'f0f67b7b-5b37-4f75-bebf-5a8a19445179','Col':6,'Row':27,'Format':'string','Value':' ','TargetCode':''}</v>
      </c>
    </row>
    <row r="632" spans="1:1">
      <c r="A632" t="str">
        <f>CONCATENATE("{'SheetId':'6fbe65c3-da29-414a-bb25-33fbc620a8c2'",",","'UId':'ab96c47d-a61c-4e3e-86e1-cb17defc519a'",",'Col':",COLUMN(TKGD_NguoiLienQuan!A29),",'Row':",ROW(TKGD_NguoiLienQuan!A29),",","'ColDynamic':",COLUMN(TKGD_NguoiLienQuan!A28),",","'RowDynamic':",ROW(TKGD_NguoiLienQuan!A28),",","'Format':'string'",",'Value':'",SUBSTITUTE(TKGD_NguoiLienQuan!A29,"'","\'"),"','TargetCode':''}")</f>
        <v>{'SheetId':'6fbe65c3-da29-414a-bb25-33fbc620a8c2','UId':'ab96c47d-a61c-4e3e-86e1-cb17defc519a','Col':1,'Row':29,'ColDynamic':1,'RowDynamic':28,'Format':'string','Value':' ','TargetCode':''}</v>
      </c>
    </row>
    <row r="633" spans="1:1">
      <c r="A633" t="str">
        <f>CONCATENATE("{'SheetId':'6fbe65c3-da29-414a-bb25-33fbc620a8c2'",",","'UId':'4a8b4737-90d0-46b5-b93f-ba642107ffdd'",",'Col':",COLUMN(TKGD_NguoiLienQuan!B29),",'Row':",ROW(TKGD_NguoiLienQuan!B29),",","'ColDynamic':",COLUMN(TKGD_NguoiLienQuan!B28),",","'RowDynamic':",ROW(TKGD_NguoiLienQuan!B28),",","'Format':'string'",",'Value':'",SUBSTITUTE(TKGD_NguoiLienQuan!B29,"'","\'"),"','TargetCode':''}")</f>
        <v>{'SheetId':'6fbe65c3-da29-414a-bb25-33fbc620a8c2','UId':'4a8b4737-90d0-46b5-b93f-ba642107ffdd','Col':2,'Row':29,'ColDynamic':2,'RowDynamic':28,'Format':'string','Value':' ','TargetCode':''}</v>
      </c>
    </row>
    <row r="634" spans="1:1">
      <c r="A634" t="str">
        <f>CONCATENATE("{'SheetId':'6fbe65c3-da29-414a-bb25-33fbc620a8c2'",",","'UId':'d9a9e521-1334-498e-8105-85f2a5976257'",",'Col':",COLUMN(TKGD_NguoiLienQuan!C29),",'Row':",ROW(TKGD_NguoiLienQuan!C29),",","'ColDynamic':",COLUMN(TKGD_NguoiLienQuan!C28),",","'RowDynamic':",ROW(TKGD_NguoiLienQuan!C28),",","'Format':'string'",",'Value':'",SUBSTITUTE(TKGD_NguoiLienQuan!C29,"'","\'"),"','TargetCode':''}")</f>
        <v>{'SheetId':'6fbe65c3-da29-414a-bb25-33fbc620a8c2','UId':'d9a9e521-1334-498e-8105-85f2a5976257','Col':3,'Row':29,'ColDynamic':3,'RowDynamic':28,'Format':'string','Value':' ','TargetCode':''}</v>
      </c>
    </row>
    <row r="635" spans="1:1">
      <c r="A635" t="str">
        <f>CONCATENATE("{'SheetId':'6fbe65c3-da29-414a-bb25-33fbc620a8c2'",",","'UId':'dca5f5fa-4a34-4512-a577-f1232678fb5b'",",'Col':",COLUMN(TKGD_NguoiLienQuan!D29),",'Row':",ROW(TKGD_NguoiLienQuan!D29),",","'ColDynamic':",COLUMN(TKGD_NguoiLienQuan!D28),",","'RowDynamic':",ROW(TKGD_NguoiLienQuan!D28),",","'Format':'numberic'",",'Value':'",SUBSTITUTE(TKGD_NguoiLienQuan!D29,"'","\'"),"','TargetCode':''}")</f>
        <v>{'SheetId':'6fbe65c3-da29-414a-bb25-33fbc620a8c2','UId':'dca5f5fa-4a34-4512-a577-f1232678fb5b','Col':4,'Row':29,'ColDynamic':4,'RowDynamic':28,'Format':'numberic','Value':' ','TargetCode':''}</v>
      </c>
    </row>
    <row r="636" spans="1:1">
      <c r="A636" t="str">
        <f>CONCATENATE("{'SheetId':'6fbe65c3-da29-414a-bb25-33fbc620a8c2'",",","'UId':'f2b15e39-1379-4d32-ad39-6eb1c92294b1'",",'Col':",COLUMN(TKGD_NguoiLienQuan!E29),",'Row':",ROW(TKGD_NguoiLienQuan!E29),",","'ColDynamic':",COLUMN(TKGD_NguoiLienQuan!E28),",","'RowDynamic':",ROW(TKGD_NguoiLienQuan!E28),",","'Format':'string'",",'Value':'",SUBSTITUTE(TKGD_NguoiLienQuan!E29,"'","\'"),"','TargetCode':''}")</f>
        <v>{'SheetId':'6fbe65c3-da29-414a-bb25-33fbc620a8c2','UId':'f2b15e39-1379-4d32-ad39-6eb1c92294b1','Col':5,'Row':29,'ColDynamic':5,'RowDynamic':28,'Format':'string','Value':' ','TargetCode':''}</v>
      </c>
    </row>
    <row r="637" spans="1:1">
      <c r="A637" t="str">
        <f>CONCATENATE("{'SheetId':'6fbe65c3-da29-414a-bb25-33fbc620a8c2'",",","'UId':'1c53877a-8663-418a-ac89-ca1595f5fca6'",",'Col':",COLUMN(TKGD_NguoiLienQuan!F29),",'Row':",ROW(TKGD_NguoiLienQuan!F29),",","'ColDynamic':",COLUMN(TKGD_NguoiLienQuan!F28),",","'RowDynamic':",ROW(TKGD_NguoiLienQuan!F28),",","'Format':'string'",",'Value':'",SUBSTITUTE(TKGD_NguoiLienQuan!F29,"'","\'"),"','TargetCode':''}")</f>
        <v>{'SheetId':'6fbe65c3-da29-414a-bb25-33fbc620a8c2','UId':'1c53877a-8663-418a-ac89-ca1595f5fca6','Col':6,'Row':29,'ColDynamic':6,'RowDynamic':28,'Format':'string','Value':' ','TargetCode':''}</v>
      </c>
    </row>
    <row r="638" spans="1:1">
      <c r="A63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639" spans="1:1">
      <c r="A63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640" spans="1:1">
      <c r="A64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641" spans="1:1">
      <c r="A64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642" spans="1:1">
      <c r="A64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643" spans="1:1">
      <c r="A64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644" spans="1:1">
      <c r="A64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645" spans="1:1">
      <c r="A64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646" spans="1:1">
      <c r="A64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647" spans="1:1">
      <c r="A64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648" spans="1:1">
      <c r="A64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649" spans="1:1">
      <c r="A64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650" spans="1:1">
      <c r="A65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651" spans="1:1">
      <c r="A65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652" spans="1:1">
      <c r="A65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653" spans="1:1">
      <c r="A65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654" spans="1:1">
      <c r="A65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655" spans="1:1">
      <c r="A65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656" spans="1:1">
      <c r="A65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657" spans="1:1">
      <c r="A65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658" spans="1:1">
      <c r="A65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659" spans="1:1">
      <c r="A65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660" spans="1:1">
      <c r="A66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661" spans="1:1">
      <c r="A66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662" spans="1:1">
      <c r="A66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663" spans="1:1">
      <c r="A66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664" spans="1:1">
      <c r="A66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665" spans="1:1">
      <c r="A66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666" spans="1:1">
      <c r="A66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667" spans="1:1">
      <c r="A66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668" spans="1:1">
      <c r="A66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669" spans="1:1">
      <c r="A66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670" spans="1:1">
      <c r="A67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671" spans="1:1">
      <c r="A67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672" spans="1:1">
      <c r="A67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673" spans="1:1">
      <c r="A67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674" spans="1:1">
      <c r="A67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675" spans="1:1">
      <c r="A67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676" spans="1:1">
      <c r="A67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677" spans="1:1">
      <c r="A67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678" spans="1:1">
      <c r="A67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679" spans="1:1">
      <c r="A67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680" spans="1:1">
      <c r="A68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681" spans="1:1">
      <c r="A68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682" spans="1:1">
      <c r="A68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683" spans="1:1">
      <c r="A68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684" spans="1:1">
      <c r="A68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685" spans="1:1">
      <c r="A68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686" spans="1:1">
      <c r="A68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687" spans="1:1">
      <c r="A68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688" spans="1:1">
      <c r="A68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689" spans="1:1">
      <c r="A68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90" spans="1:1">
      <c r="A69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91" spans="1:1">
      <c r="A69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92" spans="1:1">
      <c r="A69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93" spans="1:1">
      <c r="A69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94" spans="1:1">
      <c r="A69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95" spans="1:1">
      <c r="A69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96" spans="1:1">
      <c r="A69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97" spans="1:1">
      <c r="A69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98" spans="1:1">
      <c r="A698"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699" spans="1:1">
      <c r="A699"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700" spans="1:1">
      <c r="A700"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oddHeader>&amp;L&amp;"Arial"&amp;9&amp;KA80000 CONFIDENTIAL&amp;1#_x000D_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F44"/>
  <sheetViews>
    <sheetView workbookViewId="0">
      <selection activeCell="D2" sqref="D2:F43"/>
    </sheetView>
  </sheetViews>
  <sheetFormatPr defaultRowHeight="12.5"/>
  <cols>
    <col min="1" max="1" width="6.90625" customWidth="1"/>
    <col min="2" max="2" width="41.6328125" customWidth="1"/>
    <col min="3" max="3" width="10.36328125" customWidth="1"/>
    <col min="4" max="5" width="23.36328125" customWidth="1"/>
    <col min="6" max="6" width="34.81640625" customWidth="1"/>
  </cols>
  <sheetData>
    <row r="1" spans="1:6" ht="15" customHeight="1">
      <c r="A1" s="7" t="s">
        <v>10</v>
      </c>
      <c r="B1" s="7" t="s">
        <v>11</v>
      </c>
      <c r="C1" s="7" t="s">
        <v>59</v>
      </c>
      <c r="D1" s="7" t="s">
        <v>60</v>
      </c>
      <c r="E1" s="7" t="s">
        <v>61</v>
      </c>
      <c r="F1" s="7" t="s">
        <v>62</v>
      </c>
    </row>
    <row r="2" spans="1:6" ht="15" customHeight="1">
      <c r="A2" s="8" t="s">
        <v>63</v>
      </c>
      <c r="B2" s="8" t="s">
        <v>64</v>
      </c>
      <c r="C2" s="8" t="s">
        <v>65</v>
      </c>
      <c r="D2" s="13"/>
      <c r="E2" s="13"/>
      <c r="F2" s="14"/>
    </row>
    <row r="3" spans="1:6" ht="15" customHeight="1">
      <c r="A3" s="5" t="s">
        <v>66</v>
      </c>
      <c r="B3" s="5" t="s">
        <v>67</v>
      </c>
      <c r="C3" s="5" t="s">
        <v>68</v>
      </c>
      <c r="D3" s="15">
        <v>537307918492</v>
      </c>
      <c r="E3" s="15">
        <v>695364530844</v>
      </c>
      <c r="F3" s="16">
        <v>0.33322137359803</v>
      </c>
    </row>
    <row r="4" spans="1:6" ht="15" customHeight="1">
      <c r="A4" s="5" t="s">
        <v>1</v>
      </c>
      <c r="B4" s="5" t="s">
        <v>69</v>
      </c>
      <c r="C4" s="5" t="s">
        <v>70</v>
      </c>
      <c r="D4" s="15"/>
      <c r="E4" s="15"/>
      <c r="F4" s="16"/>
    </row>
    <row r="5" spans="1:6" ht="15" customHeight="1">
      <c r="A5" s="5" t="s">
        <v>71</v>
      </c>
      <c r="B5" s="5" t="s">
        <v>71</v>
      </c>
      <c r="C5" s="5" t="s">
        <v>71</v>
      </c>
      <c r="D5" s="15" t="s">
        <v>71</v>
      </c>
      <c r="E5" s="15" t="s">
        <v>71</v>
      </c>
      <c r="F5" s="16" t="s">
        <v>71</v>
      </c>
    </row>
    <row r="6" spans="1:6" ht="15" customHeight="1">
      <c r="A6" s="5" t="s">
        <v>1</v>
      </c>
      <c r="B6" s="5" t="s">
        <v>72</v>
      </c>
      <c r="C6" s="5" t="s">
        <v>73</v>
      </c>
      <c r="D6" s="15">
        <v>537307918492</v>
      </c>
      <c r="E6" s="15">
        <v>695364530844</v>
      </c>
      <c r="F6" s="16">
        <v>0.33322137359803</v>
      </c>
    </row>
    <row r="7" spans="1:6" ht="15" customHeight="1">
      <c r="A7" s="5" t="s">
        <v>71</v>
      </c>
      <c r="B7" s="5" t="s">
        <v>71</v>
      </c>
      <c r="C7" s="5" t="s">
        <v>71</v>
      </c>
      <c r="D7" s="15" t="s">
        <v>71</v>
      </c>
      <c r="E7" s="15" t="s">
        <v>71</v>
      </c>
      <c r="F7" s="16" t="s">
        <v>71</v>
      </c>
    </row>
    <row r="8" spans="1:6" ht="15" customHeight="1">
      <c r="A8" s="5" t="s">
        <v>74</v>
      </c>
      <c r="B8" s="5" t="s">
        <v>75</v>
      </c>
      <c r="C8" s="5" t="s">
        <v>76</v>
      </c>
      <c r="D8" s="15">
        <v>5892873403912</v>
      </c>
      <c r="E8" s="15">
        <v>8596408334501</v>
      </c>
      <c r="F8" s="16">
        <v>0.46766473320952701</v>
      </c>
    </row>
    <row r="9" spans="1:6" ht="15" customHeight="1">
      <c r="A9" s="5" t="s">
        <v>71</v>
      </c>
      <c r="B9" s="5" t="s">
        <v>71</v>
      </c>
      <c r="C9" s="5" t="s">
        <v>71</v>
      </c>
      <c r="D9" s="15" t="s">
        <v>71</v>
      </c>
      <c r="E9" s="15" t="s">
        <v>71</v>
      </c>
      <c r="F9" s="16" t="s">
        <v>71</v>
      </c>
    </row>
    <row r="10" spans="1:6" ht="15" customHeight="1">
      <c r="A10" s="5"/>
      <c r="B10" s="5"/>
      <c r="C10" s="5"/>
      <c r="D10" s="15"/>
      <c r="E10" s="15"/>
      <c r="F10" s="16"/>
    </row>
    <row r="11" spans="1:6" ht="15" customHeight="1">
      <c r="A11" s="5" t="s">
        <v>77</v>
      </c>
      <c r="B11" s="5" t="s">
        <v>78</v>
      </c>
      <c r="C11" s="5" t="s">
        <v>79</v>
      </c>
      <c r="D11" s="15">
        <v>0</v>
      </c>
      <c r="E11" s="15">
        <v>0</v>
      </c>
      <c r="F11" s="16"/>
    </row>
    <row r="12" spans="1:6" ht="15" customHeight="1">
      <c r="A12" s="5" t="s">
        <v>71</v>
      </c>
      <c r="B12" s="5" t="s">
        <v>71</v>
      </c>
      <c r="C12" s="5" t="s">
        <v>71</v>
      </c>
      <c r="D12" s="15" t="s">
        <v>71</v>
      </c>
      <c r="E12" s="15" t="s">
        <v>71</v>
      </c>
      <c r="F12" s="16" t="s">
        <v>71</v>
      </c>
    </row>
    <row r="13" spans="1:6" ht="15" customHeight="1">
      <c r="A13" s="5" t="s">
        <v>80</v>
      </c>
      <c r="B13" s="5" t="s">
        <v>81</v>
      </c>
      <c r="C13" s="5" t="s">
        <v>82</v>
      </c>
      <c r="D13" s="15">
        <v>368956016048</v>
      </c>
      <c r="E13" s="15">
        <v>421213478654</v>
      </c>
      <c r="F13" s="16">
        <v>1.2335239382170999</v>
      </c>
    </row>
    <row r="14" spans="1:6" ht="15" customHeight="1">
      <c r="A14" s="5" t="s">
        <v>71</v>
      </c>
      <c r="B14" s="5" t="s">
        <v>71</v>
      </c>
      <c r="C14" s="5" t="s">
        <v>71</v>
      </c>
      <c r="D14" s="15" t="s">
        <v>71</v>
      </c>
      <c r="E14" s="15" t="s">
        <v>71</v>
      </c>
      <c r="F14" s="16" t="s">
        <v>71</v>
      </c>
    </row>
    <row r="15" spans="1:6" ht="15" customHeight="1">
      <c r="A15" s="5"/>
      <c r="B15" s="5"/>
      <c r="C15" s="5"/>
      <c r="D15" s="15"/>
      <c r="E15" s="15"/>
      <c r="F15" s="16"/>
    </row>
    <row r="16" spans="1:6" ht="15" customHeight="1">
      <c r="A16" s="5" t="s">
        <v>83</v>
      </c>
      <c r="B16" s="5" t="s">
        <v>84</v>
      </c>
      <c r="C16" s="5" t="s">
        <v>85</v>
      </c>
      <c r="D16" s="15">
        <v>20313013698</v>
      </c>
      <c r="E16" s="15">
        <v>66961424658</v>
      </c>
      <c r="F16" s="16">
        <v>0.26223476328018802</v>
      </c>
    </row>
    <row r="17" spans="1:6" ht="15" customHeight="1">
      <c r="A17" s="5" t="s">
        <v>71</v>
      </c>
      <c r="B17" s="5" t="s">
        <v>71</v>
      </c>
      <c r="C17" s="5" t="s">
        <v>71</v>
      </c>
      <c r="D17" s="15" t="s">
        <v>71</v>
      </c>
      <c r="E17" s="15" t="s">
        <v>71</v>
      </c>
      <c r="F17" s="16" t="s">
        <v>71</v>
      </c>
    </row>
    <row r="18" spans="1:6" ht="15" customHeight="1">
      <c r="A18" s="5"/>
      <c r="B18" s="5"/>
      <c r="C18" s="5"/>
      <c r="D18" s="15"/>
      <c r="E18" s="15"/>
      <c r="F18" s="16"/>
    </row>
    <row r="19" spans="1:6" ht="15" customHeight="1">
      <c r="A19" s="5" t="s">
        <v>86</v>
      </c>
      <c r="B19" s="5" t="s">
        <v>87</v>
      </c>
      <c r="C19" s="5" t="s">
        <v>88</v>
      </c>
      <c r="D19" s="15">
        <v>0</v>
      </c>
      <c r="E19" s="15">
        <v>0</v>
      </c>
      <c r="F19" s="16"/>
    </row>
    <row r="20" spans="1:6" ht="15" customHeight="1">
      <c r="A20" s="5" t="s">
        <v>71</v>
      </c>
      <c r="B20" s="5" t="s">
        <v>71</v>
      </c>
      <c r="C20" s="5" t="s">
        <v>71</v>
      </c>
      <c r="D20" s="15" t="s">
        <v>71</v>
      </c>
      <c r="E20" s="15" t="s">
        <v>71</v>
      </c>
      <c r="F20" s="16" t="s">
        <v>71</v>
      </c>
    </row>
    <row r="21" spans="1:6" ht="15" customHeight="1">
      <c r="A21" s="5" t="s">
        <v>89</v>
      </c>
      <c r="B21" s="5" t="s">
        <v>90</v>
      </c>
      <c r="C21" s="5" t="s">
        <v>91</v>
      </c>
      <c r="D21" s="15">
        <v>0</v>
      </c>
      <c r="E21" s="15">
        <v>102753723600</v>
      </c>
      <c r="F21" s="16">
        <v>0</v>
      </c>
    </row>
    <row r="22" spans="1:6" ht="15" customHeight="1">
      <c r="A22" s="5" t="s">
        <v>71</v>
      </c>
      <c r="B22" s="5" t="s">
        <v>71</v>
      </c>
      <c r="C22" s="5" t="s">
        <v>71</v>
      </c>
      <c r="D22" s="15" t="s">
        <v>71</v>
      </c>
      <c r="E22" s="15" t="s">
        <v>71</v>
      </c>
      <c r="F22" s="16" t="s">
        <v>71</v>
      </c>
    </row>
    <row r="23" spans="1:6" ht="15" customHeight="1">
      <c r="A23" s="5"/>
      <c r="B23" s="5"/>
      <c r="C23" s="5"/>
      <c r="D23" s="15"/>
      <c r="E23" s="15"/>
      <c r="F23" s="16"/>
    </row>
    <row r="24" spans="1:6" ht="15" customHeight="1">
      <c r="A24" s="5" t="s">
        <v>92</v>
      </c>
      <c r="B24" s="5" t="s">
        <v>93</v>
      </c>
      <c r="C24" s="5" t="s">
        <v>94</v>
      </c>
      <c r="D24" s="15">
        <v>0</v>
      </c>
      <c r="E24" s="15">
        <v>0</v>
      </c>
      <c r="F24" s="16"/>
    </row>
    <row r="25" spans="1:6" ht="15" customHeight="1">
      <c r="A25" s="5" t="s">
        <v>71</v>
      </c>
      <c r="B25" s="5" t="s">
        <v>71</v>
      </c>
      <c r="C25" s="5" t="s">
        <v>71</v>
      </c>
      <c r="D25" s="15" t="s">
        <v>71</v>
      </c>
      <c r="E25" s="15" t="s">
        <v>71</v>
      </c>
      <c r="F25" s="16" t="s">
        <v>71</v>
      </c>
    </row>
    <row r="26" spans="1:6" ht="15" customHeight="1">
      <c r="A26" s="5"/>
      <c r="B26" s="5"/>
      <c r="C26" s="5"/>
      <c r="D26" s="15"/>
      <c r="E26" s="15"/>
      <c r="F26" s="16"/>
    </row>
    <row r="27" spans="1:6" ht="15" customHeight="1">
      <c r="A27" s="5" t="s">
        <v>95</v>
      </c>
      <c r="B27" s="5" t="s">
        <v>96</v>
      </c>
      <c r="C27" s="5" t="s">
        <v>97</v>
      </c>
      <c r="D27" s="15">
        <v>0</v>
      </c>
      <c r="E27" s="15">
        <v>0</v>
      </c>
      <c r="F27" s="16"/>
    </row>
    <row r="28" spans="1:6" ht="15" customHeight="1">
      <c r="A28" s="5" t="s">
        <v>71</v>
      </c>
      <c r="B28" s="5" t="s">
        <v>71</v>
      </c>
      <c r="C28" s="5" t="s">
        <v>71</v>
      </c>
      <c r="D28" s="15" t="s">
        <v>71</v>
      </c>
      <c r="E28" s="15" t="s">
        <v>71</v>
      </c>
      <c r="F28" s="16" t="s">
        <v>71</v>
      </c>
    </row>
    <row r="29" spans="1:6" ht="15" customHeight="1">
      <c r="A29" s="5"/>
      <c r="B29" s="5"/>
      <c r="C29" s="5"/>
      <c r="D29" s="15"/>
      <c r="E29" s="15"/>
      <c r="F29" s="16"/>
    </row>
    <row r="30" spans="1:6" ht="15" customHeight="1">
      <c r="A30" s="5" t="s">
        <v>98</v>
      </c>
      <c r="B30" s="5" t="s">
        <v>99</v>
      </c>
      <c r="C30" s="5" t="s">
        <v>100</v>
      </c>
      <c r="D30" s="15">
        <v>6819450352150</v>
      </c>
      <c r="E30" s="15">
        <v>9882701492257</v>
      </c>
      <c r="F30" s="16">
        <v>0.46741632233100699</v>
      </c>
    </row>
    <row r="31" spans="1:6" ht="15" customHeight="1">
      <c r="A31" s="8" t="s">
        <v>101</v>
      </c>
      <c r="B31" s="8" t="s">
        <v>102</v>
      </c>
      <c r="C31" s="8" t="s">
        <v>103</v>
      </c>
      <c r="D31" s="13"/>
      <c r="E31" s="13"/>
      <c r="F31" s="14"/>
    </row>
    <row r="32" spans="1:6" ht="15" customHeight="1">
      <c r="A32" s="5" t="s">
        <v>104</v>
      </c>
      <c r="B32" s="5" t="s">
        <v>105</v>
      </c>
      <c r="C32" s="5" t="s">
        <v>106</v>
      </c>
      <c r="D32" s="15">
        <v>0</v>
      </c>
      <c r="E32" s="15">
        <v>0</v>
      </c>
      <c r="F32" s="16"/>
    </row>
    <row r="33" spans="1:6" ht="15" customHeight="1">
      <c r="A33" s="5" t="s">
        <v>71</v>
      </c>
      <c r="B33" s="5" t="s">
        <v>71</v>
      </c>
      <c r="C33" s="5" t="s">
        <v>71</v>
      </c>
      <c r="D33" s="15" t="s">
        <v>71</v>
      </c>
      <c r="E33" s="15" t="s">
        <v>71</v>
      </c>
      <c r="F33" s="16" t="s">
        <v>71</v>
      </c>
    </row>
    <row r="34" spans="1:6" ht="15" customHeight="1">
      <c r="A34" s="5" t="s">
        <v>107</v>
      </c>
      <c r="B34" s="5" t="s">
        <v>108</v>
      </c>
      <c r="C34" s="5" t="s">
        <v>109</v>
      </c>
      <c r="D34" s="15">
        <v>6007196660</v>
      </c>
      <c r="E34" s="15">
        <v>0</v>
      </c>
      <c r="F34" s="16"/>
    </row>
    <row r="35" spans="1:6" ht="15" customHeight="1">
      <c r="A35" s="5" t="s">
        <v>71</v>
      </c>
      <c r="B35" s="5" t="s">
        <v>71</v>
      </c>
      <c r="C35" s="5" t="s">
        <v>71</v>
      </c>
      <c r="D35" s="15" t="s">
        <v>71</v>
      </c>
      <c r="E35" s="15" t="s">
        <v>71</v>
      </c>
      <c r="F35" s="16" t="s">
        <v>71</v>
      </c>
    </row>
    <row r="36" spans="1:6" ht="15" customHeight="1">
      <c r="A36" s="5"/>
      <c r="B36" s="5"/>
      <c r="C36" s="5"/>
      <c r="D36" s="15"/>
      <c r="E36" s="15"/>
      <c r="F36" s="16"/>
    </row>
    <row r="37" spans="1:6" ht="15" customHeight="1">
      <c r="A37" s="5" t="s">
        <v>110</v>
      </c>
      <c r="B37" s="5" t="s">
        <v>111</v>
      </c>
      <c r="C37" s="5" t="s">
        <v>112</v>
      </c>
      <c r="D37" s="15">
        <v>13130992659</v>
      </c>
      <c r="E37" s="15">
        <v>27305183722</v>
      </c>
      <c r="F37" s="16">
        <v>8.1526063748848202E-2</v>
      </c>
    </row>
    <row r="38" spans="1:6" ht="15" customHeight="1">
      <c r="A38" s="5" t="s">
        <v>71</v>
      </c>
      <c r="B38" s="5" t="s">
        <v>71</v>
      </c>
      <c r="C38" s="5" t="s">
        <v>71</v>
      </c>
      <c r="D38" s="15" t="s">
        <v>71</v>
      </c>
      <c r="E38" s="15" t="s">
        <v>71</v>
      </c>
      <c r="F38" s="16" t="s">
        <v>71</v>
      </c>
    </row>
    <row r="39" spans="1:6" ht="15" customHeight="1">
      <c r="A39" s="5"/>
      <c r="B39" s="5"/>
      <c r="C39" s="5"/>
      <c r="D39" s="15"/>
      <c r="E39" s="15"/>
      <c r="F39" s="16"/>
    </row>
    <row r="40" spans="1:6" ht="15" customHeight="1">
      <c r="A40" s="5" t="s">
        <v>113</v>
      </c>
      <c r="B40" s="5" t="s">
        <v>114</v>
      </c>
      <c r="C40" s="5" t="s">
        <v>115</v>
      </c>
      <c r="D40" s="15">
        <v>19138189319</v>
      </c>
      <c r="E40" s="15">
        <v>27305183722</v>
      </c>
      <c r="F40" s="16">
        <v>0.118822794511953</v>
      </c>
    </row>
    <row r="41" spans="1:6" ht="15" customHeight="1">
      <c r="A41" s="5" t="s">
        <v>1</v>
      </c>
      <c r="B41" s="5" t="s">
        <v>116</v>
      </c>
      <c r="C41" s="5" t="s">
        <v>117</v>
      </c>
      <c r="D41" s="15">
        <v>6800312162831</v>
      </c>
      <c r="E41" s="15">
        <v>9855396308535</v>
      </c>
      <c r="F41" s="16">
        <v>0.47130763411446802</v>
      </c>
    </row>
    <row r="42" spans="1:6" ht="15" customHeight="1">
      <c r="A42" s="5" t="s">
        <v>1</v>
      </c>
      <c r="B42" s="5" t="s">
        <v>118</v>
      </c>
      <c r="C42" s="5" t="s">
        <v>119</v>
      </c>
      <c r="D42" s="15">
        <v>331732206.52999997</v>
      </c>
      <c r="E42" s="15">
        <v>490837413.08999997</v>
      </c>
      <c r="F42" s="16">
        <v>0.47228584958653502</v>
      </c>
    </row>
    <row r="43" spans="1:6" ht="15" customHeight="1">
      <c r="A43" s="5" t="s">
        <v>1</v>
      </c>
      <c r="B43" s="5" t="s">
        <v>120</v>
      </c>
      <c r="C43" s="5" t="s">
        <v>121</v>
      </c>
      <c r="D43" s="17">
        <v>20499.400000000001</v>
      </c>
      <c r="E43" s="17">
        <v>20078.73</v>
      </c>
      <c r="F43" s="16">
        <v>0.99792862897631396</v>
      </c>
    </row>
    <row r="44" spans="1:6" ht="15" customHeight="1">
      <c r="A44" s="9" t="s">
        <v>1</v>
      </c>
      <c r="B44" s="9" t="s">
        <v>1</v>
      </c>
      <c r="C44" s="9" t="s">
        <v>1</v>
      </c>
      <c r="D44" s="9" t="s">
        <v>1</v>
      </c>
      <c r="E44" s="9" t="s">
        <v>1</v>
      </c>
      <c r="F44" s="9"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F51"/>
  <sheetViews>
    <sheetView workbookViewId="0">
      <selection activeCell="D2" sqref="D2:F51"/>
    </sheetView>
  </sheetViews>
  <sheetFormatPr defaultRowHeight="12.5"/>
  <cols>
    <col min="1" max="1" width="6.90625" customWidth="1"/>
    <col min="2" max="2" width="60.36328125" customWidth="1"/>
    <col min="3" max="3" width="21.90625" customWidth="1"/>
    <col min="4" max="4" width="27.1796875" customWidth="1"/>
    <col min="5" max="5" width="31.453125" customWidth="1"/>
    <col min="6" max="6" width="33.453125" customWidth="1"/>
  </cols>
  <sheetData>
    <row r="1" spans="1:6" ht="15" customHeight="1">
      <c r="A1" s="7" t="s">
        <v>10</v>
      </c>
      <c r="B1" s="7" t="s">
        <v>122</v>
      </c>
      <c r="C1" s="7" t="s">
        <v>59</v>
      </c>
      <c r="D1" s="7" t="s">
        <v>60</v>
      </c>
      <c r="E1" s="7" t="s">
        <v>61</v>
      </c>
      <c r="F1" s="7" t="s">
        <v>123</v>
      </c>
    </row>
    <row r="2" spans="1:6" ht="15" customHeight="1">
      <c r="A2" s="8" t="s">
        <v>63</v>
      </c>
      <c r="B2" s="8" t="s">
        <v>124</v>
      </c>
      <c r="C2" s="8" t="s">
        <v>79</v>
      </c>
      <c r="D2" s="13">
        <v>182217688803</v>
      </c>
      <c r="E2" s="13">
        <v>228430133920</v>
      </c>
      <c r="F2" s="13">
        <v>182217688803</v>
      </c>
    </row>
    <row r="3" spans="1:6" ht="15" customHeight="1">
      <c r="A3" s="5" t="s">
        <v>13</v>
      </c>
      <c r="B3" s="5" t="s">
        <v>125</v>
      </c>
      <c r="C3" s="5" t="s">
        <v>126</v>
      </c>
      <c r="D3" s="15">
        <v>0</v>
      </c>
      <c r="E3" s="15">
        <v>0</v>
      </c>
      <c r="F3" s="15">
        <v>0</v>
      </c>
    </row>
    <row r="4" spans="1:6" ht="15" customHeight="1">
      <c r="A4" s="5" t="s">
        <v>71</v>
      </c>
      <c r="B4" s="5" t="s">
        <v>71</v>
      </c>
      <c r="C4" s="5" t="s">
        <v>71</v>
      </c>
      <c r="D4" s="15" t="s">
        <v>71</v>
      </c>
      <c r="E4" s="15" t="s">
        <v>331</v>
      </c>
      <c r="F4" s="15" t="s">
        <v>331</v>
      </c>
    </row>
    <row r="5" spans="1:6" ht="15" customHeight="1">
      <c r="A5" s="5" t="s">
        <v>16</v>
      </c>
      <c r="B5" s="5" t="s">
        <v>81</v>
      </c>
      <c r="C5" s="5" t="s">
        <v>88</v>
      </c>
      <c r="D5" s="15">
        <v>136583090789</v>
      </c>
      <c r="E5" s="15">
        <v>173781609940</v>
      </c>
      <c r="F5" s="15">
        <v>136583090789</v>
      </c>
    </row>
    <row r="6" spans="1:6" ht="15" customHeight="1">
      <c r="A6" s="5" t="s">
        <v>71</v>
      </c>
      <c r="B6" s="5" t="s">
        <v>71</v>
      </c>
      <c r="C6" s="5" t="s">
        <v>71</v>
      </c>
      <c r="D6" s="15" t="s">
        <v>71</v>
      </c>
      <c r="E6" s="15" t="s">
        <v>331</v>
      </c>
      <c r="F6" s="15" t="s">
        <v>331</v>
      </c>
    </row>
    <row r="7" spans="1:6" ht="15" customHeight="1">
      <c r="A7" s="5" t="s">
        <v>19</v>
      </c>
      <c r="B7" s="5" t="s">
        <v>127</v>
      </c>
      <c r="C7" s="5" t="s">
        <v>106</v>
      </c>
      <c r="D7" s="15">
        <v>45634598014</v>
      </c>
      <c r="E7" s="15">
        <v>54648523980</v>
      </c>
      <c r="F7" s="15">
        <v>45634598014</v>
      </c>
    </row>
    <row r="8" spans="1:6" ht="15" customHeight="1">
      <c r="A8" s="5" t="s">
        <v>71</v>
      </c>
      <c r="B8" s="5" t="s">
        <v>71</v>
      </c>
      <c r="C8" s="5" t="s">
        <v>71</v>
      </c>
      <c r="D8" s="15" t="s">
        <v>71</v>
      </c>
      <c r="E8" s="15" t="s">
        <v>71</v>
      </c>
      <c r="F8" s="15" t="s">
        <v>71</v>
      </c>
    </row>
    <row r="9" spans="1:6" ht="15" customHeight="1">
      <c r="A9" s="5" t="s">
        <v>22</v>
      </c>
      <c r="B9" s="5" t="s">
        <v>128</v>
      </c>
      <c r="C9" s="5" t="s">
        <v>126</v>
      </c>
      <c r="D9" s="15">
        <v>0</v>
      </c>
      <c r="E9" s="15">
        <v>0</v>
      </c>
      <c r="F9" s="15">
        <v>0</v>
      </c>
    </row>
    <row r="10" spans="1:6" ht="15" customHeight="1">
      <c r="A10" s="5" t="s">
        <v>71</v>
      </c>
      <c r="B10" s="5" t="s">
        <v>71</v>
      </c>
      <c r="C10" s="5" t="s">
        <v>71</v>
      </c>
      <c r="D10" s="15" t="s">
        <v>71</v>
      </c>
      <c r="E10" s="15" t="s">
        <v>71</v>
      </c>
      <c r="F10" s="15" t="s">
        <v>71</v>
      </c>
    </row>
    <row r="11" spans="1:6" ht="15" customHeight="1">
      <c r="A11" s="8" t="s">
        <v>101</v>
      </c>
      <c r="B11" s="8" t="s">
        <v>129</v>
      </c>
      <c r="C11" s="8" t="s">
        <v>130</v>
      </c>
      <c r="D11" s="13">
        <v>28172334399</v>
      </c>
      <c r="E11" s="13">
        <v>41449628402</v>
      </c>
      <c r="F11" s="13">
        <v>28172334399</v>
      </c>
    </row>
    <row r="12" spans="1:6" ht="15" customHeight="1">
      <c r="A12" s="5" t="s">
        <v>13</v>
      </c>
      <c r="B12" s="5" t="s">
        <v>131</v>
      </c>
      <c r="C12" s="5" t="s">
        <v>132</v>
      </c>
      <c r="D12" s="15">
        <v>25274162302</v>
      </c>
      <c r="E12" s="15">
        <v>37154889179</v>
      </c>
      <c r="F12" s="15">
        <v>25274162302</v>
      </c>
    </row>
    <row r="13" spans="1:6" ht="15" customHeight="1">
      <c r="A13" s="5" t="s">
        <v>71</v>
      </c>
      <c r="B13" s="5" t="s">
        <v>71</v>
      </c>
      <c r="C13" s="5" t="s">
        <v>71</v>
      </c>
      <c r="D13" s="15" t="s">
        <v>71</v>
      </c>
      <c r="E13" s="15" t="s">
        <v>71</v>
      </c>
      <c r="F13" s="15" t="s">
        <v>71</v>
      </c>
    </row>
    <row r="14" spans="1:6" ht="15" customHeight="1">
      <c r="A14" s="5" t="s">
        <v>16</v>
      </c>
      <c r="B14" s="5" t="s">
        <v>133</v>
      </c>
      <c r="C14" s="5" t="s">
        <v>134</v>
      </c>
      <c r="D14" s="15">
        <v>1478087566</v>
      </c>
      <c r="E14" s="15">
        <v>2151470617</v>
      </c>
      <c r="F14" s="15">
        <v>1478087566</v>
      </c>
    </row>
    <row r="15" spans="1:6" ht="15" customHeight="1">
      <c r="A15" s="5" t="s">
        <v>71</v>
      </c>
      <c r="B15" s="5" t="s">
        <v>71</v>
      </c>
      <c r="C15" s="5" t="s">
        <v>71</v>
      </c>
      <c r="D15" s="15" t="s">
        <v>71</v>
      </c>
      <c r="E15" s="15" t="s">
        <v>71</v>
      </c>
      <c r="F15" s="15" t="s">
        <v>71</v>
      </c>
    </row>
    <row r="16" spans="1:6" ht="15" customHeight="1">
      <c r="A16" s="5"/>
      <c r="B16" s="5"/>
      <c r="C16" s="5"/>
      <c r="D16" s="15"/>
      <c r="E16" s="15"/>
      <c r="F16" s="15"/>
    </row>
    <row r="17" spans="1:6" ht="15" customHeight="1">
      <c r="A17" s="5" t="s">
        <v>19</v>
      </c>
      <c r="B17" s="5" t="s">
        <v>135</v>
      </c>
      <c r="C17" s="5" t="s">
        <v>136</v>
      </c>
      <c r="D17" s="15">
        <v>985706786</v>
      </c>
      <c r="E17" s="15">
        <v>1421333437</v>
      </c>
      <c r="F17" s="15">
        <v>985706786</v>
      </c>
    </row>
    <row r="18" spans="1:6" ht="15" customHeight="1">
      <c r="A18" s="5" t="s">
        <v>71</v>
      </c>
      <c r="B18" s="5" t="s">
        <v>71</v>
      </c>
      <c r="C18" s="5" t="s">
        <v>71</v>
      </c>
      <c r="D18" s="15" t="s">
        <v>71</v>
      </c>
      <c r="E18" s="15" t="s">
        <v>71</v>
      </c>
      <c r="F18" s="15" t="s">
        <v>71</v>
      </c>
    </row>
    <row r="19" spans="1:6" ht="15" customHeight="1">
      <c r="A19" s="5"/>
      <c r="B19" s="5"/>
      <c r="C19" s="5"/>
      <c r="D19" s="15"/>
      <c r="E19" s="15"/>
      <c r="F19" s="15"/>
    </row>
    <row r="20" spans="1:6" ht="15" customHeight="1">
      <c r="A20" s="5" t="s">
        <v>22</v>
      </c>
      <c r="B20" s="5" t="s">
        <v>137</v>
      </c>
      <c r="C20" s="5" t="s">
        <v>138</v>
      </c>
      <c r="D20" s="15">
        <v>0</v>
      </c>
      <c r="E20" s="15">
        <v>0</v>
      </c>
      <c r="F20" s="15">
        <v>0</v>
      </c>
    </row>
    <row r="21" spans="1:6" ht="15" customHeight="1">
      <c r="A21" s="5" t="s">
        <v>71</v>
      </c>
      <c r="B21" s="5" t="s">
        <v>71</v>
      </c>
      <c r="C21" s="5" t="s">
        <v>71</v>
      </c>
      <c r="D21" s="15" t="s">
        <v>71</v>
      </c>
      <c r="E21" s="15" t="s">
        <v>71</v>
      </c>
      <c r="F21" s="15" t="s">
        <v>71</v>
      </c>
    </row>
    <row r="22" spans="1:6" ht="15" customHeight="1">
      <c r="A22" s="5" t="s">
        <v>25</v>
      </c>
      <c r="B22" s="5" t="s">
        <v>139</v>
      </c>
      <c r="C22" s="5" t="s">
        <v>140</v>
      </c>
      <c r="D22" s="15">
        <v>0</v>
      </c>
      <c r="E22" s="15">
        <v>0</v>
      </c>
      <c r="F22" s="15">
        <v>0</v>
      </c>
    </row>
    <row r="23" spans="1:6" ht="15" customHeight="1">
      <c r="A23" s="5" t="s">
        <v>71</v>
      </c>
      <c r="B23" s="5" t="s">
        <v>71</v>
      </c>
      <c r="C23" s="5" t="s">
        <v>71</v>
      </c>
      <c r="D23" s="15" t="s">
        <v>71</v>
      </c>
      <c r="E23" s="15" t="s">
        <v>71</v>
      </c>
      <c r="F23" s="15" t="s">
        <v>71</v>
      </c>
    </row>
    <row r="24" spans="1:6" ht="15" customHeight="1">
      <c r="A24" s="5" t="s">
        <v>28</v>
      </c>
      <c r="B24" s="5" t="s">
        <v>141</v>
      </c>
      <c r="C24" s="5" t="s">
        <v>142</v>
      </c>
      <c r="D24" s="15">
        <v>0</v>
      </c>
      <c r="E24" s="15">
        <v>70971429</v>
      </c>
      <c r="F24" s="15">
        <v>0</v>
      </c>
    </row>
    <row r="25" spans="1:6" ht="15" customHeight="1">
      <c r="A25" s="5" t="s">
        <v>71</v>
      </c>
      <c r="B25" s="5" t="s">
        <v>71</v>
      </c>
      <c r="C25" s="5" t="s">
        <v>71</v>
      </c>
      <c r="D25" s="15" t="s">
        <v>71</v>
      </c>
      <c r="E25" s="15" t="s">
        <v>71</v>
      </c>
      <c r="F25" s="15" t="s">
        <v>71</v>
      </c>
    </row>
    <row r="26" spans="1:6" ht="15" customHeight="1">
      <c r="A26" s="5" t="s">
        <v>31</v>
      </c>
      <c r="B26" s="5" t="s">
        <v>143</v>
      </c>
      <c r="C26" s="5" t="s">
        <v>144</v>
      </c>
      <c r="D26" s="15">
        <v>180000000</v>
      </c>
      <c r="E26" s="15">
        <v>180000000</v>
      </c>
      <c r="F26" s="15">
        <v>180000000</v>
      </c>
    </row>
    <row r="27" spans="1:6" ht="15" customHeight="1">
      <c r="A27" s="5" t="s">
        <v>71</v>
      </c>
      <c r="B27" s="5" t="s">
        <v>71</v>
      </c>
      <c r="C27" s="5" t="s">
        <v>71</v>
      </c>
      <c r="D27" s="15" t="s">
        <v>71</v>
      </c>
      <c r="E27" s="15" t="s">
        <v>71</v>
      </c>
      <c r="F27" s="15" t="s">
        <v>71</v>
      </c>
    </row>
    <row r="28" spans="1:6" ht="15" customHeight="1">
      <c r="A28" s="5"/>
      <c r="B28" s="5"/>
      <c r="C28" s="5"/>
      <c r="D28" s="15"/>
      <c r="E28" s="15"/>
      <c r="F28" s="15"/>
    </row>
    <row r="29" spans="1:6" ht="15" customHeight="1">
      <c r="A29" s="5" t="s">
        <v>34</v>
      </c>
      <c r="B29" s="5" t="s">
        <v>145</v>
      </c>
      <c r="C29" s="5" t="s">
        <v>146</v>
      </c>
      <c r="D29" s="15">
        <v>0</v>
      </c>
      <c r="E29" s="15">
        <v>0</v>
      </c>
      <c r="F29" s="15">
        <v>0</v>
      </c>
    </row>
    <row r="30" spans="1:6" ht="15" customHeight="1">
      <c r="A30" s="5" t="s">
        <v>71</v>
      </c>
      <c r="B30" s="5" t="s">
        <v>71</v>
      </c>
      <c r="C30" s="5" t="s">
        <v>71</v>
      </c>
      <c r="D30" s="15" t="s">
        <v>71</v>
      </c>
      <c r="E30" s="15" t="s">
        <v>71</v>
      </c>
      <c r="F30" s="15" t="s">
        <v>71</v>
      </c>
    </row>
    <row r="31" spans="1:6" ht="15" customHeight="1">
      <c r="A31" s="5"/>
      <c r="B31" s="5"/>
      <c r="C31" s="5"/>
      <c r="D31" s="15"/>
      <c r="E31" s="15"/>
      <c r="F31" s="15"/>
    </row>
    <row r="32" spans="1:6" ht="15" customHeight="1">
      <c r="A32" s="5" t="s">
        <v>37</v>
      </c>
      <c r="B32" s="5" t="s">
        <v>147</v>
      </c>
      <c r="C32" s="5" t="s">
        <v>138</v>
      </c>
      <c r="D32" s="15">
        <v>249400245</v>
      </c>
      <c r="E32" s="15">
        <v>424303740</v>
      </c>
      <c r="F32" s="15">
        <v>249400245</v>
      </c>
    </row>
    <row r="33" spans="1:6" ht="15" customHeight="1">
      <c r="A33" s="5" t="s">
        <v>71</v>
      </c>
      <c r="B33" s="5" t="s">
        <v>71</v>
      </c>
      <c r="C33" s="5" t="s">
        <v>71</v>
      </c>
      <c r="D33" s="15" t="s">
        <v>71</v>
      </c>
      <c r="E33" s="15" t="s">
        <v>71</v>
      </c>
      <c r="F33" s="15" t="s">
        <v>71</v>
      </c>
    </row>
    <row r="34" spans="1:6" ht="15" customHeight="1">
      <c r="A34" s="5"/>
      <c r="B34" s="5"/>
      <c r="C34" s="5"/>
      <c r="D34" s="15"/>
      <c r="E34" s="15"/>
      <c r="F34" s="15"/>
    </row>
    <row r="35" spans="1:6" ht="15" customHeight="1">
      <c r="A35" s="5" t="s">
        <v>40</v>
      </c>
      <c r="B35" s="5" t="s">
        <v>148</v>
      </c>
      <c r="C35" s="5" t="s">
        <v>140</v>
      </c>
      <c r="D35" s="15">
        <v>4977500</v>
      </c>
      <c r="E35" s="15">
        <v>46660000</v>
      </c>
      <c r="F35" s="15">
        <v>4977500</v>
      </c>
    </row>
    <row r="36" spans="1:6" ht="15" customHeight="1">
      <c r="A36" s="5" t="s">
        <v>71</v>
      </c>
      <c r="B36" s="5" t="s">
        <v>71</v>
      </c>
      <c r="C36" s="5" t="s">
        <v>71</v>
      </c>
      <c r="D36" s="15" t="s">
        <v>71</v>
      </c>
      <c r="E36" s="15" t="s">
        <v>71</v>
      </c>
      <c r="F36" s="15" t="s">
        <v>71</v>
      </c>
    </row>
    <row r="37" spans="1:6" ht="15" customHeight="1">
      <c r="A37" s="5"/>
      <c r="B37" s="5"/>
      <c r="C37" s="5"/>
      <c r="D37" s="15"/>
      <c r="E37" s="15"/>
      <c r="F37" s="15"/>
    </row>
    <row r="38" spans="1:6" ht="15" customHeight="1">
      <c r="A38" s="8" t="s">
        <v>149</v>
      </c>
      <c r="B38" s="8" t="s">
        <v>150</v>
      </c>
      <c r="C38" s="8" t="s">
        <v>151</v>
      </c>
      <c r="D38" s="13">
        <v>154045354404</v>
      </c>
      <c r="E38" s="13">
        <v>186980505518</v>
      </c>
      <c r="F38" s="13">
        <v>154045354404</v>
      </c>
    </row>
    <row r="39" spans="1:6" ht="15" customHeight="1">
      <c r="A39" s="8" t="s">
        <v>152</v>
      </c>
      <c r="B39" s="8" t="s">
        <v>153</v>
      </c>
      <c r="C39" s="8" t="s">
        <v>154</v>
      </c>
      <c r="D39" s="13">
        <v>30126642774</v>
      </c>
      <c r="E39" s="13">
        <v>-227442724998</v>
      </c>
      <c r="F39" s="13">
        <v>30126642774</v>
      </c>
    </row>
    <row r="40" spans="1:6" ht="15" customHeight="1">
      <c r="A40" s="5" t="s">
        <v>13</v>
      </c>
      <c r="B40" s="5" t="s">
        <v>155</v>
      </c>
      <c r="C40" s="5" t="s">
        <v>156</v>
      </c>
      <c r="D40" s="15">
        <v>-17050948879</v>
      </c>
      <c r="E40" s="15">
        <v>1748749132</v>
      </c>
      <c r="F40" s="15">
        <v>-17050948879</v>
      </c>
    </row>
    <row r="41" spans="1:6" ht="15" customHeight="1">
      <c r="A41" s="5" t="s">
        <v>16</v>
      </c>
      <c r="B41" s="5" t="s">
        <v>157</v>
      </c>
      <c r="C41" s="5" t="s">
        <v>158</v>
      </c>
      <c r="D41" s="15">
        <v>47177591653</v>
      </c>
      <c r="E41" s="15">
        <v>-229191474130</v>
      </c>
      <c r="F41" s="15">
        <v>47177591653</v>
      </c>
    </row>
    <row r="42" spans="1:6" ht="15" customHeight="1">
      <c r="A42" s="8" t="s">
        <v>159</v>
      </c>
      <c r="B42" s="8" t="s">
        <v>160</v>
      </c>
      <c r="C42" s="8" t="s">
        <v>161</v>
      </c>
      <c r="D42" s="13">
        <v>184171997178</v>
      </c>
      <c r="E42" s="13">
        <v>-40462219480</v>
      </c>
      <c r="F42" s="13">
        <v>184171997178</v>
      </c>
    </row>
    <row r="43" spans="1:6" ht="15" customHeight="1">
      <c r="A43" s="8" t="s">
        <v>162</v>
      </c>
      <c r="B43" s="8" t="s">
        <v>163</v>
      </c>
      <c r="C43" s="8" t="s">
        <v>164</v>
      </c>
      <c r="D43" s="13">
        <v>9855396308535</v>
      </c>
      <c r="E43" s="13">
        <v>13389996426826</v>
      </c>
      <c r="F43" s="13">
        <v>9855396308535</v>
      </c>
    </row>
    <row r="44" spans="1:6" ht="15" customHeight="1">
      <c r="A44" s="8" t="s">
        <v>165</v>
      </c>
      <c r="B44" s="8" t="s">
        <v>166</v>
      </c>
      <c r="C44" s="8" t="s">
        <v>167</v>
      </c>
      <c r="D44" s="13">
        <v>-3055084145704</v>
      </c>
      <c r="E44" s="13">
        <v>-3534600118291</v>
      </c>
      <c r="F44" s="13">
        <v>-3055084145704</v>
      </c>
    </row>
    <row r="45" spans="1:6" ht="15" customHeight="1">
      <c r="A45" s="5" t="s">
        <v>13</v>
      </c>
      <c r="B45" s="5" t="s">
        <v>168</v>
      </c>
      <c r="C45" s="5" t="s">
        <v>169</v>
      </c>
      <c r="D45" s="15">
        <v>184171997178</v>
      </c>
      <c r="E45" s="15">
        <v>-40462219480</v>
      </c>
      <c r="F45" s="15">
        <v>184171997178</v>
      </c>
    </row>
    <row r="46" spans="1:6" ht="15" customHeight="1">
      <c r="A46" s="5" t="s">
        <v>16</v>
      </c>
      <c r="B46" s="5" t="s">
        <v>170</v>
      </c>
      <c r="C46" s="5" t="s">
        <v>171</v>
      </c>
      <c r="D46" s="15">
        <v>0</v>
      </c>
      <c r="E46" s="15">
        <v>0</v>
      </c>
      <c r="F46" s="15">
        <v>0</v>
      </c>
    </row>
    <row r="47" spans="1:6" ht="15" customHeight="1">
      <c r="A47" s="5" t="s">
        <v>19</v>
      </c>
      <c r="B47" s="5" t="s">
        <v>172</v>
      </c>
      <c r="C47" s="5" t="s">
        <v>173</v>
      </c>
      <c r="D47" s="15">
        <v>-3239256142882</v>
      </c>
      <c r="E47" s="15">
        <v>-3494137898811</v>
      </c>
      <c r="F47" s="15">
        <v>-3239256142882</v>
      </c>
    </row>
    <row r="48" spans="1:6" ht="15" customHeight="1">
      <c r="A48" s="8" t="s">
        <v>174</v>
      </c>
      <c r="B48" s="8" t="s">
        <v>175</v>
      </c>
      <c r="C48" s="8" t="s">
        <v>176</v>
      </c>
      <c r="D48" s="13">
        <v>6800312162831</v>
      </c>
      <c r="E48" s="13">
        <v>9855396308535</v>
      </c>
      <c r="F48" s="13">
        <v>6800312162831</v>
      </c>
    </row>
    <row r="49" spans="1:6" ht="15" customHeight="1">
      <c r="A49" s="8" t="s">
        <v>177</v>
      </c>
      <c r="B49" s="8" t="s">
        <v>178</v>
      </c>
      <c r="C49" s="8" t="s">
        <v>179</v>
      </c>
      <c r="D49" s="13">
        <v>0</v>
      </c>
      <c r="E49" s="13">
        <v>0</v>
      </c>
      <c r="F49" s="13">
        <v>0</v>
      </c>
    </row>
    <row r="50" spans="1:6" ht="15" customHeight="1">
      <c r="A50" s="5" t="s">
        <v>1</v>
      </c>
      <c r="B50" s="5" t="s">
        <v>180</v>
      </c>
      <c r="C50" s="5" t="s">
        <v>181</v>
      </c>
      <c r="D50" s="15">
        <v>0</v>
      </c>
      <c r="E50" s="15">
        <v>0</v>
      </c>
      <c r="F50" s="15">
        <v>0</v>
      </c>
    </row>
    <row r="51" spans="1:6" ht="15" customHeight="1">
      <c r="A51" s="9" t="s">
        <v>1</v>
      </c>
      <c r="B51" s="9" t="s">
        <v>1</v>
      </c>
      <c r="C51" s="9" t="s">
        <v>1</v>
      </c>
      <c r="D51" s="18" t="s">
        <v>1</v>
      </c>
      <c r="E51" s="18" t="s">
        <v>1</v>
      </c>
      <c r="F51" s="18"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fitToPage="1"/>
  </sheetPr>
  <dimension ref="A1:G60"/>
  <sheetViews>
    <sheetView workbookViewId="0">
      <selection activeCell="D3" sqref="D3:G60"/>
    </sheetView>
  </sheetViews>
  <sheetFormatPr defaultRowHeight="12.5"/>
  <cols>
    <col min="1" max="1" width="6.90625" customWidth="1"/>
    <col min="2" max="2" width="31.6328125" customWidth="1"/>
    <col min="3" max="3" width="10.36328125" customWidth="1"/>
    <col min="4" max="4" width="19.36328125" customWidth="1"/>
    <col min="5" max="5" width="41.36328125" customWidth="1"/>
    <col min="6" max="6" width="21.54296875" customWidth="1"/>
    <col min="7" max="7" width="29.90625" customWidth="1"/>
  </cols>
  <sheetData>
    <row r="1" spans="1:7" ht="15" customHeight="1">
      <c r="A1" s="7" t="s">
        <v>10</v>
      </c>
      <c r="B1" s="7" t="s">
        <v>182</v>
      </c>
      <c r="C1" s="7" t="s">
        <v>59</v>
      </c>
      <c r="D1" s="7" t="s">
        <v>183</v>
      </c>
      <c r="E1" s="7" t="s">
        <v>184</v>
      </c>
      <c r="F1" s="7" t="s">
        <v>185</v>
      </c>
      <c r="G1" s="7" t="s">
        <v>186</v>
      </c>
    </row>
    <row r="2" spans="1:7" ht="15" customHeight="1">
      <c r="A2" s="8" t="s">
        <v>63</v>
      </c>
      <c r="B2" s="25" t="s">
        <v>187</v>
      </c>
      <c r="C2" s="25"/>
      <c r="D2" s="25"/>
      <c r="E2" s="25"/>
      <c r="F2" s="25"/>
      <c r="G2" s="25"/>
    </row>
    <row r="3" spans="1:7" ht="15" customHeight="1">
      <c r="A3" s="5" t="s">
        <v>71</v>
      </c>
      <c r="B3" s="5" t="s">
        <v>71</v>
      </c>
      <c r="C3" s="5" t="s">
        <v>71</v>
      </c>
      <c r="D3" s="15" t="s">
        <v>71</v>
      </c>
      <c r="E3" s="15" t="s">
        <v>71</v>
      </c>
      <c r="F3" s="15" t="s">
        <v>71</v>
      </c>
      <c r="G3" s="16" t="s">
        <v>71</v>
      </c>
    </row>
    <row r="4" spans="1:7" ht="15" customHeight="1">
      <c r="A4" s="5"/>
      <c r="B4" s="5" t="s">
        <v>188</v>
      </c>
      <c r="C4" s="5" t="s">
        <v>189</v>
      </c>
      <c r="D4" s="15"/>
      <c r="E4" s="15"/>
      <c r="F4" s="15"/>
      <c r="G4" s="16"/>
    </row>
    <row r="5" spans="1:7" ht="15" customHeight="1">
      <c r="A5" s="8" t="s">
        <v>101</v>
      </c>
      <c r="B5" s="8" t="s">
        <v>190</v>
      </c>
      <c r="C5" s="8" t="s">
        <v>191</v>
      </c>
      <c r="D5" s="13"/>
      <c r="E5" s="13"/>
      <c r="F5" s="13"/>
      <c r="G5" s="14"/>
    </row>
    <row r="6" spans="1:7" ht="15" customHeight="1">
      <c r="A6" s="5" t="s">
        <v>71</v>
      </c>
      <c r="B6" s="5" t="s">
        <v>71</v>
      </c>
      <c r="C6" s="5" t="s">
        <v>71</v>
      </c>
      <c r="D6" s="15" t="s">
        <v>71</v>
      </c>
      <c r="E6" s="15" t="s">
        <v>71</v>
      </c>
      <c r="F6" s="15" t="s">
        <v>71</v>
      </c>
      <c r="G6" s="16" t="s">
        <v>71</v>
      </c>
    </row>
    <row r="7" spans="1:7" ht="15" customHeight="1">
      <c r="A7" s="5" t="s">
        <v>1</v>
      </c>
      <c r="B7" s="5" t="s">
        <v>188</v>
      </c>
      <c r="C7" s="5" t="s">
        <v>192</v>
      </c>
      <c r="D7" s="15"/>
      <c r="E7" s="15"/>
      <c r="F7" s="15"/>
      <c r="G7" s="16"/>
    </row>
    <row r="8" spans="1:7" ht="15" customHeight="1">
      <c r="A8" s="8" t="s">
        <v>193</v>
      </c>
      <c r="B8" s="8" t="s">
        <v>194</v>
      </c>
      <c r="C8" s="8" t="s">
        <v>195</v>
      </c>
      <c r="D8" s="13"/>
      <c r="E8" s="13"/>
      <c r="F8" s="13"/>
      <c r="G8" s="14"/>
    </row>
    <row r="9" spans="1:7" ht="15" customHeight="1">
      <c r="A9" s="5" t="s">
        <v>71</v>
      </c>
      <c r="B9" s="5" t="s">
        <v>71</v>
      </c>
      <c r="C9" s="5" t="s">
        <v>71</v>
      </c>
      <c r="D9" s="15" t="s">
        <v>71</v>
      </c>
      <c r="E9" s="15" t="s">
        <v>71</v>
      </c>
      <c r="F9" s="15" t="s">
        <v>71</v>
      </c>
      <c r="G9" s="16" t="s">
        <v>71</v>
      </c>
    </row>
    <row r="10" spans="1:7" ht="15" customHeight="1">
      <c r="A10" s="5" t="s">
        <v>1</v>
      </c>
      <c r="B10" s="5" t="s">
        <v>188</v>
      </c>
      <c r="C10" s="5" t="s">
        <v>196</v>
      </c>
      <c r="D10" s="15"/>
      <c r="E10" s="15"/>
      <c r="F10" s="15">
        <v>0</v>
      </c>
      <c r="G10" s="16">
        <v>0</v>
      </c>
    </row>
    <row r="11" spans="1:7" ht="15" customHeight="1">
      <c r="A11" s="8" t="s">
        <v>149</v>
      </c>
      <c r="B11" s="8" t="s">
        <v>197</v>
      </c>
      <c r="C11" s="8" t="s">
        <v>198</v>
      </c>
      <c r="D11" s="13"/>
      <c r="E11" s="13"/>
      <c r="F11" s="13"/>
      <c r="G11" s="14"/>
    </row>
    <row r="12" spans="1:7" ht="15" customHeight="1">
      <c r="A12" s="5" t="s">
        <v>71</v>
      </c>
      <c r="B12" s="5" t="s">
        <v>71</v>
      </c>
      <c r="C12" s="5" t="s">
        <v>71</v>
      </c>
      <c r="D12" s="15" t="s">
        <v>71</v>
      </c>
      <c r="E12" s="15" t="s">
        <v>71</v>
      </c>
      <c r="F12" s="15" t="s">
        <v>71</v>
      </c>
      <c r="G12" s="16" t="s">
        <v>71</v>
      </c>
    </row>
    <row r="13" spans="1:7" ht="15" customHeight="1">
      <c r="A13" s="5">
        <v>1</v>
      </c>
      <c r="B13" s="12" t="s">
        <v>332</v>
      </c>
      <c r="C13" s="5">
        <v>2251.1</v>
      </c>
      <c r="D13" s="15"/>
      <c r="E13" s="15"/>
      <c r="F13" s="15">
        <v>4556864163112</v>
      </c>
      <c r="G13" s="16">
        <v>0.66821575461361604</v>
      </c>
    </row>
    <row r="14" spans="1:7" ht="15" customHeight="1">
      <c r="A14" s="5">
        <v>1.1000000000000001</v>
      </c>
      <c r="B14" s="12" t="s">
        <v>333</v>
      </c>
      <c r="C14" s="5" t="s">
        <v>334</v>
      </c>
      <c r="D14" s="15">
        <v>1489</v>
      </c>
      <c r="E14" s="15">
        <v>100000000</v>
      </c>
      <c r="F14" s="15">
        <v>148900000000</v>
      </c>
      <c r="G14" s="16">
        <v>2.18346043025382E-2</v>
      </c>
    </row>
    <row r="15" spans="1:7" ht="15" customHeight="1">
      <c r="A15" s="5">
        <v>1.2</v>
      </c>
      <c r="B15" s="12" t="s">
        <v>335</v>
      </c>
      <c r="C15" s="5" t="s">
        <v>336</v>
      </c>
      <c r="D15" s="15">
        <v>958000</v>
      </c>
      <c r="E15" s="15">
        <v>100095.19899999999</v>
      </c>
      <c r="F15" s="15">
        <v>95891200642</v>
      </c>
      <c r="G15" s="16">
        <v>1.4061426609223399E-2</v>
      </c>
    </row>
    <row r="16" spans="1:7" ht="15" customHeight="1">
      <c r="A16" s="5">
        <v>1.3</v>
      </c>
      <c r="B16" s="12" t="s">
        <v>337</v>
      </c>
      <c r="C16" s="5" t="s">
        <v>338</v>
      </c>
      <c r="D16" s="15">
        <v>1761637</v>
      </c>
      <c r="E16" s="15">
        <v>102794.37</v>
      </c>
      <c r="F16" s="15">
        <v>181086365584</v>
      </c>
      <c r="G16" s="16">
        <v>2.6554393130365402E-2</v>
      </c>
    </row>
    <row r="17" spans="1:7" ht="15" customHeight="1">
      <c r="A17" s="5">
        <v>1.4</v>
      </c>
      <c r="B17" s="12" t="s">
        <v>339</v>
      </c>
      <c r="C17" s="5" t="s">
        <v>340</v>
      </c>
      <c r="D17" s="15">
        <v>12287668</v>
      </c>
      <c r="E17" s="15">
        <v>100755.82199900001</v>
      </c>
      <c r="F17" s="15">
        <v>1238054089803</v>
      </c>
      <c r="G17" s="16">
        <v>0.18154748929474501</v>
      </c>
    </row>
    <row r="18" spans="1:7" ht="15" customHeight="1">
      <c r="A18" s="5">
        <v>1.5</v>
      </c>
      <c r="B18" s="12" t="s">
        <v>341</v>
      </c>
      <c r="C18" s="5" t="s">
        <v>342</v>
      </c>
      <c r="D18" s="15">
        <v>34112</v>
      </c>
      <c r="E18" s="15">
        <v>97727.287991999998</v>
      </c>
      <c r="F18" s="15">
        <v>3333673248</v>
      </c>
      <c r="G18" s="16">
        <v>4.8884779210233201E-4</v>
      </c>
    </row>
    <row r="19" spans="1:7" ht="15" customHeight="1">
      <c r="A19" s="5">
        <v>1.6</v>
      </c>
      <c r="B19" s="12" t="s">
        <v>343</v>
      </c>
      <c r="C19" s="5" t="s">
        <v>344</v>
      </c>
      <c r="D19" s="15">
        <v>581035</v>
      </c>
      <c r="E19" s="15">
        <v>100120.398</v>
      </c>
      <c r="F19" s="15">
        <v>58173455452</v>
      </c>
      <c r="G19" s="16">
        <v>8.5305196823757794E-3</v>
      </c>
    </row>
    <row r="20" spans="1:7" ht="15" customHeight="1">
      <c r="A20" s="5">
        <v>1.7</v>
      </c>
      <c r="B20" s="12" t="s">
        <v>345</v>
      </c>
      <c r="C20" s="5" t="s">
        <v>346</v>
      </c>
      <c r="D20" s="15">
        <v>3567149</v>
      </c>
      <c r="E20" s="15">
        <v>99480.054999</v>
      </c>
      <c r="F20" s="15">
        <v>354860178713</v>
      </c>
      <c r="G20" s="16">
        <v>5.20364780720372E-2</v>
      </c>
    </row>
    <row r="21" spans="1:7" ht="15" customHeight="1">
      <c r="A21" s="5">
        <v>1.8</v>
      </c>
      <c r="B21" s="12" t="s">
        <v>347</v>
      </c>
      <c r="C21" s="5" t="s">
        <v>348</v>
      </c>
      <c r="D21" s="15">
        <v>299657</v>
      </c>
      <c r="E21" s="15">
        <v>99888.088998000007</v>
      </c>
      <c r="F21" s="15">
        <v>29932165085</v>
      </c>
      <c r="G21" s="16">
        <v>4.3892342548638302E-3</v>
      </c>
    </row>
    <row r="22" spans="1:7" ht="15" customHeight="1">
      <c r="A22" s="5">
        <v>1.9</v>
      </c>
      <c r="B22" s="12" t="s">
        <v>349</v>
      </c>
      <c r="C22" s="5" t="s">
        <v>350</v>
      </c>
      <c r="D22" s="15">
        <v>8875299</v>
      </c>
      <c r="E22" s="15">
        <v>57880.107999</v>
      </c>
      <c r="F22" s="15">
        <v>513703264652</v>
      </c>
      <c r="G22" s="16">
        <v>7.5329130373394698E-2</v>
      </c>
    </row>
    <row r="23" spans="1:7" ht="15" customHeight="1">
      <c r="A23" s="5">
        <v>1.1000000000000001</v>
      </c>
      <c r="B23" s="12" t="s">
        <v>351</v>
      </c>
      <c r="C23" s="5" t="s">
        <v>352</v>
      </c>
      <c r="D23" s="15">
        <v>1500000</v>
      </c>
      <c r="E23" s="15">
        <v>103148.07</v>
      </c>
      <c r="F23" s="15">
        <v>154722105000</v>
      </c>
      <c r="G23" s="16">
        <v>2.26883541942966E-2</v>
      </c>
    </row>
    <row r="24" spans="1:7" ht="15" customHeight="1">
      <c r="A24" s="5">
        <v>1.1100000000000001</v>
      </c>
      <c r="B24" s="12" t="s">
        <v>353</v>
      </c>
      <c r="C24" s="5" t="s">
        <v>354</v>
      </c>
      <c r="D24" s="15">
        <v>11204374</v>
      </c>
      <c r="E24" s="15">
        <v>100582.615999</v>
      </c>
      <c r="F24" s="15">
        <v>1126965247562</v>
      </c>
      <c r="G24" s="16">
        <v>0.16525748988064701</v>
      </c>
    </row>
    <row r="25" spans="1:7" ht="15" customHeight="1">
      <c r="A25" s="5">
        <v>1.1200000000000001</v>
      </c>
      <c r="B25" s="12" t="s">
        <v>355</v>
      </c>
      <c r="C25" s="5" t="s">
        <v>356</v>
      </c>
      <c r="D25" s="15">
        <v>620000</v>
      </c>
      <c r="E25" s="15">
        <v>100514.27800000001</v>
      </c>
      <c r="F25" s="15">
        <v>62318852360</v>
      </c>
      <c r="G25" s="16">
        <v>9.1383981320946796E-3</v>
      </c>
    </row>
    <row r="26" spans="1:7" ht="15" customHeight="1">
      <c r="A26" s="5">
        <v>1.1299999999999999</v>
      </c>
      <c r="B26" s="12" t="s">
        <v>357</v>
      </c>
      <c r="C26" s="5" t="s">
        <v>358</v>
      </c>
      <c r="D26" s="15">
        <v>2692931</v>
      </c>
      <c r="E26" s="15">
        <v>99846.765998999996</v>
      </c>
      <c r="F26" s="15">
        <v>268880451411</v>
      </c>
      <c r="G26" s="16">
        <v>3.94284638095838E-2</v>
      </c>
    </row>
    <row r="27" spans="1:7" ht="15" customHeight="1">
      <c r="A27" s="5">
        <v>1.1399999999999999</v>
      </c>
      <c r="B27" s="12" t="s">
        <v>359</v>
      </c>
      <c r="C27" s="5" t="s">
        <v>360</v>
      </c>
      <c r="D27" s="15">
        <v>3200000</v>
      </c>
      <c r="E27" s="15">
        <v>100013.473</v>
      </c>
      <c r="F27" s="15">
        <v>320043113600</v>
      </c>
      <c r="G27" s="16">
        <v>4.6930925085347797E-2</v>
      </c>
    </row>
    <row r="28" spans="1:7" ht="15" customHeight="1">
      <c r="A28" s="5">
        <v>2</v>
      </c>
      <c r="B28" s="12" t="s">
        <v>361</v>
      </c>
      <c r="C28" s="5">
        <v>2251.1999999999998</v>
      </c>
      <c r="D28" s="15"/>
      <c r="E28" s="15"/>
      <c r="F28" s="15">
        <v>636009240800</v>
      </c>
      <c r="G28" s="16">
        <v>9.32640033957403E-2</v>
      </c>
    </row>
    <row r="29" spans="1:7" ht="15" customHeight="1">
      <c r="A29" s="5">
        <v>2.1</v>
      </c>
      <c r="B29" s="12" t="s">
        <v>362</v>
      </c>
      <c r="C29" s="5" t="s">
        <v>363</v>
      </c>
      <c r="D29" s="15">
        <v>3000</v>
      </c>
      <c r="E29" s="15">
        <v>100000000</v>
      </c>
      <c r="F29" s="15">
        <v>300000000000</v>
      </c>
      <c r="G29" s="16">
        <v>4.3991815250244801E-2</v>
      </c>
    </row>
    <row r="30" spans="1:7" ht="15" customHeight="1">
      <c r="A30" s="5">
        <v>2.2000000000000002</v>
      </c>
      <c r="B30" s="12" t="s">
        <v>364</v>
      </c>
      <c r="C30" s="5" t="s">
        <v>365</v>
      </c>
      <c r="D30" s="15">
        <v>1360</v>
      </c>
      <c r="E30" s="15">
        <v>99995030</v>
      </c>
      <c r="F30" s="15">
        <v>135993240800</v>
      </c>
      <c r="G30" s="16">
        <v>1.9941965081852201E-2</v>
      </c>
    </row>
    <row r="31" spans="1:7" ht="15" customHeight="1">
      <c r="A31" s="5">
        <v>2.2999999999999998</v>
      </c>
      <c r="B31" s="12" t="s">
        <v>366</v>
      </c>
      <c r="C31" s="5" t="s">
        <v>367</v>
      </c>
      <c r="D31" s="15">
        <v>2000</v>
      </c>
      <c r="E31" s="15">
        <v>100008000</v>
      </c>
      <c r="F31" s="15">
        <v>200016000000</v>
      </c>
      <c r="G31" s="16">
        <v>2.9330223063643201E-2</v>
      </c>
    </row>
    <row r="32" spans="1:7" ht="15" customHeight="1">
      <c r="A32" s="5" t="s">
        <v>1</v>
      </c>
      <c r="B32" s="5" t="s">
        <v>188</v>
      </c>
      <c r="C32" s="5" t="s">
        <v>199</v>
      </c>
      <c r="D32" s="15"/>
      <c r="E32" s="15"/>
      <c r="F32" s="15">
        <v>5192873403912</v>
      </c>
      <c r="G32" s="16">
        <v>0.76147975800935597</v>
      </c>
    </row>
    <row r="33" spans="1:7" ht="15" customHeight="1">
      <c r="A33" s="8" t="s">
        <v>200</v>
      </c>
      <c r="B33" s="8" t="s">
        <v>201</v>
      </c>
      <c r="C33" s="8" t="s">
        <v>202</v>
      </c>
      <c r="D33" s="13"/>
      <c r="E33" s="13"/>
      <c r="F33" s="13"/>
      <c r="G33" s="14"/>
    </row>
    <row r="34" spans="1:7" ht="15" customHeight="1">
      <c r="A34" s="5" t="s">
        <v>71</v>
      </c>
      <c r="B34" s="5" t="s">
        <v>71</v>
      </c>
      <c r="C34" s="5" t="s">
        <v>71</v>
      </c>
      <c r="D34" s="15" t="s">
        <v>71</v>
      </c>
      <c r="E34" s="15" t="s">
        <v>71</v>
      </c>
      <c r="F34" s="15" t="s">
        <v>71</v>
      </c>
      <c r="G34" s="16" t="s">
        <v>71</v>
      </c>
    </row>
    <row r="35" spans="1:7" ht="15" customHeight="1">
      <c r="A35" s="5">
        <v>1</v>
      </c>
      <c r="B35" s="12" t="s">
        <v>368</v>
      </c>
      <c r="C35" s="5">
        <v>2253.1</v>
      </c>
      <c r="D35" s="15"/>
      <c r="E35" s="15"/>
      <c r="F35" s="15">
        <v>0</v>
      </c>
      <c r="G35" s="16">
        <v>0</v>
      </c>
    </row>
    <row r="36" spans="1:7" ht="15" customHeight="1">
      <c r="A36" s="5">
        <v>2</v>
      </c>
      <c r="B36" s="12" t="s">
        <v>369</v>
      </c>
      <c r="C36" s="5">
        <v>2253.1999999999998</v>
      </c>
      <c r="D36" s="15"/>
      <c r="E36" s="15"/>
      <c r="F36" s="15">
        <v>0</v>
      </c>
      <c r="G36" s="16">
        <v>0</v>
      </c>
    </row>
    <row r="37" spans="1:7" ht="15" customHeight="1">
      <c r="A37" s="5" t="s">
        <v>1</v>
      </c>
      <c r="B37" s="5" t="s">
        <v>188</v>
      </c>
      <c r="C37" s="5" t="s">
        <v>203</v>
      </c>
      <c r="D37" s="15"/>
      <c r="E37" s="15"/>
      <c r="F37" s="15">
        <v>0</v>
      </c>
      <c r="G37" s="16">
        <v>0</v>
      </c>
    </row>
    <row r="38" spans="1:7" ht="15" customHeight="1">
      <c r="A38" s="5" t="s">
        <v>1</v>
      </c>
      <c r="B38" s="5" t="s">
        <v>204</v>
      </c>
      <c r="C38" s="5" t="s">
        <v>205</v>
      </c>
      <c r="D38" s="15"/>
      <c r="E38" s="15"/>
      <c r="F38" s="15">
        <v>5192873403912</v>
      </c>
      <c r="G38" s="16">
        <v>0.76147975800935597</v>
      </c>
    </row>
    <row r="39" spans="1:7" ht="15" customHeight="1">
      <c r="A39" s="8" t="s">
        <v>206</v>
      </c>
      <c r="B39" s="8" t="s">
        <v>207</v>
      </c>
      <c r="C39" s="8" t="s">
        <v>208</v>
      </c>
      <c r="D39" s="13"/>
      <c r="E39" s="13"/>
      <c r="F39" s="13"/>
      <c r="G39" s="14"/>
    </row>
    <row r="40" spans="1:7" ht="15" customHeight="1">
      <c r="A40" s="5" t="s">
        <v>71</v>
      </c>
      <c r="B40" s="5" t="s">
        <v>71</v>
      </c>
      <c r="C40" s="5" t="s">
        <v>71</v>
      </c>
      <c r="D40" s="15" t="s">
        <v>71</v>
      </c>
      <c r="E40" s="15" t="s">
        <v>71</v>
      </c>
      <c r="F40" s="15" t="s">
        <v>71</v>
      </c>
      <c r="G40" s="16" t="s">
        <v>71</v>
      </c>
    </row>
    <row r="41" spans="1:7" ht="15" customHeight="1">
      <c r="A41" s="5">
        <v>1</v>
      </c>
      <c r="B41" s="12" t="s">
        <v>370</v>
      </c>
      <c r="C41" s="5">
        <v>2256.1</v>
      </c>
      <c r="D41" s="15"/>
      <c r="E41" s="15"/>
      <c r="F41" s="15">
        <v>0</v>
      </c>
      <c r="G41" s="16">
        <v>0</v>
      </c>
    </row>
    <row r="42" spans="1:7" ht="15" customHeight="1">
      <c r="A42" s="5">
        <v>2</v>
      </c>
      <c r="B42" s="12" t="s">
        <v>371</v>
      </c>
      <c r="C42" s="5">
        <v>2256.1999999999998</v>
      </c>
      <c r="D42" s="15"/>
      <c r="E42" s="15"/>
      <c r="F42" s="15">
        <v>368956016048</v>
      </c>
      <c r="G42" s="16">
        <v>5.4103482978166598E-2</v>
      </c>
    </row>
    <row r="43" spans="1:7" ht="15" customHeight="1">
      <c r="A43" s="5">
        <v>3</v>
      </c>
      <c r="B43" s="12" t="s">
        <v>372</v>
      </c>
      <c r="C43" s="5">
        <v>2256.3000000000002</v>
      </c>
      <c r="D43" s="15"/>
      <c r="E43" s="15"/>
      <c r="F43" s="15">
        <v>20313013698</v>
      </c>
      <c r="G43" s="16">
        <v>2.9786878192603599E-3</v>
      </c>
    </row>
    <row r="44" spans="1:7" ht="15" customHeight="1">
      <c r="A44" s="5">
        <v>4</v>
      </c>
      <c r="B44" s="12" t="s">
        <v>373</v>
      </c>
      <c r="C44" s="5">
        <v>2256.4</v>
      </c>
      <c r="D44" s="15"/>
      <c r="E44" s="15"/>
      <c r="F44" s="15">
        <v>0</v>
      </c>
      <c r="G44" s="16">
        <v>0</v>
      </c>
    </row>
    <row r="45" spans="1:7" ht="15" customHeight="1">
      <c r="A45" s="5">
        <v>5</v>
      </c>
      <c r="B45" s="12" t="s">
        <v>374</v>
      </c>
      <c r="C45" s="5">
        <v>2256.5</v>
      </c>
      <c r="D45" s="15"/>
      <c r="E45" s="15"/>
      <c r="F45" s="15">
        <v>0</v>
      </c>
      <c r="G45" s="16">
        <v>0</v>
      </c>
    </row>
    <row r="46" spans="1:7" ht="15" customHeight="1">
      <c r="A46" s="5">
        <v>6</v>
      </c>
      <c r="B46" s="12" t="s">
        <v>375</v>
      </c>
      <c r="C46" s="5">
        <v>2256.6</v>
      </c>
      <c r="D46" s="15"/>
      <c r="E46" s="15"/>
      <c r="F46" s="15">
        <v>0</v>
      </c>
      <c r="G46" s="16">
        <v>0</v>
      </c>
    </row>
    <row r="47" spans="1:7" ht="15" customHeight="1">
      <c r="A47" s="5">
        <v>7</v>
      </c>
      <c r="B47" s="12" t="s">
        <v>376</v>
      </c>
      <c r="C47" s="5">
        <v>2256.6999999999998</v>
      </c>
      <c r="D47" s="15"/>
      <c r="E47" s="15"/>
      <c r="F47" s="15">
        <v>0</v>
      </c>
      <c r="G47" s="16">
        <v>0</v>
      </c>
    </row>
    <row r="48" spans="1:7" ht="15" customHeight="1">
      <c r="A48" s="5" t="s">
        <v>1</v>
      </c>
      <c r="B48" s="5" t="s">
        <v>188</v>
      </c>
      <c r="C48" s="5" t="s">
        <v>209</v>
      </c>
      <c r="D48" s="15"/>
      <c r="E48" s="15"/>
      <c r="F48" s="15">
        <v>389269029746</v>
      </c>
      <c r="G48" s="16">
        <v>5.7082170797427001E-2</v>
      </c>
    </row>
    <row r="49" spans="1:7" ht="15" customHeight="1">
      <c r="A49" s="8" t="s">
        <v>210</v>
      </c>
      <c r="B49" s="8" t="s">
        <v>69</v>
      </c>
      <c r="C49" s="8" t="s">
        <v>211</v>
      </c>
      <c r="D49" s="13"/>
      <c r="E49" s="13"/>
      <c r="F49" s="13"/>
      <c r="G49" s="14"/>
    </row>
    <row r="50" spans="1:7" ht="15" customHeight="1">
      <c r="A50" s="5" t="s">
        <v>1</v>
      </c>
      <c r="B50" s="5" t="s">
        <v>212</v>
      </c>
      <c r="C50" s="5" t="s">
        <v>213</v>
      </c>
      <c r="D50" s="15"/>
      <c r="E50" s="15"/>
      <c r="F50" s="15">
        <v>537307918492</v>
      </c>
      <c r="G50" s="16">
        <v>7.8790502275978905E-2</v>
      </c>
    </row>
    <row r="51" spans="1:7" ht="15" customHeight="1">
      <c r="A51" s="5" t="s">
        <v>71</v>
      </c>
      <c r="B51" s="5" t="s">
        <v>71</v>
      </c>
      <c r="C51" s="5" t="s">
        <v>71</v>
      </c>
      <c r="D51" s="15" t="s">
        <v>71</v>
      </c>
      <c r="E51" s="15" t="s">
        <v>71</v>
      </c>
      <c r="F51" s="15" t="s">
        <v>71</v>
      </c>
      <c r="G51" s="16" t="s">
        <v>71</v>
      </c>
    </row>
    <row r="52" spans="1:7" ht="15" customHeight="1">
      <c r="A52" s="5">
        <v>1.1000000000000001</v>
      </c>
      <c r="B52" s="12" t="s">
        <v>377</v>
      </c>
      <c r="C52" s="5">
        <v>2259.1</v>
      </c>
      <c r="D52" s="15"/>
      <c r="E52" s="15"/>
      <c r="F52" s="15">
        <v>537307918492</v>
      </c>
      <c r="G52" s="16">
        <v>7.8790502275978905E-2</v>
      </c>
    </row>
    <row r="53" spans="1:7" ht="15" customHeight="1">
      <c r="A53" s="5">
        <v>1.2</v>
      </c>
      <c r="B53" s="12" t="s">
        <v>378</v>
      </c>
      <c r="C53" s="5">
        <v>2259.1999999999998</v>
      </c>
      <c r="D53" s="15"/>
      <c r="E53" s="15"/>
      <c r="F53" s="15">
        <v>0</v>
      </c>
      <c r="G53" s="16">
        <v>0</v>
      </c>
    </row>
    <row r="54" spans="1:7" ht="15" customHeight="1">
      <c r="A54" s="5" t="s">
        <v>1</v>
      </c>
      <c r="B54" s="5" t="s">
        <v>72</v>
      </c>
      <c r="C54" s="5" t="s">
        <v>214</v>
      </c>
      <c r="D54" s="15"/>
      <c r="E54" s="15"/>
      <c r="F54" s="15">
        <v>300000000000</v>
      </c>
      <c r="G54" s="16">
        <v>4.3991815250244801E-2</v>
      </c>
    </row>
    <row r="55" spans="1:7" ht="15" customHeight="1">
      <c r="A55" s="5" t="s">
        <v>71</v>
      </c>
      <c r="B55" s="5" t="s">
        <v>71</v>
      </c>
      <c r="C55" s="5" t="s">
        <v>71</v>
      </c>
      <c r="D55" s="15" t="s">
        <v>71</v>
      </c>
      <c r="E55" s="15" t="s">
        <v>71</v>
      </c>
      <c r="F55" s="15" t="s">
        <v>71</v>
      </c>
      <c r="G55" s="16" t="s">
        <v>71</v>
      </c>
    </row>
    <row r="56" spans="1:7" ht="15" customHeight="1">
      <c r="A56" s="5" t="s">
        <v>1</v>
      </c>
      <c r="B56" s="5"/>
      <c r="C56" s="5"/>
      <c r="D56" s="15" t="s">
        <v>1</v>
      </c>
      <c r="E56" s="15" t="s">
        <v>1</v>
      </c>
      <c r="F56" s="15" t="s">
        <v>1</v>
      </c>
      <c r="G56" s="16" t="s">
        <v>1</v>
      </c>
    </row>
    <row r="57" spans="1:7" ht="15" customHeight="1">
      <c r="A57" s="5">
        <v>3</v>
      </c>
      <c r="B57" s="12" t="s">
        <v>379</v>
      </c>
      <c r="C57" s="5">
        <v>2261.1</v>
      </c>
      <c r="D57" s="15"/>
      <c r="E57" s="15"/>
      <c r="F57" s="15">
        <v>400000000000</v>
      </c>
      <c r="G57" s="16">
        <v>5.8655753666993098E-2</v>
      </c>
    </row>
    <row r="58" spans="1:7" ht="15" customHeight="1">
      <c r="A58" s="5" t="s">
        <v>1</v>
      </c>
      <c r="B58" s="5" t="s">
        <v>188</v>
      </c>
      <c r="C58" s="5" t="s">
        <v>215</v>
      </c>
      <c r="D58" s="13"/>
      <c r="E58" s="13"/>
      <c r="F58" s="13">
        <v>1237307918492</v>
      </c>
      <c r="G58" s="14">
        <v>0.181438071193217</v>
      </c>
    </row>
    <row r="59" spans="1:7" ht="15" customHeight="1">
      <c r="A59" s="8" t="s">
        <v>165</v>
      </c>
      <c r="B59" s="8" t="s">
        <v>216</v>
      </c>
      <c r="C59" s="8" t="s">
        <v>217</v>
      </c>
      <c r="D59" s="13"/>
      <c r="E59" s="13"/>
      <c r="F59" s="13">
        <v>6819450352150</v>
      </c>
      <c r="G59" s="14">
        <v>1</v>
      </c>
    </row>
    <row r="60" spans="1:7" ht="15" customHeight="1">
      <c r="A60" s="9" t="s">
        <v>1</v>
      </c>
      <c r="B60" s="9" t="s">
        <v>1</v>
      </c>
      <c r="C60" s="9" t="s">
        <v>1</v>
      </c>
      <c r="D60" s="18" t="s">
        <v>1</v>
      </c>
      <c r="E60" s="18" t="s">
        <v>1</v>
      </c>
      <c r="F60" s="18" t="s">
        <v>1</v>
      </c>
      <c r="G60" s="18" t="s">
        <v>1</v>
      </c>
    </row>
  </sheetData>
  <mergeCells count="1">
    <mergeCell ref="B2:G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fitToPage="1"/>
  </sheetPr>
  <dimension ref="A1:J20"/>
  <sheetViews>
    <sheetView workbookViewId="0">
      <selection activeCell="H8" sqref="H8"/>
    </sheetView>
  </sheetViews>
  <sheetFormatPr defaultRowHeight="12.5"/>
  <cols>
    <col min="1" max="1" width="6.90625" customWidth="1"/>
    <col min="2" max="2" width="47.90625" customWidth="1"/>
    <col min="3" max="3" width="6.90625" customWidth="1"/>
    <col min="4" max="6" width="19.54296875" customWidth="1"/>
    <col min="7" max="7" width="14.453125" customWidth="1"/>
    <col min="8" max="8" width="22.54296875" customWidth="1"/>
    <col min="9" max="9" width="14.453125" customWidth="1"/>
    <col min="10" max="10" width="23.36328125" customWidth="1"/>
  </cols>
  <sheetData>
    <row r="1" spans="1:10" ht="15" customHeight="1">
      <c r="A1" s="26" t="s">
        <v>10</v>
      </c>
      <c r="B1" s="26" t="s">
        <v>218</v>
      </c>
      <c r="C1" s="26" t="s">
        <v>219</v>
      </c>
      <c r="D1" s="26" t="s">
        <v>220</v>
      </c>
      <c r="E1" s="26" t="s">
        <v>221</v>
      </c>
      <c r="F1" s="26" t="s">
        <v>222</v>
      </c>
      <c r="G1" s="26" t="s">
        <v>223</v>
      </c>
      <c r="H1" s="26"/>
      <c r="I1" s="26" t="s">
        <v>224</v>
      </c>
      <c r="J1" s="26"/>
    </row>
    <row r="2" spans="1:10" ht="15" customHeight="1">
      <c r="A2" s="26"/>
      <c r="B2" s="26"/>
      <c r="C2" s="26"/>
      <c r="D2" s="26"/>
      <c r="E2" s="26"/>
      <c r="F2" s="26"/>
      <c r="G2" s="7" t="s">
        <v>225</v>
      </c>
      <c r="H2" s="7" t="s">
        <v>226</v>
      </c>
      <c r="I2" s="7" t="s">
        <v>225</v>
      </c>
      <c r="J2" s="7" t="s">
        <v>227</v>
      </c>
    </row>
    <row r="3" spans="1:10" ht="15" customHeight="1">
      <c r="A3" s="5" t="s">
        <v>13</v>
      </c>
      <c r="B3" s="5" t="s">
        <v>228</v>
      </c>
      <c r="C3" s="11" t="s">
        <v>1</v>
      </c>
      <c r="D3" s="11" t="s">
        <v>1</v>
      </c>
      <c r="E3" s="11" t="s">
        <v>1</v>
      </c>
      <c r="F3" s="11" t="s">
        <v>1</v>
      </c>
      <c r="G3" s="11" t="s">
        <v>1</v>
      </c>
      <c r="H3" s="11" t="s">
        <v>1</v>
      </c>
      <c r="I3" s="11" t="s">
        <v>1</v>
      </c>
      <c r="J3" s="11" t="s">
        <v>1</v>
      </c>
    </row>
    <row r="4" spans="1:10" ht="15" customHeight="1">
      <c r="A4" s="5" t="s">
        <v>71</v>
      </c>
      <c r="B4" s="5" t="s">
        <v>71</v>
      </c>
      <c r="C4" s="11" t="s">
        <v>71</v>
      </c>
      <c r="D4" s="11" t="s">
        <v>71</v>
      </c>
      <c r="E4" s="11" t="s">
        <v>71</v>
      </c>
      <c r="F4" s="11" t="s">
        <v>71</v>
      </c>
      <c r="G4" s="11" t="s">
        <v>71</v>
      </c>
      <c r="H4" s="11" t="s">
        <v>71</v>
      </c>
      <c r="I4" s="11" t="s">
        <v>71</v>
      </c>
      <c r="J4" s="11" t="s">
        <v>71</v>
      </c>
    </row>
    <row r="5" spans="1:10" ht="15" customHeight="1">
      <c r="A5" s="5"/>
      <c r="B5" s="5"/>
      <c r="C5" s="11" t="s">
        <v>1</v>
      </c>
      <c r="D5" s="11" t="s">
        <v>1</v>
      </c>
      <c r="E5" s="11" t="s">
        <v>1</v>
      </c>
      <c r="F5" s="11" t="s">
        <v>1</v>
      </c>
      <c r="G5" s="11" t="s">
        <v>1</v>
      </c>
      <c r="H5" s="11" t="s">
        <v>1</v>
      </c>
      <c r="I5" s="11" t="s">
        <v>1</v>
      </c>
      <c r="J5" s="11" t="s">
        <v>1</v>
      </c>
    </row>
    <row r="6" spans="1:10" ht="15" customHeight="1">
      <c r="A6" s="8" t="s">
        <v>63</v>
      </c>
      <c r="B6" s="8" t="s">
        <v>229</v>
      </c>
      <c r="C6" s="10" t="s">
        <v>1</v>
      </c>
      <c r="D6" s="10" t="s">
        <v>1</v>
      </c>
      <c r="E6" s="10" t="s">
        <v>1</v>
      </c>
      <c r="F6" s="10" t="s">
        <v>1</v>
      </c>
      <c r="G6" s="10" t="s">
        <v>1</v>
      </c>
      <c r="H6" s="10" t="s">
        <v>1</v>
      </c>
      <c r="I6" s="10" t="s">
        <v>1</v>
      </c>
      <c r="J6" s="10" t="s">
        <v>1</v>
      </c>
    </row>
    <row r="7" spans="1:10" ht="15" customHeight="1">
      <c r="A7" s="5" t="s">
        <v>16</v>
      </c>
      <c r="B7" s="5" t="s">
        <v>230</v>
      </c>
      <c r="C7" s="11" t="s">
        <v>1</v>
      </c>
      <c r="D7" s="11" t="s">
        <v>1</v>
      </c>
      <c r="E7" s="11" t="s">
        <v>1</v>
      </c>
      <c r="F7" s="11" t="s">
        <v>1</v>
      </c>
      <c r="G7" s="11" t="s">
        <v>1</v>
      </c>
      <c r="H7" s="11" t="s">
        <v>1</v>
      </c>
      <c r="I7" s="11" t="s">
        <v>1</v>
      </c>
      <c r="J7" s="11" t="s">
        <v>1</v>
      </c>
    </row>
    <row r="8" spans="1:10" ht="15" customHeight="1">
      <c r="A8" s="5" t="s">
        <v>71</v>
      </c>
      <c r="B8" s="5" t="s">
        <v>71</v>
      </c>
      <c r="C8" s="11" t="s">
        <v>71</v>
      </c>
      <c r="D8" s="11" t="s">
        <v>71</v>
      </c>
      <c r="E8" s="11" t="s">
        <v>71</v>
      </c>
      <c r="F8" s="11" t="s">
        <v>71</v>
      </c>
      <c r="G8" s="11" t="s">
        <v>71</v>
      </c>
      <c r="H8" s="11" t="s">
        <v>71</v>
      </c>
      <c r="I8" s="11" t="s">
        <v>71</v>
      </c>
      <c r="J8" s="11" t="s">
        <v>71</v>
      </c>
    </row>
    <row r="9" spans="1:10" ht="15" customHeight="1">
      <c r="A9" s="5"/>
      <c r="B9" s="5"/>
      <c r="C9" s="11" t="s">
        <v>1</v>
      </c>
      <c r="D9" s="11" t="s">
        <v>1</v>
      </c>
      <c r="E9" s="11" t="s">
        <v>1</v>
      </c>
      <c r="F9" s="11" t="s">
        <v>1</v>
      </c>
      <c r="G9" s="11" t="s">
        <v>1</v>
      </c>
      <c r="H9" s="11" t="s">
        <v>1</v>
      </c>
      <c r="I9" s="11" t="s">
        <v>1</v>
      </c>
      <c r="J9" s="11" t="s">
        <v>1</v>
      </c>
    </row>
    <row r="10" spans="1:10" ht="15" customHeight="1">
      <c r="A10" s="8" t="s">
        <v>101</v>
      </c>
      <c r="B10" s="8" t="s">
        <v>231</v>
      </c>
      <c r="C10" s="10" t="s">
        <v>1</v>
      </c>
      <c r="D10" s="10" t="s">
        <v>1</v>
      </c>
      <c r="E10" s="10" t="s">
        <v>1</v>
      </c>
      <c r="F10" s="10" t="s">
        <v>1</v>
      </c>
      <c r="G10" s="10" t="s">
        <v>1</v>
      </c>
      <c r="H10" s="10" t="s">
        <v>1</v>
      </c>
      <c r="I10" s="10" t="s">
        <v>1</v>
      </c>
      <c r="J10" s="10" t="s">
        <v>1</v>
      </c>
    </row>
    <row r="11" spans="1:10" ht="15" customHeight="1">
      <c r="A11" s="8" t="s">
        <v>232</v>
      </c>
      <c r="B11" s="8" t="s">
        <v>233</v>
      </c>
      <c r="C11" s="10" t="s">
        <v>1</v>
      </c>
      <c r="D11" s="10" t="s">
        <v>1</v>
      </c>
      <c r="E11" s="10" t="s">
        <v>1</v>
      </c>
      <c r="F11" s="10" t="s">
        <v>1</v>
      </c>
      <c r="G11" s="10" t="s">
        <v>1</v>
      </c>
      <c r="H11" s="10" t="s">
        <v>1</v>
      </c>
      <c r="I11" s="10" t="s">
        <v>1</v>
      </c>
      <c r="J11" s="10" t="s">
        <v>1</v>
      </c>
    </row>
    <row r="12" spans="1:10" ht="15" customHeight="1">
      <c r="A12" s="5" t="s">
        <v>19</v>
      </c>
      <c r="B12" s="5" t="s">
        <v>234</v>
      </c>
      <c r="C12" s="11" t="s">
        <v>1</v>
      </c>
      <c r="D12" s="11" t="s">
        <v>1</v>
      </c>
      <c r="E12" s="11" t="s">
        <v>1</v>
      </c>
      <c r="F12" s="11" t="s">
        <v>1</v>
      </c>
      <c r="G12" s="11" t="s">
        <v>1</v>
      </c>
      <c r="H12" s="11" t="s">
        <v>1</v>
      </c>
      <c r="I12" s="11" t="s">
        <v>1</v>
      </c>
      <c r="J12" s="11" t="s">
        <v>1</v>
      </c>
    </row>
    <row r="13" spans="1:10" ht="15" customHeight="1">
      <c r="A13" s="5" t="s">
        <v>71</v>
      </c>
      <c r="B13" s="5" t="s">
        <v>71</v>
      </c>
      <c r="C13" s="11" t="s">
        <v>71</v>
      </c>
      <c r="D13" s="11" t="s">
        <v>71</v>
      </c>
      <c r="E13" s="11" t="s">
        <v>71</v>
      </c>
      <c r="F13" s="11" t="s">
        <v>71</v>
      </c>
      <c r="G13" s="11" t="s">
        <v>71</v>
      </c>
      <c r="H13" s="11" t="s">
        <v>71</v>
      </c>
      <c r="I13" s="11" t="s">
        <v>71</v>
      </c>
      <c r="J13" s="11" t="s">
        <v>71</v>
      </c>
    </row>
    <row r="14" spans="1:10" ht="15" customHeight="1">
      <c r="A14" s="5"/>
      <c r="B14" s="5"/>
      <c r="C14" s="11" t="s">
        <v>1</v>
      </c>
      <c r="D14" s="11" t="s">
        <v>1</v>
      </c>
      <c r="E14" s="11" t="s">
        <v>1</v>
      </c>
      <c r="F14" s="11" t="s">
        <v>1</v>
      </c>
      <c r="G14" s="11" t="s">
        <v>1</v>
      </c>
      <c r="H14" s="11" t="s">
        <v>1</v>
      </c>
      <c r="I14" s="11" t="s">
        <v>1</v>
      </c>
      <c r="J14" s="11" t="s">
        <v>1</v>
      </c>
    </row>
    <row r="15" spans="1:10" ht="15" customHeight="1">
      <c r="A15" s="8" t="s">
        <v>149</v>
      </c>
      <c r="B15" s="8" t="s">
        <v>235</v>
      </c>
      <c r="C15" s="10" t="s">
        <v>1</v>
      </c>
      <c r="D15" s="10" t="s">
        <v>1</v>
      </c>
      <c r="E15" s="10" t="s">
        <v>1</v>
      </c>
      <c r="F15" s="10" t="s">
        <v>1</v>
      </c>
      <c r="G15" s="10" t="s">
        <v>1</v>
      </c>
      <c r="H15" s="10" t="s">
        <v>1</v>
      </c>
      <c r="I15" s="10" t="s">
        <v>1</v>
      </c>
      <c r="J15" s="10" t="s">
        <v>1</v>
      </c>
    </row>
    <row r="16" spans="1:10" ht="15" customHeight="1">
      <c r="A16" s="5" t="s">
        <v>22</v>
      </c>
      <c r="B16" s="5" t="s">
        <v>236</v>
      </c>
      <c r="C16" s="11" t="s">
        <v>1</v>
      </c>
      <c r="D16" s="11" t="s">
        <v>1</v>
      </c>
      <c r="E16" s="11" t="s">
        <v>1</v>
      </c>
      <c r="F16" s="11" t="s">
        <v>1</v>
      </c>
      <c r="G16" s="11" t="s">
        <v>1</v>
      </c>
      <c r="H16" s="11" t="s">
        <v>1</v>
      </c>
      <c r="I16" s="11" t="s">
        <v>1</v>
      </c>
      <c r="J16" s="11" t="s">
        <v>1</v>
      </c>
    </row>
    <row r="17" spans="1:10" ht="15" customHeight="1">
      <c r="A17" s="5" t="s">
        <v>71</v>
      </c>
      <c r="B17" s="5" t="s">
        <v>71</v>
      </c>
      <c r="C17" s="11" t="s">
        <v>71</v>
      </c>
      <c r="D17" s="11" t="s">
        <v>71</v>
      </c>
      <c r="E17" s="11" t="s">
        <v>71</v>
      </c>
      <c r="F17" s="11" t="s">
        <v>71</v>
      </c>
      <c r="G17" s="11" t="s">
        <v>71</v>
      </c>
      <c r="H17" s="11" t="s">
        <v>71</v>
      </c>
      <c r="I17" s="11" t="s">
        <v>71</v>
      </c>
      <c r="J17" s="11" t="s">
        <v>71</v>
      </c>
    </row>
    <row r="18" spans="1:10" ht="15" customHeight="1">
      <c r="A18" s="5"/>
      <c r="B18" s="5"/>
      <c r="C18" s="11" t="s">
        <v>1</v>
      </c>
      <c r="D18" s="11" t="s">
        <v>1</v>
      </c>
      <c r="E18" s="11" t="s">
        <v>1</v>
      </c>
      <c r="F18" s="11" t="s">
        <v>1</v>
      </c>
      <c r="G18" s="11" t="s">
        <v>1</v>
      </c>
      <c r="H18" s="11" t="s">
        <v>1</v>
      </c>
      <c r="I18" s="11" t="s">
        <v>1</v>
      </c>
      <c r="J18" s="11" t="s">
        <v>1</v>
      </c>
    </row>
    <row r="19" spans="1:10" ht="15" customHeight="1">
      <c r="A19" s="8" t="s">
        <v>152</v>
      </c>
      <c r="B19" s="8" t="s">
        <v>237</v>
      </c>
      <c r="C19" s="10" t="s">
        <v>1</v>
      </c>
      <c r="D19" s="10" t="s">
        <v>1</v>
      </c>
      <c r="E19" s="10" t="s">
        <v>1</v>
      </c>
      <c r="F19" s="10" t="s">
        <v>1</v>
      </c>
      <c r="G19" s="10" t="s">
        <v>1</v>
      </c>
      <c r="H19" s="10" t="s">
        <v>1</v>
      </c>
      <c r="I19" s="10" t="s">
        <v>1</v>
      </c>
      <c r="J19" s="10" t="s">
        <v>1</v>
      </c>
    </row>
    <row r="20" spans="1:10" ht="15" customHeight="1">
      <c r="A20" s="8" t="s">
        <v>238</v>
      </c>
      <c r="B20" s="8" t="s">
        <v>239</v>
      </c>
      <c r="C20" s="10" t="s">
        <v>1</v>
      </c>
      <c r="D20" s="10" t="s">
        <v>1</v>
      </c>
      <c r="E20" s="10" t="s">
        <v>1</v>
      </c>
      <c r="F20" s="10" t="s">
        <v>1</v>
      </c>
      <c r="G20" s="10" t="s">
        <v>1</v>
      </c>
      <c r="H20" s="10" t="s">
        <v>1</v>
      </c>
      <c r="I20" s="10" t="s">
        <v>1</v>
      </c>
      <c r="J20" s="10" t="s">
        <v>1</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E31"/>
  <sheetViews>
    <sheetView workbookViewId="0">
      <selection activeCell="D2" sqref="D2:E30"/>
    </sheetView>
  </sheetViews>
  <sheetFormatPr defaultRowHeight="12.5"/>
  <cols>
    <col min="1" max="1" width="6.90625" customWidth="1"/>
    <col min="2" max="2" width="55" customWidth="1"/>
    <col min="3" max="3" width="10.36328125" customWidth="1"/>
    <col min="4" max="4" width="29.08984375" customWidth="1"/>
    <col min="5" max="5" width="31.453125" customWidth="1"/>
  </cols>
  <sheetData>
    <row r="1" spans="1:5" ht="15" customHeight="1">
      <c r="A1" s="7" t="s">
        <v>10</v>
      </c>
      <c r="B1" s="7" t="s">
        <v>122</v>
      </c>
      <c r="C1" s="7" t="s">
        <v>59</v>
      </c>
      <c r="D1" s="7" t="s">
        <v>240</v>
      </c>
      <c r="E1" s="7" t="s">
        <v>241</v>
      </c>
    </row>
    <row r="2" spans="1:5" ht="15" customHeight="1">
      <c r="A2" s="8" t="s">
        <v>63</v>
      </c>
      <c r="B2" s="8" t="s">
        <v>242</v>
      </c>
      <c r="C2" s="8" t="s">
        <v>189</v>
      </c>
      <c r="D2" s="14"/>
      <c r="E2" s="14"/>
    </row>
    <row r="3" spans="1:5" ht="15" customHeight="1">
      <c r="A3" s="5" t="s">
        <v>13</v>
      </c>
      <c r="B3" s="5" t="s">
        <v>243</v>
      </c>
      <c r="C3" s="5" t="s">
        <v>244</v>
      </c>
      <c r="D3" s="16">
        <v>1.1836773952020501E-2</v>
      </c>
      <c r="E3" s="16">
        <v>1.20994144489419E-2</v>
      </c>
    </row>
    <row r="4" spans="1:5" ht="15" customHeight="1">
      <c r="A4" s="5" t="s">
        <v>16</v>
      </c>
      <c r="B4" s="5" t="s">
        <v>245</v>
      </c>
      <c r="C4" s="5" t="s">
        <v>246</v>
      </c>
      <c r="D4" s="16">
        <v>6.7741449897374003E-4</v>
      </c>
      <c r="E4" s="16">
        <v>6.88971376167467E-4</v>
      </c>
    </row>
    <row r="5" spans="1:5" ht="15" customHeight="1">
      <c r="A5" s="5" t="s">
        <v>19</v>
      </c>
      <c r="B5" s="5" t="s">
        <v>247</v>
      </c>
      <c r="C5" s="5" t="s">
        <v>248</v>
      </c>
      <c r="D5" s="16">
        <v>4.7646654604040402E-4</v>
      </c>
      <c r="E5" s="16">
        <v>4.7450503163295598E-4</v>
      </c>
    </row>
    <row r="6" spans="1:5" ht="15" customHeight="1">
      <c r="A6" s="5" t="s">
        <v>22</v>
      </c>
      <c r="B6" s="5" t="s">
        <v>249</v>
      </c>
      <c r="C6" s="5" t="s">
        <v>250</v>
      </c>
      <c r="D6" s="16">
        <v>0</v>
      </c>
      <c r="E6" s="16">
        <v>2.31117021872319E-5</v>
      </c>
    </row>
    <row r="7" spans="1:5" ht="15" customHeight="1">
      <c r="A7" s="5" t="s">
        <v>25</v>
      </c>
      <c r="B7" s="5" t="s">
        <v>251</v>
      </c>
      <c r="C7" s="5" t="s">
        <v>252</v>
      </c>
      <c r="D7" s="16"/>
      <c r="E7" s="16"/>
    </row>
    <row r="8" spans="1:5" ht="15" customHeight="1">
      <c r="A8" s="5" t="s">
        <v>28</v>
      </c>
      <c r="B8" s="5" t="s">
        <v>253</v>
      </c>
      <c r="C8" s="5" t="s">
        <v>254</v>
      </c>
      <c r="D8" s="16"/>
      <c r="E8" s="16"/>
    </row>
    <row r="9" spans="1:5" ht="15" customHeight="1">
      <c r="A9" s="5" t="s">
        <v>31</v>
      </c>
      <c r="B9" s="5" t="s">
        <v>255</v>
      </c>
      <c r="C9" s="5" t="s">
        <v>256</v>
      </c>
      <c r="D9" s="16">
        <v>8.43002939486185E-5</v>
      </c>
      <c r="E9" s="16">
        <v>5.8616635628144698E-5</v>
      </c>
    </row>
    <row r="10" spans="1:5" ht="15" customHeight="1">
      <c r="A10" s="5" t="s">
        <v>34</v>
      </c>
      <c r="B10" s="5" t="s">
        <v>257</v>
      </c>
      <c r="C10" s="5" t="s">
        <v>258</v>
      </c>
      <c r="D10" s="16">
        <v>1.3194089283635999E-2</v>
      </c>
      <c r="E10" s="16">
        <v>1.3497987583122401E-2</v>
      </c>
    </row>
    <row r="11" spans="1:5" ht="15" customHeight="1">
      <c r="A11" s="5" t="s">
        <v>37</v>
      </c>
      <c r="B11" s="5" t="s">
        <v>259</v>
      </c>
      <c r="C11" s="5" t="s">
        <v>260</v>
      </c>
      <c r="D11" s="16">
        <v>0.93376800237860602</v>
      </c>
      <c r="E11" s="16">
        <v>1.6386381562326999</v>
      </c>
    </row>
    <row r="12" spans="1:5" ht="15" customHeight="1">
      <c r="A12" s="5" t="s">
        <v>40</v>
      </c>
      <c r="B12" s="5" t="s">
        <v>261</v>
      </c>
      <c r="C12" s="5" t="s">
        <v>254</v>
      </c>
      <c r="D12" s="16"/>
      <c r="E12" s="16"/>
    </row>
    <row r="13" spans="1:5" ht="15" customHeight="1">
      <c r="A13" s="8" t="s">
        <v>101</v>
      </c>
      <c r="B13" s="8" t="s">
        <v>262</v>
      </c>
      <c r="C13" s="8" t="s">
        <v>263</v>
      </c>
      <c r="D13" s="19"/>
      <c r="E13" s="19"/>
    </row>
    <row r="14" spans="1:5" ht="15" customHeight="1">
      <c r="A14" s="5" t="s">
        <v>13</v>
      </c>
      <c r="B14" s="5" t="s">
        <v>264</v>
      </c>
      <c r="C14" s="5" t="s">
        <v>265</v>
      </c>
      <c r="D14" s="17">
        <v>4908374130900</v>
      </c>
      <c r="E14" s="17">
        <v>6649970129200</v>
      </c>
    </row>
    <row r="15" spans="1:5" ht="15" customHeight="1">
      <c r="A15" s="5"/>
      <c r="B15" s="5" t="s">
        <v>266</v>
      </c>
      <c r="C15" s="5" t="s">
        <v>267</v>
      </c>
      <c r="D15" s="17">
        <v>4908374130900</v>
      </c>
      <c r="E15" s="17">
        <v>6649970129200</v>
      </c>
    </row>
    <row r="16" spans="1:5" ht="15" customHeight="1">
      <c r="A16" s="5"/>
      <c r="B16" s="5" t="s">
        <v>268</v>
      </c>
      <c r="C16" s="5" t="s">
        <v>269</v>
      </c>
      <c r="D16" s="17">
        <v>490837413.08999997</v>
      </c>
      <c r="E16" s="17">
        <v>664997012.91999996</v>
      </c>
    </row>
    <row r="17" spans="1:5" ht="15" customHeight="1">
      <c r="A17" s="5" t="s">
        <v>16</v>
      </c>
      <c r="B17" s="5" t="s">
        <v>270</v>
      </c>
      <c r="C17" s="5" t="s">
        <v>271</v>
      </c>
      <c r="D17" s="17">
        <v>-1591052065600</v>
      </c>
      <c r="E17" s="17">
        <v>-1741595998300</v>
      </c>
    </row>
    <row r="18" spans="1:5" ht="15" customHeight="1">
      <c r="A18" s="5"/>
      <c r="B18" s="5" t="s">
        <v>272</v>
      </c>
      <c r="C18" s="5" t="s">
        <v>273</v>
      </c>
      <c r="D18" s="17">
        <v>71171021.370000005</v>
      </c>
      <c r="E18" s="17">
        <v>109477954.12</v>
      </c>
    </row>
    <row r="19" spans="1:5" ht="15" customHeight="1">
      <c r="A19" s="5"/>
      <c r="B19" s="5" t="s">
        <v>274</v>
      </c>
      <c r="C19" s="5" t="s">
        <v>275</v>
      </c>
      <c r="D19" s="17">
        <v>711710213700</v>
      </c>
      <c r="E19" s="17">
        <v>1094779541200</v>
      </c>
    </row>
    <row r="20" spans="1:5" ht="15" customHeight="1">
      <c r="A20" s="5"/>
      <c r="B20" s="5" t="s">
        <v>276</v>
      </c>
      <c r="C20" s="5" t="s">
        <v>277</v>
      </c>
      <c r="D20" s="17">
        <v>-230276227.93000001</v>
      </c>
      <c r="E20" s="17">
        <v>-283637553.94999999</v>
      </c>
    </row>
    <row r="21" spans="1:5" ht="15" customHeight="1">
      <c r="A21" s="5"/>
      <c r="B21" s="5" t="s">
        <v>278</v>
      </c>
      <c r="C21" s="5" t="s">
        <v>279</v>
      </c>
      <c r="D21" s="17">
        <v>-2302762279300</v>
      </c>
      <c r="E21" s="17">
        <v>-2836375539500</v>
      </c>
    </row>
    <row r="22" spans="1:5" ht="15" customHeight="1">
      <c r="A22" s="5" t="s">
        <v>19</v>
      </c>
      <c r="B22" s="5" t="s">
        <v>280</v>
      </c>
      <c r="C22" s="5" t="s">
        <v>281</v>
      </c>
      <c r="D22" s="17">
        <v>3317322065300</v>
      </c>
      <c r="E22" s="17">
        <v>4908374130900</v>
      </c>
    </row>
    <row r="23" spans="1:5" ht="15" customHeight="1">
      <c r="A23" s="5"/>
      <c r="B23" s="5" t="s">
        <v>282</v>
      </c>
      <c r="C23" s="5" t="s">
        <v>283</v>
      </c>
      <c r="D23" s="17">
        <v>3317322065300</v>
      </c>
      <c r="E23" s="17">
        <v>4908374130900</v>
      </c>
    </row>
    <row r="24" spans="1:5" ht="15" customHeight="1">
      <c r="A24" s="5"/>
      <c r="B24" s="5" t="s">
        <v>284</v>
      </c>
      <c r="C24" s="5" t="s">
        <v>285</v>
      </c>
      <c r="D24" s="17">
        <v>331732206.52999997</v>
      </c>
      <c r="E24" s="17">
        <v>490837413.08999997</v>
      </c>
    </row>
    <row r="25" spans="1:5" ht="15" customHeight="1">
      <c r="A25" s="5" t="s">
        <v>22</v>
      </c>
      <c r="B25" s="5" t="s">
        <v>286</v>
      </c>
      <c r="C25" s="5" t="s">
        <v>287</v>
      </c>
      <c r="D25" s="16">
        <v>2.1402805818186099E-8</v>
      </c>
      <c r="E25" s="16">
        <v>1.17581297718676E-5</v>
      </c>
    </row>
    <row r="26" spans="1:5" ht="15" customHeight="1">
      <c r="A26" s="5" t="s">
        <v>25</v>
      </c>
      <c r="B26" s="5" t="s">
        <v>288</v>
      </c>
      <c r="C26" s="5" t="s">
        <v>289</v>
      </c>
      <c r="D26" s="16">
        <v>0.19259999999999999</v>
      </c>
      <c r="E26" s="16">
        <v>4.1500000000000002E-2</v>
      </c>
    </row>
    <row r="27" spans="1:5" ht="15" customHeight="1">
      <c r="A27" s="5" t="s">
        <v>28</v>
      </c>
      <c r="B27" s="5" t="s">
        <v>290</v>
      </c>
      <c r="C27" s="5" t="s">
        <v>291</v>
      </c>
      <c r="D27" s="16">
        <v>1.3899999999999999E-2</v>
      </c>
      <c r="E27" s="16">
        <v>0.01</v>
      </c>
    </row>
    <row r="28" spans="1:5" ht="15" customHeight="1">
      <c r="A28" s="5" t="s">
        <v>31</v>
      </c>
      <c r="B28" s="5" t="s">
        <v>292</v>
      </c>
      <c r="C28" s="5" t="s">
        <v>293</v>
      </c>
      <c r="D28" s="17">
        <v>29702</v>
      </c>
      <c r="E28" s="17">
        <v>32823</v>
      </c>
    </row>
    <row r="29" spans="1:5" ht="15" customHeight="1">
      <c r="A29" s="5" t="s">
        <v>34</v>
      </c>
      <c r="B29" s="5" t="s">
        <v>294</v>
      </c>
      <c r="C29" s="5" t="s">
        <v>295</v>
      </c>
      <c r="D29" s="17">
        <v>20499.400000000001</v>
      </c>
      <c r="E29" s="17">
        <v>20078.73</v>
      </c>
    </row>
    <row r="30" spans="1:5" ht="15" customHeight="1">
      <c r="A30" s="5" t="s">
        <v>37</v>
      </c>
      <c r="B30" s="5" t="s">
        <v>296</v>
      </c>
      <c r="C30" s="5" t="s">
        <v>297</v>
      </c>
      <c r="D30" s="17"/>
      <c r="E30" s="17"/>
    </row>
    <row r="31" spans="1:5" ht="15" customHeight="1">
      <c r="A31" s="9" t="s">
        <v>298</v>
      </c>
      <c r="B31" s="9" t="s">
        <v>298</v>
      </c>
      <c r="C31" s="9" t="s">
        <v>298</v>
      </c>
      <c r="D31" s="9" t="s">
        <v>298</v>
      </c>
      <c r="E31" s="9" t="s">
        <v>298</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A1:F29"/>
  <sheetViews>
    <sheetView workbookViewId="0">
      <selection activeCell="E17" sqref="E17"/>
    </sheetView>
  </sheetViews>
  <sheetFormatPr defaultRowHeight="12.5"/>
  <cols>
    <col min="1" max="1" width="6.90625" customWidth="1"/>
    <col min="2" max="2" width="37.08984375" customWidth="1"/>
    <col min="3" max="3" width="26.36328125" customWidth="1"/>
    <col min="4" max="4" width="23.90625" customWidth="1"/>
    <col min="5" max="5" width="18" customWidth="1"/>
    <col min="6" max="6" width="17.54296875" customWidth="1"/>
  </cols>
  <sheetData>
    <row r="1" spans="1:6" ht="15" customHeight="1">
      <c r="A1" s="26" t="s">
        <v>10</v>
      </c>
      <c r="B1" s="26" t="s">
        <v>299</v>
      </c>
      <c r="C1" s="26" t="s">
        <v>300</v>
      </c>
      <c r="D1" s="26" t="s">
        <v>301</v>
      </c>
      <c r="E1" s="26"/>
      <c r="F1" s="26"/>
    </row>
    <row r="2" spans="1:6" ht="15" customHeight="1">
      <c r="A2" s="26"/>
      <c r="B2" s="26"/>
      <c r="C2" s="26"/>
      <c r="D2" s="7" t="s">
        <v>302</v>
      </c>
      <c r="E2" s="7" t="s">
        <v>303</v>
      </c>
      <c r="F2" s="7" t="s">
        <v>304</v>
      </c>
    </row>
    <row r="3" spans="1:6" ht="15" customHeight="1">
      <c r="A3" s="8" t="s">
        <v>63</v>
      </c>
      <c r="B3" s="8" t="s">
        <v>305</v>
      </c>
      <c r="C3" s="8" t="s">
        <v>1</v>
      </c>
      <c r="D3" s="8" t="s">
        <v>1</v>
      </c>
      <c r="E3" s="8" t="s">
        <v>1</v>
      </c>
      <c r="F3" s="8" t="s">
        <v>1</v>
      </c>
    </row>
    <row r="4" spans="1:6" ht="15" customHeight="1">
      <c r="A4" s="5" t="s">
        <v>71</v>
      </c>
      <c r="B4" s="5" t="s">
        <v>71</v>
      </c>
      <c r="C4" s="5" t="s">
        <v>71</v>
      </c>
      <c r="D4" s="5" t="s">
        <v>71</v>
      </c>
      <c r="E4" s="5" t="s">
        <v>71</v>
      </c>
      <c r="F4" s="5" t="s">
        <v>71</v>
      </c>
    </row>
    <row r="5" spans="1:6" ht="15" customHeight="1">
      <c r="A5" s="5"/>
      <c r="B5" s="5"/>
      <c r="C5" s="5" t="s">
        <v>1</v>
      </c>
      <c r="D5" s="5" t="s">
        <v>1</v>
      </c>
      <c r="E5" s="5" t="s">
        <v>1</v>
      </c>
      <c r="F5" s="5" t="s">
        <v>1</v>
      </c>
    </row>
    <row r="6" spans="1:6" ht="15" customHeight="1">
      <c r="A6" s="8" t="s">
        <v>101</v>
      </c>
      <c r="B6" s="8" t="s">
        <v>306</v>
      </c>
      <c r="C6" s="8" t="s">
        <v>1</v>
      </c>
      <c r="D6" s="8" t="s">
        <v>1</v>
      </c>
      <c r="E6" s="8" t="s">
        <v>1</v>
      </c>
      <c r="F6" s="8" t="s">
        <v>1</v>
      </c>
    </row>
    <row r="7" spans="1:6" ht="15" customHeight="1">
      <c r="A7" s="5" t="s">
        <v>71</v>
      </c>
      <c r="B7" s="5" t="s">
        <v>71</v>
      </c>
      <c r="C7" s="5" t="s">
        <v>71</v>
      </c>
      <c r="D7" s="5" t="s">
        <v>71</v>
      </c>
      <c r="E7" s="5" t="s">
        <v>71</v>
      </c>
      <c r="F7" s="5" t="s">
        <v>71</v>
      </c>
    </row>
    <row r="8" spans="1:6" ht="15" customHeight="1">
      <c r="A8" s="5"/>
      <c r="B8" s="5"/>
      <c r="C8" s="5" t="s">
        <v>1</v>
      </c>
      <c r="D8" s="5" t="s">
        <v>1</v>
      </c>
      <c r="E8" s="5" t="s">
        <v>1</v>
      </c>
      <c r="F8" s="5" t="s">
        <v>1</v>
      </c>
    </row>
    <row r="9" spans="1:6" ht="15" customHeight="1">
      <c r="A9" s="8" t="s">
        <v>149</v>
      </c>
      <c r="B9" s="8" t="s">
        <v>307</v>
      </c>
      <c r="C9" s="8" t="s">
        <v>1</v>
      </c>
      <c r="D9" s="8" t="s">
        <v>1</v>
      </c>
      <c r="E9" s="8" t="s">
        <v>1</v>
      </c>
      <c r="F9" s="8" t="s">
        <v>1</v>
      </c>
    </row>
    <row r="10" spans="1:6" ht="15" customHeight="1">
      <c r="A10" s="5" t="s">
        <v>71</v>
      </c>
      <c r="B10" s="5" t="s">
        <v>71</v>
      </c>
      <c r="C10" s="5" t="s">
        <v>71</v>
      </c>
      <c r="D10" s="5" t="s">
        <v>71</v>
      </c>
      <c r="E10" s="5" t="s">
        <v>71</v>
      </c>
      <c r="F10" s="5" t="s">
        <v>71</v>
      </c>
    </row>
    <row r="11" spans="1:6" ht="15" customHeight="1">
      <c r="A11" s="5" t="s">
        <v>1</v>
      </c>
      <c r="B11" s="5" t="s">
        <v>1</v>
      </c>
      <c r="C11" s="5" t="s">
        <v>1</v>
      </c>
      <c r="D11" s="5" t="s">
        <v>1</v>
      </c>
      <c r="E11" s="5" t="s">
        <v>1</v>
      </c>
      <c r="F11" s="5" t="s">
        <v>1</v>
      </c>
    </row>
    <row r="12" spans="1:6" ht="15" customHeight="1">
      <c r="A12" s="8" t="s">
        <v>152</v>
      </c>
      <c r="B12" s="8" t="s">
        <v>308</v>
      </c>
      <c r="C12" s="8" t="s">
        <v>1</v>
      </c>
      <c r="D12" s="8" t="s">
        <v>1</v>
      </c>
      <c r="E12" s="8" t="s">
        <v>1</v>
      </c>
      <c r="F12" s="8" t="s">
        <v>1</v>
      </c>
    </row>
    <row r="13" spans="1:6" ht="15" customHeight="1">
      <c r="A13" s="5" t="s">
        <v>71</v>
      </c>
      <c r="B13" s="5" t="s">
        <v>71</v>
      </c>
      <c r="C13" s="5" t="s">
        <v>71</v>
      </c>
      <c r="D13" s="5" t="s">
        <v>71</v>
      </c>
      <c r="E13" s="5" t="s">
        <v>71</v>
      </c>
      <c r="F13" s="5" t="s">
        <v>71</v>
      </c>
    </row>
    <row r="14" spans="1:6" ht="15" customHeight="1">
      <c r="A14" s="5" t="s">
        <v>1</v>
      </c>
      <c r="B14" s="5" t="s">
        <v>1</v>
      </c>
      <c r="C14" s="5" t="s">
        <v>1</v>
      </c>
      <c r="D14" s="5" t="s">
        <v>1</v>
      </c>
      <c r="E14" s="5" t="s">
        <v>1</v>
      </c>
      <c r="F14" s="5" t="s">
        <v>1</v>
      </c>
    </row>
    <row r="15" spans="1:6" ht="15" customHeight="1">
      <c r="A15" s="8" t="s">
        <v>159</v>
      </c>
      <c r="B15" s="8" t="s">
        <v>309</v>
      </c>
      <c r="C15" s="8" t="s">
        <v>1</v>
      </c>
      <c r="D15" s="8" t="s">
        <v>1</v>
      </c>
      <c r="E15" s="8" t="s">
        <v>1</v>
      </c>
      <c r="F15" s="8" t="s">
        <v>1</v>
      </c>
    </row>
    <row r="16" spans="1:6" ht="15" customHeight="1">
      <c r="A16" s="5" t="s">
        <v>71</v>
      </c>
      <c r="B16" s="5" t="s">
        <v>71</v>
      </c>
      <c r="C16" s="5" t="s">
        <v>71</v>
      </c>
      <c r="D16" s="5" t="s">
        <v>71</v>
      </c>
      <c r="E16" s="5" t="s">
        <v>71</v>
      </c>
      <c r="F16" s="5" t="s">
        <v>71</v>
      </c>
    </row>
    <row r="17" spans="1:6" ht="15" customHeight="1">
      <c r="A17" s="5"/>
      <c r="B17" s="5"/>
      <c r="C17" s="5" t="s">
        <v>1</v>
      </c>
      <c r="D17" s="5" t="s">
        <v>1</v>
      </c>
      <c r="E17" s="5" t="s">
        <v>1</v>
      </c>
      <c r="F17" s="5" t="s">
        <v>1</v>
      </c>
    </row>
    <row r="18" spans="1:6" ht="15" customHeight="1">
      <c r="A18" s="8" t="s">
        <v>162</v>
      </c>
      <c r="B18" s="8" t="s">
        <v>310</v>
      </c>
      <c r="C18" s="8" t="s">
        <v>1</v>
      </c>
      <c r="D18" s="8" t="s">
        <v>1</v>
      </c>
      <c r="E18" s="8" t="s">
        <v>1</v>
      </c>
      <c r="F18" s="8" t="s">
        <v>1</v>
      </c>
    </row>
    <row r="19" spans="1:6" ht="15" customHeight="1">
      <c r="A19" s="5" t="s">
        <v>71</v>
      </c>
      <c r="B19" s="5" t="s">
        <v>71</v>
      </c>
      <c r="C19" s="5" t="s">
        <v>71</v>
      </c>
      <c r="D19" s="5" t="s">
        <v>71</v>
      </c>
      <c r="E19" s="5" t="s">
        <v>71</v>
      </c>
      <c r="F19" s="5" t="s">
        <v>71</v>
      </c>
    </row>
    <row r="20" spans="1:6" ht="15" customHeight="1">
      <c r="A20" s="5" t="s">
        <v>1</v>
      </c>
      <c r="B20" s="5" t="s">
        <v>1</v>
      </c>
      <c r="C20" s="5" t="s">
        <v>1</v>
      </c>
      <c r="D20" s="5" t="s">
        <v>1</v>
      </c>
      <c r="E20" s="5" t="s">
        <v>1</v>
      </c>
      <c r="F20" s="5" t="s">
        <v>1</v>
      </c>
    </row>
    <row r="21" spans="1:6" ht="15" customHeight="1">
      <c r="A21" s="8" t="s">
        <v>165</v>
      </c>
      <c r="B21" s="8" t="s">
        <v>311</v>
      </c>
      <c r="C21" s="8" t="s">
        <v>1</v>
      </c>
      <c r="D21" s="8" t="s">
        <v>1</v>
      </c>
      <c r="E21" s="8" t="s">
        <v>1</v>
      </c>
      <c r="F21" s="8" t="s">
        <v>1</v>
      </c>
    </row>
    <row r="22" spans="1:6" ht="15" customHeight="1">
      <c r="A22" s="5" t="s">
        <v>71</v>
      </c>
      <c r="B22" s="5" t="s">
        <v>71</v>
      </c>
      <c r="C22" s="5" t="s">
        <v>71</v>
      </c>
      <c r="D22" s="5" t="s">
        <v>71</v>
      </c>
      <c r="E22" s="5" t="s">
        <v>71</v>
      </c>
      <c r="F22" s="5" t="s">
        <v>71</v>
      </c>
    </row>
    <row r="23" spans="1:6" ht="15" customHeight="1">
      <c r="A23" s="5" t="s">
        <v>1</v>
      </c>
      <c r="B23" s="5" t="s">
        <v>1</v>
      </c>
      <c r="C23" s="5" t="s">
        <v>1</v>
      </c>
      <c r="D23" s="5" t="s">
        <v>1</v>
      </c>
      <c r="E23" s="5" t="s">
        <v>1</v>
      </c>
      <c r="F23" s="5" t="s">
        <v>1</v>
      </c>
    </row>
    <row r="24" spans="1:6" ht="15" customHeight="1">
      <c r="A24" s="8" t="s">
        <v>174</v>
      </c>
      <c r="B24" s="8" t="s">
        <v>312</v>
      </c>
      <c r="C24" s="8" t="s">
        <v>1</v>
      </c>
      <c r="D24" s="8" t="s">
        <v>1</v>
      </c>
      <c r="E24" s="8" t="s">
        <v>1</v>
      </c>
      <c r="F24" s="8" t="s">
        <v>1</v>
      </c>
    </row>
    <row r="25" spans="1:6" ht="15" customHeight="1">
      <c r="A25" s="5" t="s">
        <v>71</v>
      </c>
      <c r="B25" s="5" t="s">
        <v>71</v>
      </c>
      <c r="C25" s="5" t="s">
        <v>71</v>
      </c>
      <c r="D25" s="5" t="s">
        <v>71</v>
      </c>
      <c r="E25" s="5" t="s">
        <v>71</v>
      </c>
      <c r="F25" s="5" t="s">
        <v>71</v>
      </c>
    </row>
    <row r="26" spans="1:6" ht="15" customHeight="1">
      <c r="A26" s="5" t="s">
        <v>1</v>
      </c>
      <c r="B26" s="5" t="s">
        <v>1</v>
      </c>
      <c r="C26" s="5" t="s">
        <v>1</v>
      </c>
      <c r="D26" s="5" t="s">
        <v>1</v>
      </c>
      <c r="E26" s="5" t="s">
        <v>1</v>
      </c>
      <c r="F26" s="5" t="s">
        <v>1</v>
      </c>
    </row>
    <row r="27" spans="1:6" ht="15" customHeight="1">
      <c r="A27" s="8" t="s">
        <v>177</v>
      </c>
      <c r="B27" s="8" t="s">
        <v>313</v>
      </c>
      <c r="C27" s="8" t="s">
        <v>1</v>
      </c>
      <c r="D27" s="8" t="s">
        <v>1</v>
      </c>
      <c r="E27" s="8" t="s">
        <v>1</v>
      </c>
      <c r="F27" s="8" t="s">
        <v>1</v>
      </c>
    </row>
    <row r="28" spans="1:6" ht="15" customHeight="1">
      <c r="A28" s="5" t="s">
        <v>71</v>
      </c>
      <c r="B28" s="5" t="s">
        <v>71</v>
      </c>
      <c r="C28" s="5" t="s">
        <v>71</v>
      </c>
      <c r="D28" s="5" t="s">
        <v>71</v>
      </c>
      <c r="E28" s="5" t="s">
        <v>71</v>
      </c>
      <c r="F28" s="5" t="s">
        <v>71</v>
      </c>
    </row>
    <row r="29" spans="1:6" ht="15" customHeight="1">
      <c r="A29" s="5" t="s">
        <v>1</v>
      </c>
      <c r="B29" s="5" t="s">
        <v>1</v>
      </c>
      <c r="C29" s="5" t="s">
        <v>1</v>
      </c>
      <c r="D29" s="5" t="s">
        <v>1</v>
      </c>
      <c r="E29" s="5" t="s">
        <v>1</v>
      </c>
      <c r="F29" s="5" t="s">
        <v>1</v>
      </c>
    </row>
  </sheetData>
  <mergeCells count="4">
    <mergeCell ref="A1:A2"/>
    <mergeCell ref="B1:B2"/>
    <mergeCell ref="C1:C2"/>
    <mergeCell ref="D1:F1"/>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fitToPage="1"/>
  </sheetPr>
  <dimension ref="A1:F20"/>
  <sheetViews>
    <sheetView workbookViewId="0">
      <selection sqref="A1:A2"/>
    </sheetView>
  </sheetViews>
  <sheetFormatPr defaultRowHeight="12.5"/>
  <cols>
    <col min="1" max="1" width="6.90625" customWidth="1"/>
    <col min="2" max="2" width="38.453125" customWidth="1"/>
    <col min="3" max="3" width="24.54296875" customWidth="1"/>
    <col min="4" max="4" width="18.453125" customWidth="1"/>
    <col min="5" max="5" width="16.36328125" customWidth="1"/>
    <col min="6" max="6" width="21" customWidth="1"/>
  </cols>
  <sheetData>
    <row r="1" spans="1:6" ht="15" customHeight="1">
      <c r="A1" s="26" t="s">
        <v>10</v>
      </c>
      <c r="B1" s="26" t="s">
        <v>314</v>
      </c>
      <c r="C1" s="26" t="s">
        <v>315</v>
      </c>
      <c r="D1" s="26" t="s">
        <v>301</v>
      </c>
      <c r="E1" s="26"/>
      <c r="F1" s="26"/>
    </row>
    <row r="2" spans="1:6" ht="15" customHeight="1">
      <c r="A2" s="26"/>
      <c r="B2" s="26"/>
      <c r="C2" s="26"/>
      <c r="D2" s="7" t="s">
        <v>316</v>
      </c>
      <c r="E2" s="7" t="s">
        <v>303</v>
      </c>
      <c r="F2" s="7" t="s">
        <v>317</v>
      </c>
    </row>
    <row r="3" spans="1:6" ht="15" customHeight="1">
      <c r="A3" s="8" t="s">
        <v>63</v>
      </c>
      <c r="B3" s="8" t="s">
        <v>318</v>
      </c>
      <c r="C3" s="8"/>
      <c r="D3" s="8"/>
      <c r="E3" s="8"/>
      <c r="F3" s="8"/>
    </row>
    <row r="4" spans="1:6" ht="15" customHeight="1">
      <c r="A4" s="5" t="s">
        <v>71</v>
      </c>
      <c r="B4" s="5" t="s">
        <v>71</v>
      </c>
      <c r="C4" s="5" t="s">
        <v>71</v>
      </c>
      <c r="D4" s="5" t="s">
        <v>71</v>
      </c>
      <c r="E4" s="5" t="s">
        <v>71</v>
      </c>
      <c r="F4" s="5" t="s">
        <v>71</v>
      </c>
    </row>
    <row r="5" spans="1:6" ht="15" customHeight="1">
      <c r="A5" s="5"/>
      <c r="B5" s="5"/>
      <c r="C5" s="5" t="s">
        <v>1</v>
      </c>
      <c r="D5" s="5" t="s">
        <v>1</v>
      </c>
      <c r="E5" s="5" t="s">
        <v>1</v>
      </c>
      <c r="F5" s="5" t="s">
        <v>1</v>
      </c>
    </row>
    <row r="6" spans="1:6" ht="15" customHeight="1">
      <c r="A6" s="8" t="s">
        <v>101</v>
      </c>
      <c r="B6" s="8" t="s">
        <v>319</v>
      </c>
      <c r="C6" s="8"/>
      <c r="D6" s="8"/>
      <c r="E6" s="8"/>
      <c r="F6" s="8"/>
    </row>
    <row r="7" spans="1:6" ht="15" customHeight="1">
      <c r="A7" s="5" t="s">
        <v>71</v>
      </c>
      <c r="B7" s="5" t="s">
        <v>71</v>
      </c>
      <c r="C7" s="5" t="s">
        <v>71</v>
      </c>
      <c r="D7" s="5" t="s">
        <v>71</v>
      </c>
      <c r="E7" s="5" t="s">
        <v>71</v>
      </c>
      <c r="F7" s="5" t="s">
        <v>71</v>
      </c>
    </row>
    <row r="8" spans="1:6" ht="15" customHeight="1">
      <c r="A8" s="5"/>
      <c r="B8" s="5"/>
      <c r="C8" s="5" t="s">
        <v>1</v>
      </c>
      <c r="D8" s="5" t="s">
        <v>1</v>
      </c>
      <c r="E8" s="5" t="s">
        <v>1</v>
      </c>
      <c r="F8" s="5" t="s">
        <v>1</v>
      </c>
    </row>
    <row r="9" spans="1:6" ht="15" customHeight="1">
      <c r="A9" s="8" t="s">
        <v>149</v>
      </c>
      <c r="B9" s="8" t="s">
        <v>320</v>
      </c>
      <c r="C9" s="8"/>
      <c r="D9" s="8"/>
      <c r="E9" s="8"/>
      <c r="F9" s="8"/>
    </row>
    <row r="10" spans="1:6" ht="15" customHeight="1">
      <c r="A10" s="5" t="s">
        <v>71</v>
      </c>
      <c r="B10" s="5" t="s">
        <v>71</v>
      </c>
      <c r="C10" s="5" t="s">
        <v>71</v>
      </c>
      <c r="D10" s="5" t="s">
        <v>71</v>
      </c>
      <c r="E10" s="5" t="s">
        <v>71</v>
      </c>
      <c r="F10" s="5" t="s">
        <v>71</v>
      </c>
    </row>
    <row r="11" spans="1:6" ht="15" customHeight="1">
      <c r="A11" s="5"/>
      <c r="B11" s="5"/>
      <c r="C11" s="5" t="s">
        <v>1</v>
      </c>
      <c r="D11" s="5" t="s">
        <v>1</v>
      </c>
      <c r="E11" s="5" t="s">
        <v>1</v>
      </c>
      <c r="F11" s="5" t="s">
        <v>1</v>
      </c>
    </row>
    <row r="12" spans="1:6" ht="15" customHeight="1">
      <c r="A12" s="8" t="s">
        <v>152</v>
      </c>
      <c r="B12" s="8" t="s">
        <v>321</v>
      </c>
      <c r="C12" s="8"/>
      <c r="D12" s="8"/>
      <c r="E12" s="8"/>
      <c r="F12" s="8"/>
    </row>
    <row r="13" spans="1:6" ht="15" customHeight="1">
      <c r="A13" s="5" t="s">
        <v>71</v>
      </c>
      <c r="B13" s="5" t="s">
        <v>71</v>
      </c>
      <c r="C13" s="5" t="s">
        <v>71</v>
      </c>
      <c r="D13" s="5" t="s">
        <v>71</v>
      </c>
      <c r="E13" s="5" t="s">
        <v>71</v>
      </c>
      <c r="F13" s="5" t="s">
        <v>71</v>
      </c>
    </row>
    <row r="14" spans="1:6" ht="15" customHeight="1">
      <c r="A14" s="5" t="s">
        <v>1</v>
      </c>
      <c r="B14" s="5" t="s">
        <v>1</v>
      </c>
      <c r="C14" s="5" t="s">
        <v>1</v>
      </c>
      <c r="D14" s="5" t="s">
        <v>1</v>
      </c>
      <c r="E14" s="5" t="s">
        <v>1</v>
      </c>
      <c r="F14" s="5" t="s">
        <v>1</v>
      </c>
    </row>
    <row r="15" spans="1:6" ht="15" customHeight="1">
      <c r="A15" s="8" t="s">
        <v>159</v>
      </c>
      <c r="B15" s="8" t="s">
        <v>322</v>
      </c>
      <c r="C15" s="8"/>
      <c r="D15" s="8"/>
      <c r="E15" s="8"/>
      <c r="F15" s="8"/>
    </row>
    <row r="16" spans="1:6" ht="15" customHeight="1">
      <c r="A16" s="5" t="s">
        <v>71</v>
      </c>
      <c r="B16" s="5" t="s">
        <v>71</v>
      </c>
      <c r="C16" s="5" t="s">
        <v>71</v>
      </c>
      <c r="D16" s="5" t="s">
        <v>71</v>
      </c>
      <c r="E16" s="5" t="s">
        <v>71</v>
      </c>
      <c r="F16" s="5" t="s">
        <v>71</v>
      </c>
    </row>
    <row r="17" spans="1:6" ht="15" customHeight="1">
      <c r="A17" s="5" t="s">
        <v>1</v>
      </c>
      <c r="B17" s="5" t="s">
        <v>1</v>
      </c>
      <c r="C17" s="5" t="s">
        <v>1</v>
      </c>
      <c r="D17" s="5" t="s">
        <v>1</v>
      </c>
      <c r="E17" s="5" t="s">
        <v>1</v>
      </c>
      <c r="F17" s="5" t="s">
        <v>1</v>
      </c>
    </row>
    <row r="18" spans="1:6" ht="15" customHeight="1">
      <c r="A18" s="8" t="s">
        <v>152</v>
      </c>
      <c r="B18" s="8" t="s">
        <v>323</v>
      </c>
      <c r="C18" s="8"/>
      <c r="D18" s="8"/>
      <c r="E18" s="8"/>
      <c r="F18" s="8"/>
    </row>
    <row r="19" spans="1:6" ht="15" customHeight="1">
      <c r="A19" s="5" t="s">
        <v>71</v>
      </c>
      <c r="B19" s="5" t="s">
        <v>71</v>
      </c>
      <c r="C19" s="5" t="s">
        <v>71</v>
      </c>
      <c r="D19" s="5" t="s">
        <v>71</v>
      </c>
      <c r="E19" s="5" t="s">
        <v>71</v>
      </c>
      <c r="F19" s="5" t="s">
        <v>71</v>
      </c>
    </row>
    <row r="20" spans="1:6" ht="15" customHeight="1">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fitToPage="1"/>
  </sheetPr>
  <dimension ref="A1:C3"/>
  <sheetViews>
    <sheetView workbookViewId="0"/>
  </sheetViews>
  <sheetFormatPr defaultRowHeight="12.5"/>
  <cols>
    <col min="1" max="1" width="6.90625" customWidth="1"/>
    <col min="2" max="2" width="43" customWidth="1"/>
    <col min="3" max="3" width="41.453125" customWidth="1"/>
  </cols>
  <sheetData>
    <row r="1" spans="1:3" ht="15" customHeight="1">
      <c r="A1" s="7" t="s">
        <v>10</v>
      </c>
      <c r="B1" s="7" t="s">
        <v>324</v>
      </c>
      <c r="C1" s="7" t="s">
        <v>11</v>
      </c>
    </row>
    <row r="2" spans="1:3" ht="15" customHeight="1">
      <c r="A2" s="5" t="s">
        <v>71</v>
      </c>
      <c r="B2" s="5" t="s">
        <v>71</v>
      </c>
      <c r="C2" s="5" t="s">
        <v>71</v>
      </c>
    </row>
    <row r="3" spans="1:3" ht="15" customHeight="1">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2t/kisKCDJ3LodA7+SX/P+E1yW9MBKV7nArny89JS0w=</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BD02DLzMWKah9B8dMHMqA/RMFVmcx02h3oMXGYMbLvc=</DigestValue>
    </Reference>
  </SignedInfo>
  <SignatureValue>Z08Sq7nCUQnGSk7tB4nFZiNvqOTBeB4hbx98qJpJTkcQsyl0eH/eHSKnXI37nThfCjdhArvBBKJg
pqRgeQEgRAYzH9kY+GY5uzc1SF5GojIe6DSwFAqezpmYVm5Ji2AahmNZRjhvOVBJr4J88gbwVBDJ
253Ag6awVeJnLJf1/X929I8rK1ZXlNKB8pjY+f7C/JulAq7vgs7EaXOwtvlq5tVUoKGskalNLKWe
erwquCnQrVXXQu6aUjFzGFbPv5tvumeuGVQBvkHpusiXNhSCp3ZBlbi/0xt+omVFZdr4eRNizgCh
+D3Fp/+2/J9hCoFXrC7v/W50Sl95C4NfyM9hlA==</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EjRL4K6uOKi/WhAeM6H9zl9LzSMNyfFzq8msJ7j7ZjA=</DigestValue>
      </Reference>
      <Reference URI="/xl/comments1.xml?ContentType=application/vnd.openxmlformats-officedocument.spreadsheetml.comments+xml">
        <DigestMethod Algorithm="http://www.w3.org/2001/04/xmlenc#sha256"/>
        <DigestValue>ayMApwRSizwyM58USf0IWBCHZhM+52Gdw4VbKcixX+8=</DigestValue>
      </Reference>
      <Reference URI="/xl/comments2.xml?ContentType=application/vnd.openxmlformats-officedocument.spreadsheetml.comments+xml">
        <DigestMethod Algorithm="http://www.w3.org/2001/04/xmlenc#sha256"/>
        <DigestValue>h0qVcs9akzXrR2cKRcik4DzbsHYUJ66V9kbcRry5aHY=</DigestValue>
      </Reference>
      <Reference URI="/xl/comments3.xml?ContentType=application/vnd.openxmlformats-officedocument.spreadsheetml.comments+xml">
        <DigestMethod Algorithm="http://www.w3.org/2001/04/xmlenc#sha256"/>
        <DigestValue>/QCiAFvmBSsolt5AV1BiU0rB8yqoSkEFUksDQuApfnI=</DigestValue>
      </Reference>
      <Reference URI="/xl/comments4.xml?ContentType=application/vnd.openxmlformats-officedocument.spreadsheetml.comments+xml">
        <DigestMethod Algorithm="http://www.w3.org/2001/04/xmlenc#sha256"/>
        <DigestValue>afNrNEcNpDoDEJP1O89FSVCBKyfcHTnwv/+2Tg5nZqI=</DigestValue>
      </Reference>
      <Reference URI="/xl/comments5.xml?ContentType=application/vnd.openxmlformats-officedocument.spreadsheetml.comments+xml">
        <DigestMethod Algorithm="http://www.w3.org/2001/04/xmlenc#sha256"/>
        <DigestValue>+i7T6KGeCTNUfLJjXOEqgAN32/UDF4aulb4VNZng09I=</DigestValue>
      </Reference>
      <Reference URI="/xl/comments6.xml?ContentType=application/vnd.openxmlformats-officedocument.spreadsheetml.comments+xml">
        <DigestMethod Algorithm="http://www.w3.org/2001/04/xmlenc#sha256"/>
        <DigestValue>dmvw5Pk6vM6kxRzXD/A5gGAkdDWcVTEPymXPNKL25Js=</DigestValue>
      </Reference>
      <Reference URI="/xl/comments7.xml?ContentType=application/vnd.openxmlformats-officedocument.spreadsheetml.comments+xml">
        <DigestMethod Algorithm="http://www.w3.org/2001/04/xmlenc#sha256"/>
        <DigestValue>nD/kZVlX1zXABSPdKuOSvN0/+Li+4j7H0d5+9ZQQVkE=</DigestValue>
      </Reference>
      <Reference URI="/xl/comments8.xml?ContentType=application/vnd.openxmlformats-officedocument.spreadsheetml.comments+xml">
        <DigestMethod Algorithm="http://www.w3.org/2001/04/xmlenc#sha256"/>
        <DigestValue>ZafV+WQdfvYouBcEg1zuWcGwqmhzXLiqdiSz3JcjAXw=</DigestValue>
      </Reference>
      <Reference URI="/xl/drawings/vmlDrawing1.vml?ContentType=application/vnd.openxmlformats-officedocument.vmlDrawing">
        <DigestMethod Algorithm="http://www.w3.org/2001/04/xmlenc#sha256"/>
        <DigestValue>DaEp4HD7N3fvBWAXnFgrHMFrtpKyzuSmM7AiVWhLDok=</DigestValue>
      </Reference>
      <Reference URI="/xl/drawings/vmlDrawing2.vml?ContentType=application/vnd.openxmlformats-officedocument.vmlDrawing">
        <DigestMethod Algorithm="http://www.w3.org/2001/04/xmlenc#sha256"/>
        <DigestValue>qg13X19ewOfJEpOwL5S4bV7H6nP1n8Wtp+UlvyMXOtw=</DigestValue>
      </Reference>
      <Reference URI="/xl/drawings/vmlDrawing3.vml?ContentType=application/vnd.openxmlformats-officedocument.vmlDrawing">
        <DigestMethod Algorithm="http://www.w3.org/2001/04/xmlenc#sha256"/>
        <DigestValue>6Jy57lHemNPdCUr5sCDYbWPIEtbGV4iyhvmZF7zKiaU=</DigestValue>
      </Reference>
      <Reference URI="/xl/drawings/vmlDrawing4.vml?ContentType=application/vnd.openxmlformats-officedocument.vmlDrawing">
        <DigestMethod Algorithm="http://www.w3.org/2001/04/xmlenc#sha256"/>
        <DigestValue>o5stvyY0LQKKUjQOe7ZaL3bCdFqyWxtyxRc1NDeXDqs=</DigestValue>
      </Reference>
      <Reference URI="/xl/drawings/vmlDrawing5.vml?ContentType=application/vnd.openxmlformats-officedocument.vmlDrawing">
        <DigestMethod Algorithm="http://www.w3.org/2001/04/xmlenc#sha256"/>
        <DigestValue>Eb1W2Xz4veYGp5dSqXLt2QTQYgJk4T+XgTmY6PP0k0g=</DigestValue>
      </Reference>
      <Reference URI="/xl/drawings/vmlDrawing6.vml?ContentType=application/vnd.openxmlformats-officedocument.vmlDrawing">
        <DigestMethod Algorithm="http://www.w3.org/2001/04/xmlenc#sha256"/>
        <DigestValue>kjqSRqxiOjfddx2kvTGRMHpmzUSX6xZqZsMjVLiAQcQ=</DigestValue>
      </Reference>
      <Reference URI="/xl/drawings/vmlDrawing7.vml?ContentType=application/vnd.openxmlformats-officedocument.vmlDrawing">
        <DigestMethod Algorithm="http://www.w3.org/2001/04/xmlenc#sha256"/>
        <DigestValue>G5JNYueZTEi/G/E/kJEEUZuCX913VG2i8bCChHgDVGs=</DigestValue>
      </Reference>
      <Reference URI="/xl/drawings/vmlDrawing8.vml?ContentType=application/vnd.openxmlformats-officedocument.vmlDrawing">
        <DigestMethod Algorithm="http://www.w3.org/2001/04/xmlenc#sha256"/>
        <DigestValue>/jQfJ/7OVeSF1uyYexQljAo2s3Ds6zJZ6AoRwy/Xhxs=</DigestValue>
      </Reference>
      <Reference URI="/xl/sharedStrings.xml?ContentType=application/vnd.openxmlformats-officedocument.spreadsheetml.sharedStrings+xml">
        <DigestMethod Algorithm="http://www.w3.org/2001/04/xmlenc#sha256"/>
        <DigestValue>ibzREze7QzlJx9Fjv2YASOTchRNsDXK/ME5QANiCGZs=</DigestValue>
      </Reference>
      <Reference URI="/xl/styles.xml?ContentType=application/vnd.openxmlformats-officedocument.spreadsheetml.styles+xml">
        <DigestMethod Algorithm="http://www.w3.org/2001/04/xmlenc#sha256"/>
        <DigestValue>EURrT7y3uuNmmAS8EtKChJtWvwEwcVMC8bkASz0IOAc=</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oPS6Nqss/DKVNozLkYc2eju93Yk7PKU0RusjBnXd42M=</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RXXLKTiFXMSKYXVhBCMM9UET0XuMzLiu4ew+TyiV164=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LQp0ejBPbOKPmO3Ygq3Y5aaif8umTxc38qTLt+rLY1c=</DigestValue>
      </Reference>
      <Reference URI="/xl/worksheets/sheet10.xml?ContentType=application/vnd.openxmlformats-officedocument.spreadsheetml.worksheet+xml">
        <DigestMethod Algorithm="http://www.w3.org/2001/04/xmlenc#sha256"/>
        <DigestValue>1+z9h5Y+tUmZ7JtQnKRYpLCgNyG2u3KSv0NmAaIkgoo=</DigestValue>
      </Reference>
      <Reference URI="/xl/worksheets/sheet2.xml?ContentType=application/vnd.openxmlformats-officedocument.spreadsheetml.worksheet+xml">
        <DigestMethod Algorithm="http://www.w3.org/2001/04/xmlenc#sha256"/>
        <DigestValue>Ax+uqVQ0lR6V7sm/TR9Vgoa8UKNr3bjOETSBzT1zXdA=</DigestValue>
      </Reference>
      <Reference URI="/xl/worksheets/sheet3.xml?ContentType=application/vnd.openxmlformats-officedocument.spreadsheetml.worksheet+xml">
        <DigestMethod Algorithm="http://www.w3.org/2001/04/xmlenc#sha256"/>
        <DigestValue>F/XE6/j94MdHSQZcXbU827inQXriVOlL0Qdqz+61fpo=</DigestValue>
      </Reference>
      <Reference URI="/xl/worksheets/sheet4.xml?ContentType=application/vnd.openxmlformats-officedocument.spreadsheetml.worksheet+xml">
        <DigestMethod Algorithm="http://www.w3.org/2001/04/xmlenc#sha256"/>
        <DigestValue>CYq5eb8YoRVVo+qVg322yylw6CK6m5DF3zs+dU3vl50=</DigestValue>
      </Reference>
      <Reference URI="/xl/worksheets/sheet5.xml?ContentType=application/vnd.openxmlformats-officedocument.spreadsheetml.worksheet+xml">
        <DigestMethod Algorithm="http://www.w3.org/2001/04/xmlenc#sha256"/>
        <DigestValue>NDOQtNoon+3vJaFjumySQ6EOj2eVHCzlfZxypXY2vnQ=</DigestValue>
      </Reference>
      <Reference URI="/xl/worksheets/sheet6.xml?ContentType=application/vnd.openxmlformats-officedocument.spreadsheetml.worksheet+xml">
        <DigestMethod Algorithm="http://www.w3.org/2001/04/xmlenc#sha256"/>
        <DigestValue>aPMS84s3dNv3tM47LrHCMaaOMgkbLbrMJi2UXuxLEfM=</DigestValue>
      </Reference>
      <Reference URI="/xl/worksheets/sheet7.xml?ContentType=application/vnd.openxmlformats-officedocument.spreadsheetml.worksheet+xml">
        <DigestMethod Algorithm="http://www.w3.org/2001/04/xmlenc#sha256"/>
        <DigestValue>gBU+2gD3oSVE7kiSQzkEClQQAVcugLJnteHcfCOttAo=</DigestValue>
      </Reference>
      <Reference URI="/xl/worksheets/sheet8.xml?ContentType=application/vnd.openxmlformats-officedocument.spreadsheetml.worksheet+xml">
        <DigestMethod Algorithm="http://www.w3.org/2001/04/xmlenc#sha256"/>
        <DigestValue>orz2yTg1mK4rOMjquJM/rWp8QUuYW82yjWfDOyKVJLs=</DigestValue>
      </Reference>
      <Reference URI="/xl/worksheets/sheet9.xml?ContentType=application/vnd.openxmlformats-officedocument.spreadsheetml.worksheet+xml">
        <DigestMethod Algorithm="http://www.w3.org/2001/04/xmlenc#sha256"/>
        <DigestValue>K2uGKley1x9E1vaCqpG+7iYerpuykrgiWhxrwy2+MwU=</DigestValue>
      </Reference>
    </Manifest>
    <SignatureProperties>
      <SignatureProperty Id="idSignatureTime" Target="#idPackageSignature">
        <mdssi:SignatureTime xmlns:mdssi="http://schemas.openxmlformats.org/package/2006/digital-signature">
          <mdssi:Format>YYYY-MM-DDThh:mm:ssTZD</mdssi:Format>
          <mdssi:Value>2026-04-14T10:00:11Z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2026-04-14T10:00:11Z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wPvNEJyVp5+t/3MObgsasOYLIBxQfS8WJXsZoKPA2Zw=</DigestValue>
    </Reference>
    <Reference Type="http://www.w3.org/2000/09/xmldsig#Object" URI="#idOfficeObject">
      <DigestMethod Algorithm="http://www.w3.org/2001/04/xmlenc#sha256"/>
      <DigestValue>PdQQhpCFyzwOEwliAnFG9svJ5qPnSxF/q4zz+l9WHSA=</DigestValue>
    </Reference>
    <Reference Type="http://uri.etsi.org/01903#SignedProperties" URI="#idSignedProperties">
      <Transforms>
        <Transform Algorithm="http://www.w3.org/TR/2001/REC-xml-c14n-20010315"/>
      </Transforms>
      <DigestMethod Algorithm="http://www.w3.org/2001/04/xmlenc#sha256"/>
      <DigestValue>Mwkjw5XjMvAu6Hj8KJd2JCbQfTUDqbquaT8bWaLEUyk=</DigestValue>
    </Reference>
  </SignedInfo>
  <SignatureValue>mzpoTkSzLtbsP+FIjtwoYS+memIdIrgseS/ncGZoT1Nb8V1YBlmgyWQbNASj0gI4skbVaeLIxttH
Rso2UDcJ2ETCd1Ln7XTmbXaQlKsITqQFCL6orkkdQp2nKHT3+x3slll9hUqZbzhqxJrFGqwXrTS+
ePyXYrI3Xmyf3j+6qT4MF02SsRkkKxGaMutCifBFfcW1oDkfs1xuJ/znOsVmG4+y3BKjtN9ajSF4
LptRKYCPd74ezSacGokX8Kpn0jOKv8OPS5pOqxWxllZIhoslUv0BsryH2dK5pLvBevx7YdGtEytk
5x71OGPiN3y+UWQzH3w5N2GQtSCfEf5UR1aPdg==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EjRL4K6uOKi/WhAeM6H9zl9LzSMNyfFzq8msJ7j7ZjA=</DigestValue>
      </Reference>
      <Reference URI="/xl/comments1.xml?ContentType=application/vnd.openxmlformats-officedocument.spreadsheetml.comments+xml">
        <DigestMethod Algorithm="http://www.w3.org/2001/04/xmlenc#sha256"/>
        <DigestValue>ayMApwRSizwyM58USf0IWBCHZhM+52Gdw4VbKcixX+8=</DigestValue>
      </Reference>
      <Reference URI="/xl/comments2.xml?ContentType=application/vnd.openxmlformats-officedocument.spreadsheetml.comments+xml">
        <DigestMethod Algorithm="http://www.w3.org/2001/04/xmlenc#sha256"/>
        <DigestValue>h0qVcs9akzXrR2cKRcik4DzbsHYUJ66V9kbcRry5aHY=</DigestValue>
      </Reference>
      <Reference URI="/xl/comments3.xml?ContentType=application/vnd.openxmlformats-officedocument.spreadsheetml.comments+xml">
        <DigestMethod Algorithm="http://www.w3.org/2001/04/xmlenc#sha256"/>
        <DigestValue>/QCiAFvmBSsolt5AV1BiU0rB8yqoSkEFUksDQuApfnI=</DigestValue>
      </Reference>
      <Reference URI="/xl/comments4.xml?ContentType=application/vnd.openxmlformats-officedocument.spreadsheetml.comments+xml">
        <DigestMethod Algorithm="http://www.w3.org/2001/04/xmlenc#sha256"/>
        <DigestValue>afNrNEcNpDoDEJP1O89FSVCBKyfcHTnwv/+2Tg5nZqI=</DigestValue>
      </Reference>
      <Reference URI="/xl/comments5.xml?ContentType=application/vnd.openxmlformats-officedocument.spreadsheetml.comments+xml">
        <DigestMethod Algorithm="http://www.w3.org/2001/04/xmlenc#sha256"/>
        <DigestValue>+i7T6KGeCTNUfLJjXOEqgAN32/UDF4aulb4VNZng09I=</DigestValue>
      </Reference>
      <Reference URI="/xl/comments6.xml?ContentType=application/vnd.openxmlformats-officedocument.spreadsheetml.comments+xml">
        <DigestMethod Algorithm="http://www.w3.org/2001/04/xmlenc#sha256"/>
        <DigestValue>dmvw5Pk6vM6kxRzXD/A5gGAkdDWcVTEPymXPNKL25Js=</DigestValue>
      </Reference>
      <Reference URI="/xl/comments7.xml?ContentType=application/vnd.openxmlformats-officedocument.spreadsheetml.comments+xml">
        <DigestMethod Algorithm="http://www.w3.org/2001/04/xmlenc#sha256"/>
        <DigestValue>nD/kZVlX1zXABSPdKuOSvN0/+Li+4j7H0d5+9ZQQVkE=</DigestValue>
      </Reference>
      <Reference URI="/xl/comments8.xml?ContentType=application/vnd.openxmlformats-officedocument.spreadsheetml.comments+xml">
        <DigestMethod Algorithm="http://www.w3.org/2001/04/xmlenc#sha256"/>
        <DigestValue>ZafV+WQdfvYouBcEg1zuWcGwqmhzXLiqdiSz3JcjAXw=</DigestValue>
      </Reference>
      <Reference URI="/xl/drawings/vmlDrawing1.vml?ContentType=application/vnd.openxmlformats-officedocument.vmlDrawing">
        <DigestMethod Algorithm="http://www.w3.org/2001/04/xmlenc#sha256"/>
        <DigestValue>DaEp4HD7N3fvBWAXnFgrHMFrtpKyzuSmM7AiVWhLDok=</DigestValue>
      </Reference>
      <Reference URI="/xl/drawings/vmlDrawing2.vml?ContentType=application/vnd.openxmlformats-officedocument.vmlDrawing">
        <DigestMethod Algorithm="http://www.w3.org/2001/04/xmlenc#sha256"/>
        <DigestValue>qg13X19ewOfJEpOwL5S4bV7H6nP1n8Wtp+UlvyMXOtw=</DigestValue>
      </Reference>
      <Reference URI="/xl/drawings/vmlDrawing3.vml?ContentType=application/vnd.openxmlformats-officedocument.vmlDrawing">
        <DigestMethod Algorithm="http://www.w3.org/2001/04/xmlenc#sha256"/>
        <DigestValue>6Jy57lHemNPdCUr5sCDYbWPIEtbGV4iyhvmZF7zKiaU=</DigestValue>
      </Reference>
      <Reference URI="/xl/drawings/vmlDrawing4.vml?ContentType=application/vnd.openxmlformats-officedocument.vmlDrawing">
        <DigestMethod Algorithm="http://www.w3.org/2001/04/xmlenc#sha256"/>
        <DigestValue>o5stvyY0LQKKUjQOe7ZaL3bCdFqyWxtyxRc1NDeXDqs=</DigestValue>
      </Reference>
      <Reference URI="/xl/drawings/vmlDrawing5.vml?ContentType=application/vnd.openxmlformats-officedocument.vmlDrawing">
        <DigestMethod Algorithm="http://www.w3.org/2001/04/xmlenc#sha256"/>
        <DigestValue>Eb1W2Xz4veYGp5dSqXLt2QTQYgJk4T+XgTmY6PP0k0g=</DigestValue>
      </Reference>
      <Reference URI="/xl/drawings/vmlDrawing6.vml?ContentType=application/vnd.openxmlformats-officedocument.vmlDrawing">
        <DigestMethod Algorithm="http://www.w3.org/2001/04/xmlenc#sha256"/>
        <DigestValue>kjqSRqxiOjfddx2kvTGRMHpmzUSX6xZqZsMjVLiAQcQ=</DigestValue>
      </Reference>
      <Reference URI="/xl/drawings/vmlDrawing7.vml?ContentType=application/vnd.openxmlformats-officedocument.vmlDrawing">
        <DigestMethod Algorithm="http://www.w3.org/2001/04/xmlenc#sha256"/>
        <DigestValue>G5JNYueZTEi/G/E/kJEEUZuCX913VG2i8bCChHgDVGs=</DigestValue>
      </Reference>
      <Reference URI="/xl/drawings/vmlDrawing8.vml?ContentType=application/vnd.openxmlformats-officedocument.vmlDrawing">
        <DigestMethod Algorithm="http://www.w3.org/2001/04/xmlenc#sha256"/>
        <DigestValue>/jQfJ/7OVeSF1uyYexQljAo2s3Ds6zJZ6AoRwy/Xhxs=</DigestValue>
      </Reference>
      <Reference URI="/xl/sharedStrings.xml?ContentType=application/vnd.openxmlformats-officedocument.spreadsheetml.sharedStrings+xml">
        <DigestMethod Algorithm="http://www.w3.org/2001/04/xmlenc#sha256"/>
        <DigestValue>ibzREze7QzlJx9Fjv2YASOTchRNsDXK/ME5QANiCGZs=</DigestValue>
      </Reference>
      <Reference URI="/xl/styles.xml?ContentType=application/vnd.openxmlformats-officedocument.spreadsheetml.styles+xml">
        <DigestMethod Algorithm="http://www.w3.org/2001/04/xmlenc#sha256"/>
        <DigestValue>EURrT7y3uuNmmAS8EtKChJtWvwEwcVMC8bkASz0IOAc=</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oPS6Nqss/DKVNozLkYc2eju93Yk7PKU0RusjBnXd42M=</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RXXLKTiFXMSKYXVhBCMM9UET0XuMzLiu4ew+TyiV164=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LQp0ejBPbOKPmO3Ygq3Y5aaif8umTxc38qTLt+rLY1c=</DigestValue>
      </Reference>
      <Reference URI="/xl/worksheets/sheet10.xml?ContentType=application/vnd.openxmlformats-officedocument.spreadsheetml.worksheet+xml">
        <DigestMethod Algorithm="http://www.w3.org/2001/04/xmlenc#sha256"/>
        <DigestValue>1+z9h5Y+tUmZ7JtQnKRYpLCgNyG2u3KSv0NmAaIkgoo=</DigestValue>
      </Reference>
      <Reference URI="/xl/worksheets/sheet2.xml?ContentType=application/vnd.openxmlformats-officedocument.spreadsheetml.worksheet+xml">
        <DigestMethod Algorithm="http://www.w3.org/2001/04/xmlenc#sha256"/>
        <DigestValue>Ax+uqVQ0lR6V7sm/TR9Vgoa8UKNr3bjOETSBzT1zXdA=</DigestValue>
      </Reference>
      <Reference URI="/xl/worksheets/sheet3.xml?ContentType=application/vnd.openxmlformats-officedocument.spreadsheetml.worksheet+xml">
        <DigestMethod Algorithm="http://www.w3.org/2001/04/xmlenc#sha256"/>
        <DigestValue>F/XE6/j94MdHSQZcXbU827inQXriVOlL0Qdqz+61fpo=</DigestValue>
      </Reference>
      <Reference URI="/xl/worksheets/sheet4.xml?ContentType=application/vnd.openxmlformats-officedocument.spreadsheetml.worksheet+xml">
        <DigestMethod Algorithm="http://www.w3.org/2001/04/xmlenc#sha256"/>
        <DigestValue>CYq5eb8YoRVVo+qVg322yylw6CK6m5DF3zs+dU3vl50=</DigestValue>
      </Reference>
      <Reference URI="/xl/worksheets/sheet5.xml?ContentType=application/vnd.openxmlformats-officedocument.spreadsheetml.worksheet+xml">
        <DigestMethod Algorithm="http://www.w3.org/2001/04/xmlenc#sha256"/>
        <DigestValue>NDOQtNoon+3vJaFjumySQ6EOj2eVHCzlfZxypXY2vnQ=</DigestValue>
      </Reference>
      <Reference URI="/xl/worksheets/sheet6.xml?ContentType=application/vnd.openxmlformats-officedocument.spreadsheetml.worksheet+xml">
        <DigestMethod Algorithm="http://www.w3.org/2001/04/xmlenc#sha256"/>
        <DigestValue>aPMS84s3dNv3tM47LrHCMaaOMgkbLbrMJi2UXuxLEfM=</DigestValue>
      </Reference>
      <Reference URI="/xl/worksheets/sheet7.xml?ContentType=application/vnd.openxmlformats-officedocument.spreadsheetml.worksheet+xml">
        <DigestMethod Algorithm="http://www.w3.org/2001/04/xmlenc#sha256"/>
        <DigestValue>gBU+2gD3oSVE7kiSQzkEClQQAVcugLJnteHcfCOttAo=</DigestValue>
      </Reference>
      <Reference URI="/xl/worksheets/sheet8.xml?ContentType=application/vnd.openxmlformats-officedocument.spreadsheetml.worksheet+xml">
        <DigestMethod Algorithm="http://www.w3.org/2001/04/xmlenc#sha256"/>
        <DigestValue>orz2yTg1mK4rOMjquJM/rWp8QUuYW82yjWfDOyKVJLs=</DigestValue>
      </Reference>
      <Reference URI="/xl/worksheets/sheet9.xml?ContentType=application/vnd.openxmlformats-officedocument.spreadsheetml.worksheet+xml">
        <DigestMethod Algorithm="http://www.w3.org/2001/04/xmlenc#sha256"/>
        <DigestValue>K2uGKley1x9E1vaCqpG+7iYerpuykrgiWhxrwy2+MwU=</DigestValue>
      </Reference>
    </Manifest>
    <SignatureProperties>
      <SignatureProperty Id="idSignatureTime" Target="#idPackageSignature">
        <mdssi:SignatureTime xmlns:mdssi="http://schemas.openxmlformats.org/package/2006/digital-signature">
          <mdssi:Format>YYYY-MM-DDThh:mm:ssTZD</mdssi:Format>
          <mdssi:Value>2026-04-18T01:52:35Z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2026-04-18T01:52:35Z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Tong quat</vt:lpstr>
      <vt:lpstr>BCTaiSan_06027</vt:lpstr>
      <vt:lpstr>BCKetQuaHoatDong_06028</vt:lpstr>
      <vt:lpstr>BCDanhMucDauTu_06029</vt:lpstr>
      <vt:lpstr>BCHoatDongVay_06026</vt:lpstr>
      <vt:lpstr>Khac_06030</vt:lpstr>
      <vt:lpstr>TKGD_NguoiLienQuan</vt:lpstr>
      <vt:lpstr>TKGD_BDS</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Phan Quang, Vu</cp:lastModifiedBy>
  <dcterms:created xsi:type="dcterms:W3CDTF">2024-09-26T11:22:40Z</dcterms:created>
  <dcterms:modified xsi:type="dcterms:W3CDTF">2026-04-14T10:00:09Z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2024-09-26T11:22:40Z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69c5d843-f8e7-4dee-8664-f7295ea56f9f</vt:lpwstr>
  </property>
  <property fmtid="{D5CDD505-2E9C-101B-9397-08002B2CF9AE}" pid="10" name="MSIP_Label_76274c26-8161-4bde-aa07-b2b522e14278_ContentBits">
    <vt:lpwstr>0</vt:lpwstr>
  </property>
</Properties>
</file>