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4.20\"/>
    </mc:Choice>
  </mc:AlternateContent>
  <bookViews>
    <workbookView xWindow="0" yWindow="0" windowWidth="28800" windowHeight="109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(2)'!$B$1:$G$77</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H" localSheetId="3" hidden="1">{"'Sheet1'!$L$16"}</definedName>
    <definedName name="TH" hidden="1">{"'Sheet1'!$L$16"}</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E18" i="9" l="1"/>
  <c r="E17" i="9" l="1"/>
  <c r="J2" i="9" l="1"/>
  <c r="M2" i="9" s="1"/>
  <c r="N2" i="9" s="1"/>
  <c r="J5" i="9"/>
  <c r="M5" i="9" s="1"/>
  <c r="N5" i="9" s="1"/>
  <c r="L22" i="9"/>
  <c r="M26" i="9"/>
  <c r="M27" i="9"/>
  <c r="M28" i="9"/>
  <c r="M29" i="9"/>
  <c r="M30" i="9"/>
  <c r="M31" i="9"/>
  <c r="M32" i="9"/>
  <c r="M33" i="9"/>
  <c r="M34" i="9"/>
  <c r="M35" i="9"/>
  <c r="M36" i="9"/>
  <c r="M37" i="9"/>
  <c r="M38" i="9"/>
  <c r="M39" i="9"/>
  <c r="M40" i="9"/>
  <c r="M41" i="9"/>
  <c r="M42" i="9"/>
  <c r="M43" i="9"/>
  <c r="M44" i="9"/>
  <c r="M45" i="9"/>
  <c r="M46" i="9"/>
  <c r="M47" i="9"/>
  <c r="M48" i="9"/>
  <c r="M49" i="9"/>
  <c r="M50" i="9"/>
  <c r="M51" i="9"/>
  <c r="M52" i="9"/>
  <c r="K53" i="9"/>
  <c r="M53" i="9"/>
  <c r="K54" i="9"/>
  <c r="M54" i="9"/>
  <c r="M7" i="9" l="1"/>
  <c r="M6" i="9"/>
  <c r="N6" i="9" s="1"/>
  <c r="M4" i="9"/>
  <c r="M3" i="9"/>
  <c r="N3" i="9" s="1"/>
  <c r="F23" i="9"/>
  <c r="E19" i="9" l="1"/>
  <c r="J9" i="9"/>
  <c r="J14" i="9"/>
  <c r="I29" i="9"/>
  <c r="U1" i="10"/>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M14" i="9" l="1"/>
  <c r="M16" i="9"/>
  <c r="M15" i="9"/>
  <c r="N15" i="9" s="1"/>
  <c r="M10" i="9"/>
  <c r="N10" i="9" s="1"/>
  <c r="M9" i="9"/>
  <c r="N9" i="9" s="1"/>
  <c r="M12" i="9"/>
  <c r="G2" i="11"/>
  <c r="G1" i="11"/>
  <c r="T109" i="10"/>
  <c r="T110" i="10"/>
  <c r="T111" i="10"/>
  <c r="T112" i="10"/>
  <c r="T113" i="10"/>
  <c r="N14" i="9" l="1"/>
  <c r="T104" i="10"/>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E20" i="9" l="1"/>
  <c r="E9" i="6" l="1"/>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alcChain>
</file>

<file path=xl/sharedStrings.xml><?xml version="1.0" encoding="utf-8"?>
<sst xmlns="http://schemas.openxmlformats.org/spreadsheetml/2006/main" count="629" uniqueCount="158">
  <si>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</si>
  <si>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</si>
  <si>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</si>
  <si>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</si>
  <si>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</si>
  <si>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</si>
  <si>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</si>
  <si>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</si>
  <si>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</si>
  <si>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</si>
  <si>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</si>
  <si>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</si>
  <si>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</si>
  <si>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</si>
  <si>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</si>
  <si>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</si>
  <si>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</si>
  <si>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</si>
  <si>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</si>
  <si>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</si>
  <si>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</si>
  <si>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</si>
  <si>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</si>
  <si>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</si>
  <si>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</si>
  <si>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</si>
  <si>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</si>
  <si>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</si>
  <si>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</si>
  <si>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</si>
  <si>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</si>
  <si>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</si>
  <si>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</si>
  <si>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</si>
  <si>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</si>
  <si>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</si>
  <si>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</si>
  <si>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</si>
  <si>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</si>
  <si>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</si>
  <si>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</si>
  <si>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</si>
  <si>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</si>
  <si>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</si>
  <si>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</si>
  <si>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</si>
  <si>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</si>
  <si>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</si>
  <si>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</si>
  <si>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</si>
  <si>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</si>
  <si>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</si>
  <si>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</si>
  <si>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</si>
  <si>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</si>
  <si>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</si>
  <si>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</si>
  <si>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</si>
  <si>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</si>
  <si>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</si>
  <si>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</si>
  <si>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</si>
  <si>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</si>
  <si>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</si>
  <si>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</si>
  <si>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</si>
  <si>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</si>
  <si>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</si>
  <si>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</si>
  <si>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</si>
  <si>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</si>
  <si>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</si>
  <si>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</si>
  <si>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</si>
  <si>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</si>
  <si>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</si>
  <si>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</si>
  <si>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</si>
  <si>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</si>
  <si>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</si>
  <si>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</si>
  <si>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</si>
  <si>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</si>
  <si>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</si>
  <si>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</si>
  <si>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</si>
  <si>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</si>
  <si>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</si>
  <si>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</si>
  <si>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</si>
  <si>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</si>
  <si>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</si>
  <si>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</si>
  <si>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</si>
  <si>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</si>
  <si>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</si>
  <si>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</si>
  <si>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</si>
  <si>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</si>
  <si>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</si>
  <si>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</si>
  <si>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</si>
  <si>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</si>
  <si>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</si>
  <si>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</si>
  <si>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</si>
  <si>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</si>
  <si>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</si>
  <si>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</si>
  <si>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</si>
  <si>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</si>
  <si>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</si>
  <si>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</si>
  <si>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</si>
  <si>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</si>
  <si>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</si>
  <si>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</si>
  <si>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</si>
  <si>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</si>
  <si>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</si>
  <si>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</si>
  <si>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</si>
  <si>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</si>
  <si>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</si>
  <si>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</si>
  <si>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</si>
  <si>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</si>
  <si>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</si>
  <si>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</si>
  <si>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</si>
  <si>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</si>
  <si>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</si>
  <si>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</si>
  <si>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</si>
  <si>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</si>
  <si>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</si>
  <si>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</si>
  <si>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</si>
  <si>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</si>
  <si>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</si>
  <si>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</si>
  <si>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</si>
  <si>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</si>
  <si>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</si>
  <si>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</si>
  <si>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</si>
  <si>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</si>
  <si>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</si>
  <si>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</si>
  <si>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</si>
  <si>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</si>
  <si>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</si>
  <si>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</si>
  <si>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</si>
  <si>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</si>
  <si>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</si>
  <si>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</si>
  <si>
    <t>Đại diện có thẩm quyền của Công ty quản lý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</si>
</sst>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00\ _₫_-;\-* #,##0.00\ _₫_-;_-* &quot;-&quot;??\ _₫_-;_-@_-"/>
    <numFmt numFmtId="167" formatCode="_(* #,##0_);_(* \(#,##0\);_(* &quot;-&quot;??_);_(@_)"/>
    <numFmt numFmtId="168" formatCode="&quot;\&quot;#,##0;[Red]&quot;\&quot;&quot;\&quot;\-#,##0"/>
    <numFmt numFmtId="169" formatCode="&quot;\&quot;#,##0.00;[Red]&quot;\&quot;\-#,##0.00"/>
    <numFmt numFmtId="170" formatCode="0.0"/>
    <numFmt numFmtId="171" formatCode="&quot;\&quot;#,##0;[Red]&quot;\&quot;\-#,##0"/>
    <numFmt numFmtId="172" formatCode="#,##0;[Red]&quot;-&quot;#,##0"/>
    <numFmt numFmtId="173" formatCode="0.000"/>
    <numFmt numFmtId="174" formatCode="#,##0.00;[Red]&quot;-&quot;#,##0.00"/>
    <numFmt numFmtId="175" formatCode="mmm"/>
    <numFmt numFmtId="176" formatCode="#,##0;\(#,##0\)"/>
    <numFmt numFmtId="177" formatCode="_(* #.##0_);_(* \(#.##0\);_(* &quot;-&quot;_);_(@_)"/>
    <numFmt numFmtId="178" formatCode="_ &quot;R&quot;\ * #,##0_ ;_ &quot;R&quot;\ * \-#,##0_ ;_ &quot;R&quot;\ * &quot;-&quot;_ ;_ @_ "/>
    <numFmt numFmtId="179" formatCode="\$#&quot;,&quot;##0\ ;\(\$#&quot;,&quot;##0\)"/>
    <numFmt numFmtId="180" formatCode="\t0.00%"/>
    <numFmt numFmtId="181" formatCode="_-* #,##0\ _D_M_-;\-* #,##0\ _D_M_-;_-* &quot;-&quot;\ _D_M_-;_-@_-"/>
    <numFmt numFmtId="182" formatCode="_-* #,##0.00\ _D_M_-;\-* #,##0.00\ _D_M_-;_-* &quot;-&quot;??\ _D_M_-;_-@_-"/>
    <numFmt numFmtId="183" formatCode="\t#\ ??/??"/>
    <numFmt numFmtId="184" formatCode="_-[$€-2]* #,##0.00_-;\-[$€-2]* #,##0.00_-;_-[$€-2]* &quot;-&quot;??_-"/>
    <numFmt numFmtId="185" formatCode="#,##0\ "/>
    <numFmt numFmtId="186" formatCode="#."/>
    <numFmt numFmtId="187" formatCode="#,###"/>
    <numFmt numFmtId="188" formatCode="_-&quot;$&quot;* #,##0_-;\-&quot;$&quot;* #,##0_-;_-&quot;$&quot;* &quot;-&quot;_-;_-@_-"/>
    <numFmt numFmtId="189" formatCode="_-&quot;$&quot;* #,##0.00_-;\-&quot;$&quot;* #,##0.00_-;_-&quot;$&quot;* &quot;-&quot;??_-;_-@_-"/>
    <numFmt numFmtId="190" formatCode="#,##0\ &quot;F&quot;;[Red]\-#,##0\ &quot;F&quot;"/>
    <numFmt numFmtId="191" formatCode="#,##0.000;[Red]#,##0.000"/>
    <numFmt numFmtId="192" formatCode="0.00_)"/>
    <numFmt numFmtId="193" formatCode="#,##0.0;[Red]#,##0.0"/>
    <numFmt numFmtId="194" formatCode="0.000%"/>
    <numFmt numFmtId="195" formatCode="0%_);\(0%\)"/>
    <numFmt numFmtId="196" formatCode="d"/>
    <numFmt numFmtId="197" formatCode="#"/>
    <numFmt numFmtId="198" formatCode="&quot;¡Ì&quot;#,##0;[Red]\-&quot;¡Ì&quot;#,##0"/>
    <numFmt numFmtId="199" formatCode="#,##0.00\ &quot;F&quot;;[Red]\-#,##0.00\ &quot;F&quot;"/>
    <numFmt numFmtId="200" formatCode="_-* #,##0\ &quot;F&quot;_-;\-* #,##0\ &quot;F&quot;_-;_-* &quot;-&quot;\ &quot;F&quot;_-;_-@_-"/>
    <numFmt numFmtId="201" formatCode="#,##0.00\ &quot;F&quot;;\-#,##0.00\ &quot;F&quot;"/>
    <numFmt numFmtId="202" formatCode="_-* #,##0\ &quot;DM&quot;_-;\-* #,##0\ &quot;DM&quot;_-;_-* &quot;-&quot;\ &quot;DM&quot;_-;_-@_-"/>
    <numFmt numFmtId="203" formatCode="_-* #,##0.00\ &quot;DM&quot;_-;\-* #,##0.00\ &quot;DM&quot;_-;_-* &quot;-&quot;??\ &quot;DM&quot;_-;_-@_-"/>
    <numFmt numFmtId="204" formatCode="_ * #,##0.00_ ;_ * \-#,##0.00_ ;_ * &quot;-&quot;??_ ;_ @_ "/>
    <numFmt numFmtId="205" formatCode="_ * #,##0_ ;_ * \-#,##0_ ;_ * &quot;-&quot;_ ;_ @_ "/>
    <numFmt numFmtId="206" formatCode="#,##0\ &quot;$&quot;_);[Red]\(#,##0\ &quot;$&quot;\)"/>
    <numFmt numFmtId="207" formatCode="[$-1010000]d/m/yyyy;@"/>
    <numFmt numFmtId="208" formatCode="[$-F800]dddd\,\ mmmm\ dd\,\ yyyy"/>
    <numFmt numFmtId="209" formatCode="[$-14809]dddd\,\ d\ mmmm\ yyyy;@"/>
    <numFmt numFmtId="210" formatCode="_(* #,##0.00000_);_(* \(#,##0.00000\);_(* &quot;-&quot;??_);_(@_)"/>
    <numFmt numFmtId="211" formatCode="#,##0.0"/>
    <numFmt numFmtId="212" formatCode="_(* #,##0.000000000_);_(* \(#,##0.000000000\);_(* &quot;-&quot;??_);_(@_)"/>
    <numFmt numFmtId="213" formatCode="&quot;ü&quot;;&quot;ü&quot;;\ &quot; &quot;"/>
    <numFmt numFmtId="214" formatCode="dd/mm/yyyy;@"/>
    <numFmt numFmtId="215" formatCode="###,###,###,##0.00"/>
    <numFmt numFmtId="216"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1">
    <xf numFmtId="0" fontId="0" fillId="0" borderId="0"/>
    <xf numFmtId="0" fontId="23" fillId="0" borderId="0"/>
    <xf numFmtId="0" fontId="24" fillId="0" borderId="0" applyFont="0" applyFill="0" applyBorder="0" applyAlignment="0" applyProtection="0"/>
    <xf numFmtId="168"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69" fontId="32" fillId="0" borderId="0" applyFont="0" applyFill="0" applyBorder="0" applyAlignment="0" applyProtection="0"/>
    <xf numFmtId="170" fontId="23" fillId="0" borderId="0" applyFont="0" applyFill="0" applyBorder="0" applyAlignment="0" applyProtection="0"/>
    <xf numFmtId="0" fontId="31" fillId="0" borderId="0" applyFont="0" applyFill="0" applyBorder="0" applyAlignment="0" applyProtection="0"/>
    <xf numFmtId="171"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2" fontId="32" fillId="0" borderId="0" applyFont="0" applyFill="0" applyBorder="0" applyAlignment="0" applyProtection="0"/>
    <xf numFmtId="173" fontId="23" fillId="0" borderId="0" applyFont="0" applyFill="0" applyBorder="0" applyAlignment="0" applyProtection="0"/>
    <xf numFmtId="0" fontId="31" fillId="0" borderId="0" applyFont="0" applyFill="0" applyBorder="0" applyAlignment="0" applyProtection="0"/>
    <xf numFmtId="174" fontId="32" fillId="0" borderId="0" applyFont="0" applyFill="0" applyBorder="0" applyAlignment="0" applyProtection="0"/>
    <xf numFmtId="0" fontId="31" fillId="0" borderId="0"/>
    <xf numFmtId="0" fontId="34" fillId="0" borderId="0"/>
    <xf numFmtId="0" fontId="31" fillId="0" borderId="0"/>
    <xf numFmtId="37" fontId="35" fillId="0" borderId="0"/>
    <xf numFmtId="175" fontId="23" fillId="0" borderId="0" applyFill="0" applyBorder="0" applyAlignment="0"/>
    <xf numFmtId="0" fontId="36" fillId="0" borderId="0"/>
    <xf numFmtId="1" fontId="37" fillId="0" borderId="1" applyBorder="0"/>
    <xf numFmtId="43" fontId="8" fillId="0" borderId="0" applyFont="0" applyFill="0" applyBorder="0" applyAlignment="0" applyProtection="0"/>
    <xf numFmtId="43" fontId="7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6" fontId="20" fillId="0" borderId="0"/>
    <xf numFmtId="177"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78" fontId="41" fillId="0" borderId="0" applyFont="0" applyFill="0" applyBorder="0" applyAlignment="0" applyProtection="0"/>
    <xf numFmtId="179" fontId="23" fillId="0" borderId="0" applyFont="0" applyFill="0" applyBorder="0" applyAlignment="0" applyProtection="0"/>
    <xf numFmtId="180" fontId="23" fillId="0" borderId="0"/>
    <xf numFmtId="0" fontId="23"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xf numFmtId="183" fontId="23" fillId="0" borderId="0"/>
    <xf numFmtId="0" fontId="42" fillId="0" borderId="0" applyNumberFormat="0" applyAlignment="0">
      <alignment horizontal="left"/>
    </xf>
    <xf numFmtId="184" fontId="18" fillId="0" borderId="0" applyFont="0" applyFill="0" applyBorder="0" applyAlignment="0" applyProtection="0"/>
    <xf numFmtId="2" fontId="23" fillId="0" borderId="0" applyFont="0" applyFill="0" applyBorder="0" applyAlignment="0" applyProtection="0"/>
    <xf numFmtId="185"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86" fontId="47" fillId="0" borderId="0">
      <protection locked="0"/>
    </xf>
    <xf numFmtId="186" fontId="47" fillId="0" borderId="0">
      <protection locked="0"/>
    </xf>
    <xf numFmtId="10" fontId="43" fillId="4" borderId="6" applyNumberFormat="0" applyBorder="0" applyAlignment="0" applyProtection="0"/>
    <xf numFmtId="175" fontId="48" fillId="5" borderId="0"/>
    <xf numFmtId="175" fontId="48" fillId="6" borderId="0"/>
    <xf numFmtId="164" fontId="23" fillId="0" borderId="0" applyFont="0" applyFill="0" applyBorder="0" applyAlignment="0" applyProtection="0"/>
    <xf numFmtId="165" fontId="23" fillId="0" borderId="0" applyFont="0" applyFill="0" applyBorder="0" applyAlignment="0" applyProtection="0"/>
    <xf numFmtId="0" fontId="49" fillId="0" borderId="5"/>
    <xf numFmtId="187" fontId="50" fillId="0" borderId="7"/>
    <xf numFmtId="188" fontId="23" fillId="0" borderId="0" applyFont="0" applyFill="0" applyBorder="0" applyAlignment="0" applyProtection="0"/>
    <xf numFmtId="189" fontId="23" fillId="0" borderId="0" applyFont="0" applyFill="0" applyBorder="0" applyAlignment="0" applyProtection="0"/>
    <xf numFmtId="190" fontId="51" fillId="0" borderId="0" applyFont="0" applyFill="0" applyBorder="0" applyAlignment="0" applyProtection="0"/>
    <xf numFmtId="191"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2"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3" fontId="51" fillId="0" borderId="0" applyFont="0" applyFill="0" applyBorder="0" applyAlignment="0" applyProtection="0"/>
    <xf numFmtId="194"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5"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5" fontId="57" fillId="0" borderId="0"/>
    <xf numFmtId="0" fontId="56" fillId="0" borderId="0" applyNumberFormat="0" applyFont="0" applyFill="0" applyBorder="0" applyAlignment="0" applyProtection="0">
      <alignment horizontal="left"/>
    </xf>
    <xf numFmtId="196" fontId="23" fillId="0" borderId="0" applyNumberFormat="0" applyFill="0" applyBorder="0" applyAlignment="0" applyProtection="0">
      <alignment horizontal="left"/>
    </xf>
    <xf numFmtId="197" fontId="58" fillId="0" borderId="0" applyFont="0" applyFill="0" applyBorder="0" applyAlignment="0" applyProtection="0"/>
    <xf numFmtId="0" fontId="56" fillId="0" borderId="0" applyFont="0" applyFill="0" applyBorder="0" applyAlignment="0" applyProtection="0"/>
    <xf numFmtId="198" fontId="41" fillId="0" borderId="0" applyFont="0" applyFill="0" applyBorder="0" applyAlignment="0" applyProtection="0"/>
    <xf numFmtId="0" fontId="49" fillId="0" borderId="0"/>
    <xf numFmtId="40" fontId="59" fillId="0" borderId="0" applyBorder="0">
      <alignment horizontal="right"/>
    </xf>
    <xf numFmtId="199" fontId="41" fillId="0" borderId="9">
      <alignment horizontal="right" vertical="center"/>
    </xf>
    <xf numFmtId="200"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0" fontId="41" fillId="0" borderId="0"/>
    <xf numFmtId="201" fontId="41" fillId="0" borderId="6"/>
    <xf numFmtId="0" fontId="62" fillId="7" borderId="6">
      <alignment horizontal="left" vertical="center"/>
    </xf>
    <xf numFmtId="5" fontId="63" fillId="0" borderId="11">
      <alignment horizontal="left" vertical="top"/>
    </xf>
    <xf numFmtId="5" fontId="30" fillId="0" borderId="12">
      <alignment horizontal="left" vertical="top"/>
    </xf>
    <xf numFmtId="0" fontId="64" fillId="0" borderId="12">
      <alignment horizontal="left" vertical="center"/>
    </xf>
    <xf numFmtId="202" fontId="23" fillId="0" borderId="0" applyFont="0" applyFill="0" applyBorder="0" applyAlignment="0" applyProtection="0"/>
    <xf numFmtId="203" fontId="23" fillId="0" borderId="0" applyFont="0" applyFill="0" applyBorder="0" applyAlignment="0" applyProtection="0"/>
    <xf numFmtId="0" fontId="66" fillId="0" borderId="0">
      <alignment vertical="center"/>
    </xf>
    <xf numFmtId="42" fontId="65" fillId="0" borderId="0" applyFont="0" applyFill="0" applyBorder="0" applyAlignment="0" applyProtection="0"/>
    <xf numFmtId="44"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71" fillId="0" borderId="0"/>
    <xf numFmtId="0" fontId="52" fillId="0" borderId="0"/>
    <xf numFmtId="164" fontId="26" fillId="0" borderId="0" applyFont="0" applyFill="0" applyBorder="0" applyAlignment="0" applyProtection="0"/>
    <xf numFmtId="165" fontId="26"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72" fillId="0" borderId="0"/>
    <xf numFmtId="188" fontId="26" fillId="0" borderId="0" applyFont="0" applyFill="0" applyBorder="0" applyAlignment="0" applyProtection="0"/>
    <xf numFmtId="206" fontId="28" fillId="0" borderId="0" applyFont="0" applyFill="0" applyBorder="0" applyAlignment="0" applyProtection="0"/>
    <xf numFmtId="189" fontId="26"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65" fontId="6" fillId="0" borderId="0" applyFont="0" applyFill="0" applyBorder="0" applyAlignment="0" applyProtection="0"/>
    <xf numFmtId="0" fontId="6" fillId="19" borderId="24" applyNumberFormat="0" applyFont="0" applyAlignment="0" applyProtection="0"/>
    <xf numFmtId="0" fontId="5" fillId="0" borderId="0"/>
    <xf numFmtId="43" fontId="23" fillId="0" borderId="0" quotePrefix="1" applyFont="0" applyFill="0" applyBorder="0" applyAlignment="0">
      <protection locked="0"/>
    </xf>
    <xf numFmtId="0" fontId="8" fillId="0" borderId="0"/>
    <xf numFmtId="43"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xf numFmtId="166" fontId="23" fillId="0" borderId="0" applyFont="0" applyFill="0" applyBorder="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67"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67"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67"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43" fontId="0" fillId="0" borderId="0" xfId="35" applyNumberFormat="1" applyFont="1"/>
    <xf numFmtId="0" fontId="0" fillId="0" borderId="6" xfId="0" applyBorder="1"/>
    <xf numFmtId="15" fontId="0" fillId="0" borderId="6" xfId="0" applyNumberFormat="1" applyBorder="1"/>
    <xf numFmtId="43"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67"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67" fontId="22" fillId="10" borderId="0" xfId="37" applyNumberFormat="1" applyFont="1" applyFill="1" applyAlignment="1">
      <alignment horizontal="center" vertical="center"/>
    </xf>
    <xf numFmtId="43" fontId="10" fillId="10" borderId="0" xfId="35" applyFont="1" applyFill="1" applyAlignment="1"/>
    <xf numFmtId="43" fontId="77" fillId="10" borderId="0" xfId="35" applyFont="1" applyFill="1"/>
    <xf numFmtId="43" fontId="8" fillId="10" borderId="0" xfId="35" applyFont="1" applyFill="1" applyAlignment="1">
      <alignment vertical="center"/>
    </xf>
    <xf numFmtId="43" fontId="8" fillId="10" borderId="0" xfId="35" applyFont="1" applyFill="1"/>
    <xf numFmtId="43"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43"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67"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67" fontId="74" fillId="10" borderId="0" xfId="37" applyNumberFormat="1" applyFont="1" applyFill="1" applyAlignment="1">
      <alignment horizontal="center"/>
    </xf>
    <xf numFmtId="43"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43"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67" fontId="82" fillId="0" borderId="0" xfId="37" applyNumberFormat="1" applyFont="1" applyFill="1" applyAlignment="1">
      <alignment horizontal="right" wrapText="1"/>
    </xf>
    <xf numFmtId="14" fontId="0" fillId="10" borderId="0" xfId="80" applyNumberFormat="1" applyFont="1" applyFill="1"/>
    <xf numFmtId="43" fontId="74" fillId="10" borderId="0" xfId="35" applyFont="1" applyFill="1" applyAlignment="1">
      <alignment horizontal="center" vertical="center"/>
    </xf>
    <xf numFmtId="0" fontId="74" fillId="10" borderId="0" xfId="80" applyFont="1" applyFill="1" applyAlignment="1">
      <alignment horizontal="center" vertical="center"/>
    </xf>
    <xf numFmtId="166" fontId="0" fillId="10" borderId="0" xfId="0" applyNumberFormat="1" applyFont="1" applyFill="1"/>
    <xf numFmtId="2" fontId="0" fillId="10" borderId="0" xfId="83" applyNumberFormat="1" applyFont="1" applyFill="1" applyAlignment="1">
      <alignment vertical="center"/>
    </xf>
    <xf numFmtId="43"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67"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67"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67" fontId="22" fillId="0" borderId="0" xfId="36" applyNumberFormat="1" applyFont="1" applyFill="1" applyBorder="1" applyAlignment="1">
      <alignment horizontal="right" vertical="center" wrapText="1"/>
    </xf>
    <xf numFmtId="207" fontId="21" fillId="0" borderId="0" xfId="83" applyNumberFormat="1" applyFont="1" applyFill="1" applyAlignment="1">
      <alignment vertical="center" wrapText="1"/>
    </xf>
    <xf numFmtId="167"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67"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67"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67"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43" fontId="85" fillId="0" borderId="6" xfId="35" applyFont="1" applyFill="1" applyBorder="1" applyAlignment="1">
      <alignment horizontal="right" vertical="center" wrapText="1"/>
    </xf>
    <xf numFmtId="167" fontId="20" fillId="10" borderId="6" xfId="35" applyNumberFormat="1" applyFont="1" applyFill="1" applyBorder="1" applyAlignment="1">
      <alignment horizontal="right" vertical="center" wrapText="1"/>
    </xf>
    <xf numFmtId="167" fontId="20" fillId="0" borderId="6" xfId="35" applyNumberFormat="1" applyFont="1" applyFill="1" applyBorder="1" applyAlignment="1">
      <alignment horizontal="right" vertical="center" wrapText="1"/>
    </xf>
    <xf numFmtId="167"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67"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166" fontId="22" fillId="10" borderId="0" xfId="0" applyNumberFormat="1" applyFont="1" applyFill="1"/>
    <xf numFmtId="0" fontId="104" fillId="10" borderId="0" xfId="80" applyFont="1" applyFill="1"/>
    <xf numFmtId="0" fontId="105" fillId="10" borderId="0" xfId="80" applyFont="1" applyFill="1"/>
    <xf numFmtId="167" fontId="105" fillId="10" borderId="0" xfId="35" applyNumberFormat="1" applyFont="1" applyFill="1"/>
    <xf numFmtId="167" fontId="105" fillId="10" borderId="0" xfId="80" applyNumberFormat="1" applyFont="1" applyFill="1"/>
    <xf numFmtId="165" fontId="105" fillId="10" borderId="0" xfId="80" applyNumberFormat="1" applyFont="1" applyFill="1"/>
    <xf numFmtId="0" fontId="105" fillId="10" borderId="0" xfId="0" applyFont="1" applyFill="1" applyBorder="1"/>
    <xf numFmtId="43" fontId="105" fillId="10" borderId="0" xfId="80" applyNumberFormat="1" applyFont="1" applyFill="1" applyBorder="1"/>
    <xf numFmtId="4" fontId="105" fillId="10" borderId="0" xfId="0" applyNumberFormat="1" applyFont="1" applyFill="1"/>
    <xf numFmtId="0" fontId="105" fillId="10" borderId="0" xfId="0" applyFont="1" applyFill="1"/>
    <xf numFmtId="43" fontId="106" fillId="12" borderId="0" xfId="35" applyFont="1" applyFill="1" applyBorder="1" applyAlignment="1" applyProtection="1">
      <alignment vertical="center"/>
    </xf>
    <xf numFmtId="3" fontId="105" fillId="10" borderId="0" xfId="0" applyNumberFormat="1" applyFont="1" applyFill="1"/>
    <xf numFmtId="166" fontId="105" fillId="10" borderId="0" xfId="0" applyNumberFormat="1" applyFont="1" applyFill="1"/>
    <xf numFmtId="43" fontId="107" fillId="0" borderId="0" xfId="35" applyFont="1" applyFill="1" applyBorder="1"/>
    <xf numFmtId="166" fontId="108" fillId="0" borderId="0" xfId="0" applyNumberFormat="1" applyFont="1" applyFill="1" applyBorder="1"/>
    <xf numFmtId="166" fontId="105" fillId="10" borderId="0" xfId="0" applyNumberFormat="1" applyFont="1" applyFill="1" applyBorder="1"/>
    <xf numFmtId="43" fontId="109" fillId="12" borderId="0" xfId="38" applyNumberFormat="1" applyFont="1" applyFill="1" applyBorder="1" applyAlignment="1" applyProtection="1">
      <alignment vertical="center"/>
    </xf>
    <xf numFmtId="167" fontId="105" fillId="10" borderId="0" xfId="80" applyNumberFormat="1" applyFont="1" applyFill="1" applyBorder="1"/>
    <xf numFmtId="167" fontId="110" fillId="10" borderId="0" xfId="80" applyNumberFormat="1" applyFont="1" applyFill="1"/>
    <xf numFmtId="167" fontId="110" fillId="10" borderId="6" xfId="36" applyNumberFormat="1" applyFont="1" applyFill="1" applyBorder="1" applyAlignment="1">
      <alignment horizontal="right" vertical="center" wrapText="1"/>
    </xf>
    <xf numFmtId="14" fontId="110" fillId="11" borderId="0" xfId="80" applyNumberFormat="1" applyFont="1" applyFill="1"/>
    <xf numFmtId="167" fontId="111" fillId="9" borderId="16" xfId="35" applyNumberFormat="1" applyFont="1" applyFill="1" applyBorder="1" applyAlignment="1" applyProtection="1">
      <alignment vertical="center"/>
    </xf>
    <xf numFmtId="167" fontId="112" fillId="0" borderId="16" xfId="35" applyNumberFormat="1" applyFont="1" applyFill="1" applyBorder="1" applyProtection="1">
      <protection locked="0"/>
    </xf>
    <xf numFmtId="167" fontId="111" fillId="12" borderId="16" xfId="35" applyNumberFormat="1" applyFont="1" applyFill="1" applyBorder="1" applyAlignment="1" applyProtection="1">
      <alignment vertical="center"/>
    </xf>
    <xf numFmtId="43" fontId="111" fillId="9" borderId="16" xfId="35" applyNumberFormat="1" applyFont="1" applyFill="1" applyBorder="1" applyAlignment="1" applyProtection="1">
      <alignment vertical="center"/>
    </xf>
    <xf numFmtId="167" fontId="111" fillId="12" borderId="14" xfId="35" applyNumberFormat="1" applyFont="1" applyFill="1" applyBorder="1" applyAlignment="1" applyProtection="1">
      <alignment vertical="center"/>
    </xf>
    <xf numFmtId="43" fontId="111" fillId="12" borderId="0" xfId="35" applyFont="1" applyFill="1" applyBorder="1" applyAlignment="1" applyProtection="1">
      <alignment vertical="center"/>
    </xf>
    <xf numFmtId="43" fontId="111" fillId="9" borderId="0" xfId="35" applyFont="1" applyFill="1" applyBorder="1" applyAlignment="1" applyProtection="1">
      <alignment vertical="center"/>
    </xf>
    <xf numFmtId="43" fontId="0" fillId="10" borderId="0" xfId="35" applyFont="1" applyFill="1" applyAlignment="1">
      <alignment horizontal="center"/>
    </xf>
    <xf numFmtId="43"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43"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65" fontId="114" fillId="10" borderId="0" xfId="80" applyNumberFormat="1" applyFont="1" applyFill="1"/>
    <xf numFmtId="0" fontId="114" fillId="10" borderId="0" xfId="0" applyFont="1" applyFill="1" applyBorder="1"/>
    <xf numFmtId="43" fontId="114" fillId="10" borderId="0" xfId="80" applyNumberFormat="1" applyFont="1" applyFill="1" applyBorder="1"/>
    <xf numFmtId="0" fontId="114" fillId="10" borderId="0" xfId="0" applyFont="1" applyFill="1"/>
    <xf numFmtId="166"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43"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09" fontId="22" fillId="10" borderId="0" xfId="80" applyNumberFormat="1" applyFont="1" applyFill="1" applyAlignment="1">
      <alignment horizontal="left" vertical="top" wrapText="1"/>
    </xf>
    <xf numFmtId="210" fontId="20" fillId="0" borderId="6" xfId="35" applyNumberFormat="1" applyFont="1" applyFill="1" applyBorder="1" applyAlignment="1">
      <alignment horizontal="right" vertical="center" wrapText="1"/>
    </xf>
    <xf numFmtId="210"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43" fontId="0" fillId="0" borderId="0" xfId="0" applyNumberFormat="1"/>
    <xf numFmtId="211" fontId="116" fillId="0" borderId="0" xfId="0" applyNumberFormat="1" applyFont="1" applyFill="1" applyAlignment="1">
      <alignment horizontal="right"/>
    </xf>
    <xf numFmtId="43" fontId="0" fillId="11" borderId="0" xfId="0" applyNumberFormat="1" applyFill="1"/>
    <xf numFmtId="43" fontId="0" fillId="10" borderId="0" xfId="0" applyNumberFormat="1" applyFont="1" applyFill="1"/>
    <xf numFmtId="212" fontId="0" fillId="10" borderId="0" xfId="35" applyNumberFormat="1" applyFont="1" applyFill="1"/>
    <xf numFmtId="0" fontId="8" fillId="10" borderId="0" xfId="0" applyFont="1" applyFill="1"/>
    <xf numFmtId="2" fontId="0" fillId="0" borderId="0" xfId="0" applyNumberFormat="1"/>
    <xf numFmtId="167"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67"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0"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67"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43" fontId="0" fillId="0" borderId="0" xfId="35" applyFont="1"/>
    <xf numFmtId="43"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3"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4" fontId="102" fillId="0" borderId="33" xfId="236" applyNumberFormat="1" applyBorder="1" applyAlignment="1">
      <alignment horizontal="center" vertical="top"/>
    </xf>
    <xf numFmtId="215" fontId="102" fillId="0" borderId="33" xfId="236" applyNumberFormat="1" applyBorder="1" applyAlignment="1">
      <alignment vertical="top"/>
    </xf>
    <xf numFmtId="216" fontId="102" fillId="0" borderId="33" xfId="236" applyNumberFormat="1" applyBorder="1" applyAlignment="1">
      <alignment vertical="top"/>
    </xf>
    <xf numFmtId="167"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67" fontId="117" fillId="0" borderId="0" xfId="36" quotePrefix="1" applyNumberFormat="1" applyFont="1" applyFill="1" applyBorder="1" applyAlignment="1">
      <alignment horizontal="righ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0" fontId="19" fillId="0" borderId="6" xfId="80" applyFont="1" applyFill="1" applyBorder="1" applyAlignment="1">
      <alignment horizontal="left" vertical="center" wrapText="1"/>
    </xf>
    <xf numFmtId="0" fontId="20"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0" fontId="85" fillId="0" borderId="6" xfId="80" applyFont="1" applyFill="1" applyBorder="1" applyAlignment="1">
      <alignment horizontal="left" vertical="center" wrapText="1"/>
    </xf>
    <xf numFmtId="0" fontId="21" fillId="0" borderId="0" xfId="83" applyFont="1" applyFill="1" applyAlignment="1">
      <alignment horizontal="center" vertical="center"/>
    </xf>
    <xf numFmtId="207" fontId="21" fillId="1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67" fontId="75" fillId="10" borderId="0" xfId="250"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21" fillId="0" borderId="0" xfId="0" applyFont="1" applyFill="1" applyAlignment="1">
      <alignment horizontal="left" vertical="center"/>
    </xf>
    <xf numFmtId="208" fontId="22" fillId="10" borderId="0" xfId="80" applyNumberFormat="1" applyFont="1" applyFill="1" applyAlignment="1">
      <alignment horizontal="left" vertical="top"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10" borderId="0" xfId="0" applyFont="1" applyFill="1" applyAlignment="1">
      <alignment horizontal="left"/>
    </xf>
    <xf numFmtId="0" fontId="75" fillId="0" borderId="0" xfId="0" applyFont="1" applyAlignment="1">
      <alignment horizontal="left" wrapText="1"/>
    </xf>
    <xf numFmtId="0" fontId="75" fillId="0" borderId="0" xfId="0" applyFont="1" applyAlignment="1">
      <alignment horizontal="left" vertical="top" wrapText="1"/>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43" fontId="115" fillId="45" borderId="29" xfId="35" applyFont="1" applyFill="1" applyBorder="1" applyAlignment="1">
      <alignment horizontal="center" vertical="center" wrapText="1"/>
    </xf>
    <xf numFmtId="43"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0" xfId="0" applyFont="1" applyAlignment="1" applyProtection="1">
      <alignment horizontal="center" vertical="center"/>
      <protection hidden="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0" fillId="11" borderId="0" xfId="0" applyFill="1" applyAlignment="1">
      <alignment horizontal="center"/>
    </xf>
  </cellXfs>
  <cellStyles count="251">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heck Cell" xfId="159" builtinId="23" customBuiltin="1"/>
    <cellStyle name="CHUONG" xfId="34"/>
    <cellStyle name="Comma" xfId="35" builtinId="3"/>
    <cellStyle name="Comma 2" xfId="36"/>
    <cellStyle name="Comma 20" xfId="191"/>
    <cellStyle name="Comma 3" xfId="144"/>
    <cellStyle name="Comma 4" xfId="37"/>
    <cellStyle name="Comma 4 2" xfId="193"/>
    <cellStyle name="Comma 4 3" xfId="250"/>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h" xfId="104"/>
    <cellStyle name="Thuyet minh" xfId="105"/>
    <cellStyle name="Tickmark" xfId="106"/>
    <cellStyle name="Title" xfId="147" builtinId="15" customBuiltin="1"/>
    <cellStyle name="Total" xfId="162" builtinId="25" customBuiltin="1"/>
    <cellStyle name="viet" xfId="107"/>
    <cellStyle name="viet2" xfId="108"/>
    <cellStyle name="vnhead1" xfId="109"/>
    <cellStyle name="vnhead3" xfId="110"/>
    <cellStyle name="vntxt1" xfId="111"/>
    <cellStyle name="vntxt2" xfId="112"/>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topLeftCell="A39" zoomScaleNormal="100" zoomScaleSheetLayoutView="100" workbookViewId="0">
      <selection activeCell="F48" sqref="F48"/>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hidden="1" customWidth="1"/>
    <col min="16" max="16" width="0" style="93" hidden="1" customWidth="1"/>
    <col min="17" max="16384" width="9.140625" style="93"/>
  </cols>
  <sheetData>
    <row r="1" spans="2:14" ht="24.75" customHeight="1">
      <c r="B1" s="266" t="s">
        <v>78</v>
      </c>
      <c r="C1" s="266"/>
      <c r="D1" s="266"/>
      <c r="E1" s="266"/>
      <c r="F1" s="266"/>
      <c r="G1" s="266"/>
      <c r="H1" s="100" t="s">
        <v>65</v>
      </c>
      <c r="I1" s="74"/>
      <c r="J1" s="61"/>
      <c r="L1" s="61"/>
      <c r="M1" s="81" t="s">
        <v>66</v>
      </c>
      <c r="N1" s="62" t="s">
        <v>67</v>
      </c>
    </row>
    <row r="2" spans="2:14" ht="25.5" customHeight="1">
      <c r="B2" s="267" t="s">
        <v>79</v>
      </c>
      <c r="C2" s="267"/>
      <c r="D2" s="267"/>
      <c r="E2" s="267"/>
      <c r="F2" s="267"/>
      <c r="G2" s="267"/>
      <c r="I2" s="73" t="s">
        <v>68</v>
      </c>
      <c r="J2" s="82">
        <f>G23</f>
        <v>46125</v>
      </c>
      <c r="K2" s="196"/>
      <c r="L2" s="62" t="s">
        <v>69</v>
      </c>
      <c r="M2" s="62">
        <f>DAY(J2)</f>
        <v>13</v>
      </c>
      <c r="N2" s="62" t="str">
        <f>IF(OR(M2=1,M2=11,M2=21),"st",IF(OR(M2=2,M2=12,M2=22),"nd",IF(OR(M2=3,M2=13,M2=23),"rd","th")))</f>
        <v>rd</v>
      </c>
    </row>
    <row r="3" spans="2:14" ht="9.75" customHeight="1">
      <c r="G3" s="95"/>
      <c r="I3" s="74"/>
      <c r="J3" s="61"/>
      <c r="L3" s="62" t="s">
        <v>70</v>
      </c>
      <c r="M3" s="61">
        <f>MONTH(J2)</f>
        <v>4</v>
      </c>
      <c r="N3" s="61" t="str">
        <f>IF(M3=1,"Jan",IF(M3=2,"Feb",IF(M3=3,"Mar",IF(M3=4,"Apr",IF(M3=5,"May",IF(M3=6,"Jun",IF(M3=7,"Jul",IF(M3=8,"Aug",IF(M3=9,"Sep",IF(M3=10,"Oct",IF(M3=11,"Nov","Dec")))))))))))</f>
        <v>Apr</v>
      </c>
    </row>
    <row r="4" spans="2:14" ht="15.75">
      <c r="B4" s="268" t="s">
        <v>80</v>
      </c>
      <c r="C4" s="268"/>
      <c r="D4" s="268"/>
      <c r="E4" s="268"/>
      <c r="F4" s="268"/>
      <c r="G4" s="268"/>
      <c r="H4" s="100"/>
      <c r="I4" s="74"/>
      <c r="J4" s="61"/>
      <c r="L4" s="61" t="s">
        <v>71</v>
      </c>
      <c r="M4" s="63">
        <f>YEAR(J2)</f>
        <v>2026</v>
      </c>
      <c r="N4" s="63"/>
    </row>
    <row r="5" spans="2:14" ht="12.75" customHeight="1">
      <c r="C5" s="80"/>
      <c r="D5" s="80"/>
      <c r="E5" s="79" t="s">
        <v>81</v>
      </c>
      <c r="F5" s="80"/>
      <c r="G5" s="80"/>
      <c r="H5" s="100"/>
      <c r="I5" s="74" t="s">
        <v>72</v>
      </c>
      <c r="J5" s="83">
        <f>G23+1</f>
        <v>46126</v>
      </c>
      <c r="K5" s="197"/>
      <c r="L5" s="62" t="s">
        <v>69</v>
      </c>
      <c r="M5" s="82">
        <f>DAY(J5)</f>
        <v>14</v>
      </c>
      <c r="N5" s="62" t="str">
        <f>IF(OR(M5=1,M5=31,M5=21),"st",IF(OR(M5=2,M5=22),"nd",IF(OR(M5=3,M5=23),"rd","th")))</f>
        <v>th</v>
      </c>
    </row>
    <row r="6" spans="2:14" ht="6" customHeight="1">
      <c r="B6" s="79"/>
      <c r="C6" s="79"/>
      <c r="D6" s="79"/>
      <c r="E6" s="79"/>
      <c r="F6" s="79"/>
      <c r="G6" s="79"/>
      <c r="H6" s="100"/>
      <c r="I6" s="74"/>
      <c r="J6" s="61"/>
      <c r="L6" s="62" t="s">
        <v>70</v>
      </c>
      <c r="M6" s="61">
        <f>MONTH(J5)</f>
        <v>4</v>
      </c>
      <c r="N6" s="61" t="str">
        <f>IF(M6=1,"Jan",IF(M6=2,"Feb",IF(M6=3,"Mar",IF(M6=4,"Apr",IF(M6=5,"May",IF(M6=6,"Jun",IF(M6=7,"Jul",IF(M6=8,"Aug",IF(M6=9,"Sep",IF(M6=10,"Oct",IF(M6=11,"Nov","Dec")))))))))))</f>
        <v>Apr</v>
      </c>
    </row>
    <row r="7" spans="2:14" hidden="1">
      <c r="B7" s="97"/>
      <c r="C7" s="97"/>
      <c r="D7" s="98"/>
      <c r="E7" s="98"/>
      <c r="F7" s="99"/>
      <c r="G7" s="99"/>
      <c r="H7" s="100"/>
      <c r="I7" s="74"/>
      <c r="J7" s="61"/>
      <c r="L7" s="61" t="s">
        <v>71</v>
      </c>
      <c r="M7" s="63">
        <f>YEAR(J5)</f>
        <v>2026</v>
      </c>
      <c r="N7" s="63"/>
    </row>
    <row r="8" spans="2:14" ht="22.5" customHeight="1">
      <c r="B8" s="97"/>
      <c r="C8" s="97"/>
      <c r="D8" s="90" t="s">
        <v>82</v>
      </c>
      <c r="E8" s="91" t="s">
        <v>83</v>
      </c>
      <c r="F8" s="99"/>
      <c r="G8" s="99"/>
      <c r="H8" s="100"/>
      <c r="I8" s="66"/>
      <c r="J8" s="66"/>
      <c r="K8" s="198"/>
      <c r="L8" s="66"/>
      <c r="M8" s="66"/>
      <c r="N8" s="66"/>
    </row>
    <row r="9" spans="2:14" ht="15.75">
      <c r="B9" s="97"/>
      <c r="C9" s="97"/>
      <c r="D9" s="101"/>
      <c r="E9" s="91" t="s">
        <v>84</v>
      </c>
      <c r="F9" s="99"/>
      <c r="G9" s="99"/>
      <c r="H9" s="100"/>
      <c r="I9" s="73" t="s">
        <v>16</v>
      </c>
      <c r="J9" s="82">
        <f>F23</f>
        <v>46132</v>
      </c>
      <c r="K9" s="196"/>
      <c r="L9" s="62" t="s">
        <v>69</v>
      </c>
      <c r="M9" s="62">
        <f>DAY(J9)</f>
        <v>20</v>
      </c>
      <c r="N9" s="62" t="str">
        <f>IF(OR(M9=1,M9=21,M9=31),"st",IF(OR(M9=2,M9=22),"nd",IF(OR(M9=3,M9=13,M9=23),"rd","th")))</f>
        <v>th</v>
      </c>
    </row>
    <row r="10" spans="2:14" ht="15.75">
      <c r="B10" s="97"/>
      <c r="C10" s="97"/>
      <c r="D10" s="102" t="s">
        <v>85</v>
      </c>
      <c r="E10" s="69" t="s">
        <v>86</v>
      </c>
      <c r="F10" s="99"/>
      <c r="G10" s="99"/>
      <c r="H10" s="100"/>
      <c r="I10" s="74"/>
      <c r="J10" s="61"/>
      <c r="L10" s="62" t="s">
        <v>70</v>
      </c>
      <c r="M10" s="61">
        <f>MONTH(J9)</f>
        <v>4</v>
      </c>
      <c r="N10" s="61" t="str">
        <f>IF(M10=1,"Jan",IF(M10=2,"Feb",IF(M10=3,"Mar",IF(M10=4,"Apr",IF(M10=5,"May",IF(M10=6,"Jun",IF(M10=7,"Jul",IF(M10=8,"Aug",IF(M10=9,"Sep",IF(M10=10,"Oct",IF(M10=11,"Nov","Dec")))))))))))</f>
        <v>Apr</v>
      </c>
    </row>
    <row r="11" spans="2:14" ht="15.75">
      <c r="B11" s="97"/>
      <c r="C11" s="97"/>
      <c r="D11" s="102"/>
      <c r="E11" s="69" t="s">
        <v>87</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93</v>
      </c>
      <c r="E13" s="269" t="s">
        <v>120</v>
      </c>
      <c r="F13" s="269"/>
      <c r="G13" s="269"/>
      <c r="H13" s="190"/>
      <c r="I13" s="76"/>
      <c r="J13" s="64"/>
      <c r="K13" s="87"/>
      <c r="L13" s="64"/>
      <c r="M13" s="64"/>
      <c r="N13" s="64"/>
    </row>
    <row r="14" spans="2:14" s="106" customFormat="1" ht="32.1" customHeight="1">
      <c r="B14" s="103">
        <v>2</v>
      </c>
      <c r="C14" s="103"/>
      <c r="D14" s="104" t="s">
        <v>94</v>
      </c>
      <c r="E14" s="270" t="s">
        <v>95</v>
      </c>
      <c r="F14" s="270"/>
      <c r="G14" s="270"/>
      <c r="H14" s="190"/>
      <c r="I14" s="84" t="s">
        <v>73</v>
      </c>
      <c r="J14" s="85">
        <f>F23+1</f>
        <v>46133</v>
      </c>
      <c r="K14" s="200"/>
      <c r="L14" s="62" t="s">
        <v>69</v>
      </c>
      <c r="M14" s="62">
        <f>DAY(J14)</f>
        <v>21</v>
      </c>
      <c r="N14" s="62" t="str">
        <f>IF(OR(M14=1,M14=21,M9=31),"st",IF(OR(M14=2,M14=12,M14=22),"nd",IF(OR(M14=3,M14=13,M14=23),"rd","th")))</f>
        <v>st</v>
      </c>
    </row>
    <row r="15" spans="2:14" s="106" customFormat="1" ht="32.1" customHeight="1">
      <c r="B15" s="103">
        <v>3</v>
      </c>
      <c r="C15" s="103"/>
      <c r="D15" s="104" t="s">
        <v>96</v>
      </c>
      <c r="E15" s="107" t="s">
        <v>132</v>
      </c>
      <c r="F15" s="69"/>
      <c r="G15" s="69"/>
      <c r="H15" s="190"/>
      <c r="I15" s="77"/>
      <c r="J15" s="65"/>
      <c r="K15" s="201"/>
      <c r="L15" s="62" t="s">
        <v>70</v>
      </c>
      <c r="M15" s="61">
        <f>MONTH(J14)</f>
        <v>4</v>
      </c>
      <c r="N15" s="61" t="str">
        <f>IF(M15=1,"Jan",IF(M15=2,"Feb",IF(M15=3,"Mar",IF(M15=4,"Apr",IF(M15=5,"May",IF(M15=6,"Jun",IF(M15=7,"Jul",IF(M15=8,"Aug",IF(M15=9,"Sep",IF(M15=10,"Oct",IF(M15=11,"Nov","Dec")))))))))))</f>
        <v>Apr</v>
      </c>
    </row>
    <row r="16" spans="2:14" s="106" customFormat="1" ht="30.75" customHeight="1">
      <c r="B16" s="103">
        <v>4</v>
      </c>
      <c r="C16" s="103"/>
      <c r="D16" s="104" t="s">
        <v>97</v>
      </c>
      <c r="E16" s="107" t="s">
        <v>130</v>
      </c>
      <c r="F16" s="69"/>
      <c r="G16" s="69"/>
      <c r="H16" s="190"/>
      <c r="I16" s="77"/>
      <c r="J16" s="65"/>
      <c r="K16" s="201"/>
      <c r="L16" s="61" t="s">
        <v>71</v>
      </c>
      <c r="M16" s="63">
        <f>YEAR(J14)</f>
        <v>2026</v>
      </c>
      <c r="N16" s="63"/>
    </row>
    <row r="17" spans="2:15" s="106" customFormat="1" ht="15.95" customHeight="1">
      <c r="B17" s="103">
        <v>5</v>
      </c>
      <c r="C17" s="103"/>
      <c r="D17" s="108" t="s">
        <v>98</v>
      </c>
      <c r="E17" s="271" t="str">
        <f>"Tuần từ "&amp;$M$5&amp;"/"&amp;$M$6&amp;"/"&amp;$M$7&amp;" đến "&amp;$M$9&amp;"/"&amp;$M$10&amp;"/"&amp;$M$12&amp;""</f>
        <v>Tuần từ 14/4/2026 đến 20/4/2026</v>
      </c>
      <c r="F17" s="271"/>
      <c r="G17" s="271"/>
      <c r="H17" s="191"/>
      <c r="I17" s="105"/>
      <c r="J17" s="109"/>
      <c r="K17" s="199"/>
      <c r="L17" s="93"/>
      <c r="M17" s="96"/>
      <c r="N17" s="96"/>
    </row>
    <row r="18" spans="2:15" ht="15.95" customHeight="1">
      <c r="B18" s="110"/>
      <c r="C18" s="103"/>
      <c r="D18" s="111" t="s">
        <v>88</v>
      </c>
      <c r="E18" s="284" t="str">
        <f>"(period: from "&amp;$N$6&amp;" "&amp;$M$5&amp;$N$5&amp;" "&amp;$M$7&amp;" to "&amp;$N$10&amp;" "&amp;$M$9&amp;$N$9&amp;" "&amp;$M$12&amp;")"</f>
        <v>(period: from Apr 14th 2026 to Apr 20th 2026)</v>
      </c>
      <c r="F18" s="284"/>
      <c r="G18" s="112"/>
      <c r="H18" s="192"/>
      <c r="I18" s="84"/>
      <c r="J18" s="113"/>
      <c r="K18" s="87"/>
      <c r="L18" s="113"/>
      <c r="M18" s="113"/>
      <c r="N18" s="113"/>
    </row>
    <row r="19" spans="2:15" ht="15.95" customHeight="1">
      <c r="B19" s="110">
        <v>6</v>
      </c>
      <c r="C19" s="103"/>
      <c r="D19" s="114" t="s">
        <v>89</v>
      </c>
      <c r="E19" s="271">
        <f>F23</f>
        <v>46132</v>
      </c>
      <c r="F19" s="271"/>
      <c r="G19" s="271"/>
      <c r="H19" s="191"/>
      <c r="I19" s="84"/>
      <c r="J19" s="113"/>
      <c r="K19" s="87"/>
      <c r="L19" s="113"/>
      <c r="M19" s="113"/>
      <c r="N19" s="113"/>
    </row>
    <row r="20" spans="2:15" ht="15.95" customHeight="1">
      <c r="B20" s="110"/>
      <c r="C20" s="103"/>
      <c r="D20" s="111" t="s">
        <v>90</v>
      </c>
      <c r="E20" s="221">
        <f>E19</f>
        <v>46132</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74" t="s">
        <v>50</v>
      </c>
      <c r="D22" s="274"/>
      <c r="E22" s="274"/>
      <c r="F22" s="238" t="s">
        <v>51</v>
      </c>
      <c r="G22" s="238" t="s">
        <v>131</v>
      </c>
      <c r="H22" s="117"/>
      <c r="I22" s="117"/>
      <c r="J22" s="118"/>
      <c r="K22" s="201"/>
      <c r="L22" s="265">
        <f>G23</f>
        <v>46125</v>
      </c>
    </row>
    <row r="23" spans="2:15" ht="16.5" customHeight="1">
      <c r="B23" s="237"/>
      <c r="C23" s="237"/>
      <c r="D23" s="237"/>
      <c r="E23" s="237"/>
      <c r="F23" s="239">
        <f>G23+7</f>
        <v>46132</v>
      </c>
      <c r="G23" s="239">
        <v>46125</v>
      </c>
      <c r="H23" s="117"/>
      <c r="I23" s="117"/>
      <c r="J23" s="118"/>
      <c r="K23" s="201"/>
      <c r="L23" s="265"/>
      <c r="M23" s="96"/>
      <c r="N23" s="96"/>
    </row>
    <row r="24" spans="2:15" ht="27.75" customHeight="1">
      <c r="B24" s="122" t="s">
        <v>1</v>
      </c>
      <c r="C24" s="275" t="s">
        <v>99</v>
      </c>
      <c r="D24" s="275"/>
      <c r="E24" s="275"/>
      <c r="F24" s="240"/>
      <c r="G24" s="240"/>
      <c r="I24" s="113"/>
      <c r="J24" s="113"/>
      <c r="K24" s="87"/>
      <c r="L24" s="113"/>
      <c r="M24" s="113"/>
    </row>
    <row r="25" spans="2:15" ht="32.25" customHeight="1">
      <c r="B25" s="123">
        <v>1</v>
      </c>
      <c r="C25" s="275" t="s">
        <v>100</v>
      </c>
      <c r="D25" s="275"/>
      <c r="E25" s="275"/>
      <c r="F25" s="124"/>
      <c r="G25" s="124"/>
      <c r="H25" s="189" t="s">
        <v>74</v>
      </c>
      <c r="I25" s="179">
        <v>5700000</v>
      </c>
      <c r="J25" s="162"/>
      <c r="K25" s="202"/>
      <c r="L25" s="163"/>
      <c r="M25" s="163"/>
    </row>
    <row r="26" spans="2:15" ht="20.100000000000001" customHeight="1">
      <c r="B26" s="123">
        <v>1.1000000000000001</v>
      </c>
      <c r="C26" s="123"/>
      <c r="D26" s="276" t="s">
        <v>60</v>
      </c>
      <c r="E26" s="276"/>
      <c r="F26" s="147">
        <f>G30</f>
        <v>104706196259</v>
      </c>
      <c r="G26" s="147">
        <v>99008052074</v>
      </c>
      <c r="H26" s="189" t="s">
        <v>75</v>
      </c>
      <c r="I26" s="179">
        <v>5700000</v>
      </c>
      <c r="J26" s="163"/>
      <c r="K26" s="202"/>
      <c r="L26" s="164">
        <v>67245907685</v>
      </c>
      <c r="M26" s="165">
        <f>L26-G26</f>
        <v>-31762144389</v>
      </c>
      <c r="O26" s="143"/>
    </row>
    <row r="27" spans="2:15" ht="20.100000000000001" customHeight="1">
      <c r="B27" s="125">
        <v>1.2</v>
      </c>
      <c r="C27" s="125"/>
      <c r="D27" s="277" t="s">
        <v>61</v>
      </c>
      <c r="E27" s="277"/>
      <c r="F27" s="148">
        <f>G31</f>
        <v>1434331455</v>
      </c>
      <c r="G27" s="148">
        <v>1356274685</v>
      </c>
      <c r="H27" s="189" t="s">
        <v>77</v>
      </c>
      <c r="I27" s="180">
        <v>0</v>
      </c>
      <c r="J27" s="166"/>
      <c r="K27" s="203"/>
      <c r="L27" s="164">
        <v>1067395360</v>
      </c>
      <c r="M27" s="165">
        <f t="shared" ref="M27:M54" si="0">L27-G27</f>
        <v>-288879325</v>
      </c>
      <c r="O27" s="143"/>
    </row>
    <row r="28" spans="2:15" ht="20.100000000000001" customHeight="1">
      <c r="B28" s="125">
        <v>1.3</v>
      </c>
      <c r="C28" s="125"/>
      <c r="D28" s="277" t="s">
        <v>62</v>
      </c>
      <c r="E28" s="277"/>
      <c r="F28" s="222">
        <f>G32</f>
        <v>14343.314549999999</v>
      </c>
      <c r="G28" s="222">
        <v>13562.74685</v>
      </c>
      <c r="I28" s="181"/>
      <c r="J28" s="163"/>
      <c r="K28" s="202"/>
      <c r="L28" s="164">
        <v>10673.953600000001</v>
      </c>
      <c r="M28" s="165">
        <f>L28-G28</f>
        <v>-2888.7932499999988</v>
      </c>
      <c r="O28" s="143"/>
    </row>
    <row r="29" spans="2:15" ht="33" customHeight="1">
      <c r="B29" s="125">
        <v>2</v>
      </c>
      <c r="C29" s="273" t="s">
        <v>101</v>
      </c>
      <c r="D29" s="273"/>
      <c r="E29" s="273"/>
      <c r="F29" s="148"/>
      <c r="G29" s="148"/>
      <c r="I29" s="181">
        <f>F23</f>
        <v>46132</v>
      </c>
      <c r="J29" s="167"/>
      <c r="K29" s="204"/>
      <c r="L29" s="164"/>
      <c r="M29" s="165">
        <f t="shared" si="0"/>
        <v>0</v>
      </c>
      <c r="N29" s="143"/>
    </row>
    <row r="30" spans="2:15" ht="20.100000000000001" customHeight="1" thickBot="1">
      <c r="B30" s="125">
        <v>2.1</v>
      </c>
      <c r="C30" s="125"/>
      <c r="D30" s="277" t="s">
        <v>60</v>
      </c>
      <c r="E30" s="277"/>
      <c r="F30" s="148">
        <v>107203269663</v>
      </c>
      <c r="G30" s="148">
        <v>104706196259</v>
      </c>
      <c r="H30" s="189" t="s">
        <v>41</v>
      </c>
      <c r="I30" s="182">
        <v>72193296117</v>
      </c>
      <c r="J30" s="168"/>
      <c r="K30" s="205"/>
      <c r="L30" s="164">
        <v>68038278888</v>
      </c>
      <c r="M30" s="165">
        <f t="shared" si="0"/>
        <v>-36667917371</v>
      </c>
      <c r="N30" s="143"/>
    </row>
    <row r="31" spans="2:15" ht="20.100000000000001" customHeight="1" thickBot="1">
      <c r="B31" s="125">
        <v>2.2000000000000002</v>
      </c>
      <c r="C31" s="125"/>
      <c r="D31" s="277" t="s">
        <v>61</v>
      </c>
      <c r="E31" s="277"/>
      <c r="F31" s="148">
        <v>1488934300</v>
      </c>
      <c r="G31" s="148">
        <v>1434331455</v>
      </c>
      <c r="I31" s="182"/>
      <c r="J31" s="168"/>
      <c r="K31" s="205"/>
      <c r="L31" s="164">
        <v>1079972680</v>
      </c>
      <c r="M31" s="165">
        <f t="shared" si="0"/>
        <v>-354358775</v>
      </c>
      <c r="N31" s="143"/>
    </row>
    <row r="32" spans="2:15" ht="20.100000000000001" customHeight="1" thickBot="1">
      <c r="B32" s="125">
        <v>2.2999999999999998</v>
      </c>
      <c r="C32" s="125"/>
      <c r="D32" s="277" t="s">
        <v>62</v>
      </c>
      <c r="E32" s="277"/>
      <c r="F32" s="241">
        <v>14889.343000000001</v>
      </c>
      <c r="G32" s="222">
        <v>14343.314549999999</v>
      </c>
      <c r="H32" s="189" t="s">
        <v>112</v>
      </c>
      <c r="I32" s="183">
        <v>57</v>
      </c>
      <c r="J32" s="168"/>
      <c r="K32" s="205"/>
      <c r="L32" s="164">
        <v>10799.7268</v>
      </c>
      <c r="M32" s="165">
        <f t="shared" si="0"/>
        <v>-3543.5877499999988</v>
      </c>
      <c r="N32" s="143"/>
      <c r="O32" s="232"/>
    </row>
    <row r="33" spans="2:15" ht="35.1" customHeight="1" thickBot="1">
      <c r="B33" s="125">
        <v>3</v>
      </c>
      <c r="C33" s="272" t="s">
        <v>92</v>
      </c>
      <c r="D33" s="273"/>
      <c r="E33" s="273"/>
      <c r="F33" s="148">
        <f>F30-F26</f>
        <v>2497073404</v>
      </c>
      <c r="G33" s="148">
        <v>5698144185</v>
      </c>
      <c r="I33" s="183"/>
      <c r="J33" s="168"/>
      <c r="K33" s="205"/>
      <c r="L33" s="164">
        <v>792371203</v>
      </c>
      <c r="M33" s="165">
        <f t="shared" si="0"/>
        <v>-4905772982</v>
      </c>
      <c r="N33" s="143"/>
    </row>
    <row r="34" spans="2:15" ht="27" customHeight="1" thickBot="1">
      <c r="B34" s="125">
        <v>3.1</v>
      </c>
      <c r="C34" s="242"/>
      <c r="D34" s="285" t="s">
        <v>91</v>
      </c>
      <c r="E34" s="285"/>
      <c r="F34" s="148">
        <f>F33-F35</f>
        <v>3945160113</v>
      </c>
      <c r="G34" s="148">
        <v>5698144185</v>
      </c>
      <c r="H34" s="189" t="s">
        <v>113</v>
      </c>
      <c r="I34" s="184">
        <v>1266549054</v>
      </c>
      <c r="J34" s="168"/>
      <c r="K34" s="205"/>
      <c r="L34" s="164">
        <v>792371203</v>
      </c>
      <c r="M34" s="165">
        <f t="shared" si="0"/>
        <v>-4905772982</v>
      </c>
      <c r="N34" s="143"/>
    </row>
    <row r="35" spans="2:15" ht="27.75" customHeight="1" thickBot="1">
      <c r="B35" s="125">
        <v>3.2</v>
      </c>
      <c r="C35" s="243"/>
      <c r="D35" s="285" t="s">
        <v>76</v>
      </c>
      <c r="E35" s="285"/>
      <c r="F35" s="148">
        <v>-1448086709</v>
      </c>
      <c r="G35" s="148"/>
      <c r="I35" s="184"/>
      <c r="J35" s="168"/>
      <c r="K35" s="205"/>
      <c r="L35" s="164"/>
      <c r="M35" s="165">
        <f t="shared" si="0"/>
        <v>0</v>
      </c>
      <c r="N35" s="143"/>
    </row>
    <row r="36" spans="2:15" ht="27" customHeight="1" thickBot="1">
      <c r="B36" s="125">
        <v>3.3</v>
      </c>
      <c r="C36" s="243"/>
      <c r="D36" s="285" t="s">
        <v>52</v>
      </c>
      <c r="E36" s="285"/>
      <c r="F36" s="146"/>
      <c r="G36" s="149"/>
      <c r="H36" s="189" t="s">
        <v>114</v>
      </c>
      <c r="I36" s="185">
        <v>12665.49</v>
      </c>
      <c r="J36" s="169"/>
      <c r="K36" s="205"/>
      <c r="L36" s="164"/>
      <c r="M36" s="165">
        <f t="shared" si="0"/>
        <v>0</v>
      </c>
      <c r="O36" s="143"/>
    </row>
    <row r="37" spans="2:15" ht="32.1" customHeight="1">
      <c r="B37" s="125">
        <v>4</v>
      </c>
      <c r="C37" s="286" t="s">
        <v>102</v>
      </c>
      <c r="D37" s="286"/>
      <c r="E37" s="286"/>
      <c r="F37" s="223">
        <f>F32-F28</f>
        <v>546.02845000000161</v>
      </c>
      <c r="G37" s="223">
        <v>780.5676999999996</v>
      </c>
      <c r="I37" s="186"/>
      <c r="J37" s="170"/>
      <c r="K37" s="205"/>
      <c r="L37" s="164">
        <v>125.7732</v>
      </c>
      <c r="M37" s="165">
        <f t="shared" si="0"/>
        <v>-654.79449999999963</v>
      </c>
      <c r="O37" s="233"/>
    </row>
    <row r="38" spans="2:15" ht="32.1" customHeight="1">
      <c r="B38" s="125">
        <v>5</v>
      </c>
      <c r="C38" s="273" t="s">
        <v>103</v>
      </c>
      <c r="D38" s="273"/>
      <c r="E38" s="273"/>
      <c r="F38" s="244"/>
      <c r="G38" s="244"/>
      <c r="I38" s="187">
        <v>736543004</v>
      </c>
      <c r="J38" s="172"/>
      <c r="K38" s="205"/>
      <c r="L38" s="164"/>
      <c r="M38" s="165">
        <f t="shared" si="0"/>
        <v>0</v>
      </c>
      <c r="O38" s="143"/>
    </row>
    <row r="39" spans="2:15" ht="20.100000000000001" customHeight="1">
      <c r="B39" s="125">
        <v>5.0999999999999996</v>
      </c>
      <c r="C39" s="243"/>
      <c r="D39" s="277" t="s">
        <v>56</v>
      </c>
      <c r="E39" s="277"/>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7" t="s">
        <v>57</v>
      </c>
      <c r="E40" s="277"/>
      <c r="F40" s="148">
        <v>59886804032</v>
      </c>
      <c r="G40" s="148">
        <v>59868412746</v>
      </c>
      <c r="H40" s="194"/>
      <c r="I40" s="188">
        <v>12400</v>
      </c>
      <c r="J40" s="173"/>
      <c r="K40" s="205"/>
      <c r="L40" s="164">
        <v>54222704675</v>
      </c>
      <c r="M40" s="165">
        <f t="shared" si="0"/>
        <v>-5645708071</v>
      </c>
      <c r="O40" s="143"/>
    </row>
    <row r="41" spans="2:15" ht="32.1" customHeight="1">
      <c r="B41" s="125">
        <v>6</v>
      </c>
      <c r="C41" s="287" t="s">
        <v>110</v>
      </c>
      <c r="D41" s="286"/>
      <c r="E41" s="286"/>
      <c r="F41" s="126"/>
      <c r="G41" s="126"/>
      <c r="I41" s="187"/>
      <c r="J41" s="170"/>
      <c r="K41" s="206"/>
      <c r="L41" s="170"/>
      <c r="M41" s="165">
        <f t="shared" si="0"/>
        <v>0</v>
      </c>
      <c r="O41" s="143"/>
    </row>
    <row r="42" spans="2:15" ht="16.5">
      <c r="B42" s="125">
        <v>6.1</v>
      </c>
      <c r="C42" s="245"/>
      <c r="D42" s="246" t="s">
        <v>117</v>
      </c>
      <c r="E42" s="246"/>
      <c r="F42" s="126"/>
      <c r="G42" s="126"/>
      <c r="I42" s="171"/>
      <c r="J42" s="170"/>
      <c r="K42" s="206"/>
      <c r="L42" s="170"/>
      <c r="M42" s="165">
        <f t="shared" si="0"/>
        <v>0</v>
      </c>
      <c r="O42" s="143"/>
    </row>
    <row r="43" spans="2:15" ht="16.5">
      <c r="B43" s="125">
        <v>6.2</v>
      </c>
      <c r="C43" s="245"/>
      <c r="D43" s="246" t="s">
        <v>118</v>
      </c>
      <c r="E43" s="246"/>
      <c r="F43" s="126"/>
      <c r="G43" s="126"/>
      <c r="I43" s="174"/>
      <c r="J43" s="170"/>
      <c r="K43" s="206"/>
      <c r="L43" s="170"/>
      <c r="M43" s="165">
        <f t="shared" si="0"/>
        <v>0</v>
      </c>
      <c r="O43" s="143"/>
    </row>
    <row r="44" spans="2:15" ht="16.5">
      <c r="B44" s="125">
        <v>6.3</v>
      </c>
      <c r="C44" s="245"/>
      <c r="D44" s="246" t="s">
        <v>119</v>
      </c>
      <c r="E44" s="246"/>
      <c r="F44" s="126"/>
      <c r="G44" s="126"/>
      <c r="I44" s="175"/>
      <c r="J44" s="170"/>
      <c r="K44" s="206"/>
      <c r="L44" s="170"/>
      <c r="M44" s="165">
        <f t="shared" si="0"/>
        <v>0</v>
      </c>
      <c r="O44" s="143"/>
    </row>
    <row r="45" spans="2:15" ht="42" customHeight="1">
      <c r="B45" s="127" t="s">
        <v>2</v>
      </c>
      <c r="C45" s="273" t="s">
        <v>104</v>
      </c>
      <c r="D45" s="273"/>
      <c r="E45" s="273"/>
      <c r="F45" s="247"/>
      <c r="G45" s="247"/>
      <c r="I45" s="176"/>
      <c r="J45" s="170"/>
      <c r="K45" s="206"/>
      <c r="L45" s="170"/>
      <c r="M45" s="165">
        <f t="shared" si="0"/>
        <v>0</v>
      </c>
      <c r="O45" s="143"/>
    </row>
    <row r="46" spans="2:15" ht="32.1" customHeight="1">
      <c r="B46" s="125">
        <v>1</v>
      </c>
      <c r="C46" s="273" t="s">
        <v>105</v>
      </c>
      <c r="D46" s="273"/>
      <c r="E46" s="273"/>
      <c r="F46" s="126">
        <f>G47</f>
        <v>14430</v>
      </c>
      <c r="G46" s="126">
        <v>13820</v>
      </c>
      <c r="I46" s="167"/>
      <c r="J46" s="170"/>
      <c r="K46" s="206"/>
      <c r="L46" s="170">
        <v>10580</v>
      </c>
      <c r="M46" s="165">
        <f t="shared" si="0"/>
        <v>-3240</v>
      </c>
      <c r="O46" s="143"/>
    </row>
    <row r="47" spans="2:15" ht="32.1" customHeight="1">
      <c r="B47" s="125">
        <v>2</v>
      </c>
      <c r="C47" s="273" t="s">
        <v>106</v>
      </c>
      <c r="D47" s="273"/>
      <c r="E47" s="273"/>
      <c r="F47" s="236">
        <v>14750</v>
      </c>
      <c r="G47" s="126">
        <v>14430</v>
      </c>
      <c r="I47" s="177"/>
      <c r="J47" s="170"/>
      <c r="K47" s="206"/>
      <c r="L47" s="170">
        <v>10990</v>
      </c>
      <c r="M47" s="165">
        <f t="shared" si="0"/>
        <v>-3440</v>
      </c>
      <c r="O47" s="264"/>
    </row>
    <row r="48" spans="2:15" ht="32.1" customHeight="1">
      <c r="B48" s="125">
        <v>3</v>
      </c>
      <c r="C48" s="273" t="s">
        <v>107</v>
      </c>
      <c r="D48" s="273"/>
      <c r="E48" s="273"/>
      <c r="F48" s="160">
        <f>F47-F46</f>
        <v>320</v>
      </c>
      <c r="G48" s="160">
        <v>610</v>
      </c>
      <c r="I48" s="178"/>
      <c r="J48" s="170"/>
      <c r="K48" s="206"/>
      <c r="L48" s="170">
        <v>410</v>
      </c>
      <c r="M48" s="165">
        <f t="shared" si="0"/>
        <v>-200</v>
      </c>
      <c r="O48" s="143"/>
    </row>
    <row r="49" spans="2:16" ht="32.1" customHeight="1">
      <c r="B49" s="282">
        <v>4</v>
      </c>
      <c r="C49" s="273" t="s">
        <v>108</v>
      </c>
      <c r="D49" s="273"/>
      <c r="E49" s="273"/>
      <c r="F49" s="247"/>
      <c r="G49" s="263"/>
      <c r="I49" s="165"/>
      <c r="J49" s="170"/>
      <c r="K49" s="206"/>
      <c r="L49" s="170"/>
      <c r="M49" s="165">
        <f t="shared" si="0"/>
        <v>0</v>
      </c>
      <c r="O49" s="143"/>
    </row>
    <row r="50" spans="2:16" ht="15.95" customHeight="1">
      <c r="B50" s="282"/>
      <c r="C50" s="243"/>
      <c r="D50" s="277" t="s">
        <v>58</v>
      </c>
      <c r="E50" s="277"/>
      <c r="F50" s="140">
        <f>F47-F32</f>
        <v>-139.34300000000076</v>
      </c>
      <c r="G50" s="140">
        <v>86.685450000000856</v>
      </c>
      <c r="I50" s="165"/>
      <c r="J50" s="170"/>
      <c r="K50" s="206"/>
      <c r="L50" s="170">
        <v>-1.926499999999578</v>
      </c>
      <c r="M50" s="165">
        <f t="shared" si="0"/>
        <v>-88.611950000000434</v>
      </c>
      <c r="O50" s="143"/>
      <c r="P50" s="232"/>
    </row>
    <row r="51" spans="2:16" ht="15.95" customHeight="1">
      <c r="B51" s="282"/>
      <c r="C51" s="243"/>
      <c r="D51" s="277" t="s">
        <v>59</v>
      </c>
      <c r="E51" s="277"/>
      <c r="F51" s="128">
        <f>F47/F32-1</f>
        <v>-9.3585727724857515E-3</v>
      </c>
      <c r="G51" s="128">
        <v>6.0436135384063228E-3</v>
      </c>
      <c r="H51" s="193"/>
      <c r="I51" s="165"/>
      <c r="J51" s="163"/>
      <c r="K51" s="202"/>
      <c r="L51" s="163">
        <v>-1.7526500017983615E-4</v>
      </c>
      <c r="M51" s="165">
        <f t="shared" si="0"/>
        <v>-6.2188785385861589E-3</v>
      </c>
      <c r="O51" s="143"/>
    </row>
    <row r="52" spans="2:16" ht="31.5" customHeight="1">
      <c r="B52" s="282">
        <v>5</v>
      </c>
      <c r="C52" s="273" t="s">
        <v>109</v>
      </c>
      <c r="D52" s="273"/>
      <c r="E52" s="273"/>
      <c r="F52" s="247"/>
      <c r="G52" s="247"/>
      <c r="I52" s="188"/>
      <c r="J52" s="163"/>
      <c r="K52" s="202"/>
      <c r="L52" s="163"/>
      <c r="M52" s="165">
        <f t="shared" si="0"/>
        <v>0</v>
      </c>
      <c r="O52" s="143"/>
    </row>
    <row r="53" spans="2:16" ht="15.95" customHeight="1">
      <c r="B53" s="282"/>
      <c r="C53" s="243"/>
      <c r="D53" s="277" t="s">
        <v>56</v>
      </c>
      <c r="E53" s="277"/>
      <c r="F53" s="262">
        <v>15400</v>
      </c>
      <c r="G53" s="126">
        <v>15400</v>
      </c>
      <c r="H53" s="189" t="s">
        <v>115</v>
      </c>
      <c r="I53" s="188">
        <v>16930</v>
      </c>
      <c r="J53" s="173"/>
      <c r="K53" s="205">
        <f>F53-I53</f>
        <v>-1530</v>
      </c>
      <c r="L53" s="163">
        <v>10750</v>
      </c>
      <c r="M53" s="165">
        <f t="shared" si="0"/>
        <v>-4650</v>
      </c>
      <c r="O53" s="143"/>
    </row>
    <row r="54" spans="2:16" ht="15.95" customHeight="1">
      <c r="B54" s="282"/>
      <c r="C54" s="243"/>
      <c r="D54" s="277" t="s">
        <v>57</v>
      </c>
      <c r="E54" s="277"/>
      <c r="F54" s="262">
        <v>9240</v>
      </c>
      <c r="G54" s="126">
        <v>9240</v>
      </c>
      <c r="H54" s="189" t="s">
        <v>116</v>
      </c>
      <c r="I54" s="188">
        <v>10820</v>
      </c>
      <c r="J54" s="161"/>
      <c r="K54" s="205">
        <f>F54-I54</f>
        <v>-1580</v>
      </c>
      <c r="L54" s="68">
        <v>8710</v>
      </c>
      <c r="M54" s="165">
        <f t="shared" si="0"/>
        <v>-530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8" t="s">
        <v>53</v>
      </c>
      <c r="C57" s="278"/>
      <c r="D57" s="278"/>
      <c r="E57" s="132"/>
      <c r="F57" s="279" t="s">
        <v>157</v>
      </c>
      <c r="G57" s="279"/>
      <c r="H57" s="190"/>
      <c r="I57" s="88"/>
      <c r="J57" s="92"/>
      <c r="K57" s="209"/>
      <c r="L57" s="120"/>
      <c r="M57" s="120"/>
    </row>
    <row r="58" spans="2:16" ht="15" customHeight="1">
      <c r="B58" s="280" t="s">
        <v>54</v>
      </c>
      <c r="C58" s="280"/>
      <c r="D58" s="280"/>
      <c r="E58" s="133"/>
      <c r="F58" s="281" t="s">
        <v>55</v>
      </c>
      <c r="G58" s="281"/>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83"/>
      <c r="K62" s="283"/>
      <c r="L62" s="283"/>
      <c r="M62" s="121"/>
    </row>
    <row r="63" spans="2:16" ht="15.75">
      <c r="B63" s="288"/>
      <c r="C63" s="288"/>
      <c r="D63" s="288"/>
      <c r="E63" s="289"/>
      <c r="F63" s="289"/>
      <c r="G63" s="289"/>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83"/>
      <c r="K65" s="283"/>
      <c r="L65" s="283"/>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90"/>
      <c r="K67" s="290"/>
      <c r="L67" s="290"/>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129</v>
      </c>
      <c r="G69" s="159"/>
      <c r="H69" s="190"/>
      <c r="I69" s="120"/>
      <c r="J69" s="120"/>
      <c r="K69" s="210"/>
      <c r="L69" s="121"/>
      <c r="M69" s="121"/>
    </row>
    <row r="70" spans="2:13" ht="15.75" hidden="1">
      <c r="B70" s="154" t="s">
        <v>156</v>
      </c>
      <c r="C70" s="154"/>
      <c r="D70" s="154"/>
      <c r="E70" s="70"/>
      <c r="F70" s="214" t="s">
        <v>121</v>
      </c>
      <c r="G70" s="215"/>
      <c r="H70" s="190"/>
      <c r="I70" s="120"/>
      <c r="J70" s="120"/>
      <c r="K70" s="210"/>
      <c r="L70" s="121"/>
      <c r="M70" s="121"/>
    </row>
    <row r="71" spans="2:13" ht="15.75" hidden="1" customHeight="1">
      <c r="B71" s="155" t="s">
        <v>111</v>
      </c>
      <c r="C71" s="155"/>
      <c r="D71" s="155"/>
      <c r="E71" s="216"/>
      <c r="F71" s="217" t="s">
        <v>122</v>
      </c>
      <c r="G71" s="218"/>
      <c r="I71" s="120"/>
    </row>
    <row r="72" spans="2:13" ht="46.5" hidden="1" customHeight="1">
      <c r="B72" s="78"/>
      <c r="C72" s="213"/>
      <c r="D72" s="213"/>
      <c r="E72" s="219"/>
      <c r="F72" s="291" t="s">
        <v>123</v>
      </c>
      <c r="G72" s="291"/>
      <c r="H72" s="190"/>
      <c r="I72" s="120"/>
      <c r="J72" s="120"/>
      <c r="K72" s="210"/>
      <c r="L72" s="121"/>
      <c r="M72" s="121"/>
    </row>
    <row r="73" spans="2:13" ht="50.25" hidden="1" customHeight="1">
      <c r="B73" s="216"/>
      <c r="C73" s="216"/>
      <c r="D73" s="216"/>
      <c r="E73" s="216"/>
      <c r="F73" s="291" t="s">
        <v>124</v>
      </c>
      <c r="G73" s="291"/>
      <c r="I73" s="120"/>
    </row>
    <row r="74" spans="2:13" ht="18" customHeight="1">
      <c r="B74" s="154" t="s">
        <v>156</v>
      </c>
      <c r="C74" s="216"/>
      <c r="D74" s="216"/>
      <c r="E74" s="216"/>
      <c r="F74" s="214" t="s">
        <v>125</v>
      </c>
      <c r="G74" s="220"/>
      <c r="I74" s="120"/>
    </row>
    <row r="75" spans="2:13" ht="20.25" customHeight="1">
      <c r="B75" s="155" t="s">
        <v>111</v>
      </c>
      <c r="C75" s="216"/>
      <c r="D75" s="216"/>
      <c r="E75" s="216"/>
      <c r="F75" s="217" t="s">
        <v>126</v>
      </c>
      <c r="G75" s="220"/>
      <c r="I75" s="120"/>
    </row>
    <row r="76" spans="2:13" ht="46.5" customHeight="1">
      <c r="B76" s="216"/>
      <c r="C76" s="216"/>
      <c r="D76" s="216"/>
      <c r="E76" s="216"/>
      <c r="F76" s="292" t="s">
        <v>127</v>
      </c>
      <c r="G76" s="292"/>
      <c r="I76" s="120"/>
    </row>
    <row r="77" spans="2:13" ht="49.5" customHeight="1">
      <c r="B77" s="216"/>
      <c r="C77" s="216"/>
      <c r="D77" s="216"/>
      <c r="E77" s="216"/>
      <c r="F77" s="292" t="s">
        <v>128</v>
      </c>
      <c r="G77" s="292"/>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J67:L67"/>
    <mergeCell ref="F73:G73"/>
    <mergeCell ref="F77:G77"/>
    <mergeCell ref="F72:G72"/>
    <mergeCell ref="F76:G76"/>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B57:D57"/>
    <mergeCell ref="F57:G57"/>
    <mergeCell ref="B58:D58"/>
    <mergeCell ref="F58:G58"/>
    <mergeCell ref="C47:E47"/>
    <mergeCell ref="B49:B51"/>
    <mergeCell ref="C49:E49"/>
    <mergeCell ref="D50:E50"/>
    <mergeCell ref="D51:E51"/>
    <mergeCell ref="B52:B54"/>
    <mergeCell ref="C52:E52"/>
    <mergeCell ref="D53:E53"/>
    <mergeCell ref="D54:E54"/>
    <mergeCell ref="C33:E33"/>
    <mergeCell ref="C22:E22"/>
    <mergeCell ref="C24:E24"/>
    <mergeCell ref="C25:E25"/>
    <mergeCell ref="D26:E26"/>
    <mergeCell ref="D27:E27"/>
    <mergeCell ref="D28:E28"/>
    <mergeCell ref="C29:E29"/>
    <mergeCell ref="D30:E30"/>
    <mergeCell ref="D31:E31"/>
    <mergeCell ref="D32:E32"/>
    <mergeCell ref="L22:L23"/>
    <mergeCell ref="B1:G1"/>
    <mergeCell ref="B2:G2"/>
    <mergeCell ref="B4:G4"/>
    <mergeCell ref="E13:G13"/>
    <mergeCell ref="E14:G14"/>
    <mergeCell ref="E17:G17"/>
    <mergeCell ref="E19:G19"/>
  </mergeCells>
  <pageMargins left="0.6692913385826772" right="0.15748031496062992" top="0.19685039370078741" bottom="0" header="0.23622047244094491" footer="0"/>
  <pageSetup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149</v>
      </c>
      <c r="B1" s="255" t="s">
        <v>150</v>
      </c>
      <c r="C1" s="255" t="s">
        <v>69</v>
      </c>
      <c r="D1" s="254" t="s">
        <v>151</v>
      </c>
      <c r="E1" s="254" t="s">
        <v>152</v>
      </c>
      <c r="F1" s="255" t="s">
        <v>153</v>
      </c>
      <c r="G1" s="229">
        <f>MAX($E$1:$E$599)</f>
        <v>99703286440</v>
      </c>
    </row>
    <row r="2" spans="1:7" ht="31.5">
      <c r="A2" s="256">
        <v>0</v>
      </c>
      <c r="B2" s="257" t="s">
        <v>154</v>
      </c>
      <c r="C2" s="259">
        <v>45681</v>
      </c>
      <c r="D2" s="260">
        <v>6100000</v>
      </c>
      <c r="E2" s="261">
        <v>60834962404</v>
      </c>
      <c r="F2" s="258" t="s">
        <v>155</v>
      </c>
      <c r="G2" s="229">
        <f>MIN($E$1:$E$599)</f>
        <v>54222704675</v>
      </c>
    </row>
    <row r="3" spans="1:7" ht="31.5">
      <c r="A3" s="256">
        <v>0</v>
      </c>
      <c r="B3" s="257" t="s">
        <v>154</v>
      </c>
      <c r="C3" s="259">
        <v>45688</v>
      </c>
      <c r="D3" s="260">
        <v>6100000</v>
      </c>
      <c r="E3" s="261">
        <v>61580616825</v>
      </c>
      <c r="F3" s="258" t="s">
        <v>155</v>
      </c>
    </row>
    <row r="4" spans="1:7" ht="31.5">
      <c r="A4" s="256">
        <v>0</v>
      </c>
      <c r="B4" s="257" t="s">
        <v>154</v>
      </c>
      <c r="C4" s="259">
        <v>45691</v>
      </c>
      <c r="D4" s="260">
        <v>6100000</v>
      </c>
      <c r="E4" s="261">
        <v>60667996189</v>
      </c>
      <c r="F4" s="258" t="s">
        <v>155</v>
      </c>
    </row>
    <row r="5" spans="1:7" ht="31.5">
      <c r="A5" s="256">
        <v>0</v>
      </c>
      <c r="B5" s="257" t="s">
        <v>154</v>
      </c>
      <c r="C5" s="259">
        <v>45692</v>
      </c>
      <c r="D5" s="260">
        <v>6100000</v>
      </c>
      <c r="E5" s="261">
        <v>61178742377</v>
      </c>
      <c r="F5" s="258" t="s">
        <v>155</v>
      </c>
    </row>
    <row r="6" spans="1:7" ht="31.5">
      <c r="A6" s="256">
        <v>0</v>
      </c>
      <c r="B6" s="257" t="s">
        <v>154</v>
      </c>
      <c r="C6" s="259">
        <v>45693</v>
      </c>
      <c r="D6" s="260">
        <v>6100000</v>
      </c>
      <c r="E6" s="261">
        <v>61343921302</v>
      </c>
      <c r="F6" s="258" t="s">
        <v>155</v>
      </c>
    </row>
    <row r="7" spans="1:7" ht="31.5">
      <c r="A7" s="256">
        <v>0</v>
      </c>
      <c r="B7" s="257" t="s">
        <v>154</v>
      </c>
      <c r="C7" s="259">
        <v>45694</v>
      </c>
      <c r="D7" s="260">
        <v>6100000</v>
      </c>
      <c r="E7" s="261">
        <v>61473323931</v>
      </c>
      <c r="F7" s="258" t="s">
        <v>155</v>
      </c>
    </row>
    <row r="8" spans="1:7" ht="31.5">
      <c r="A8" s="256">
        <v>0</v>
      </c>
      <c r="B8" s="257" t="s">
        <v>154</v>
      </c>
      <c r="C8" s="259">
        <v>45697</v>
      </c>
      <c r="D8" s="260">
        <v>6100000</v>
      </c>
      <c r="E8" s="261">
        <v>61556796768</v>
      </c>
      <c r="F8" s="258" t="s">
        <v>155</v>
      </c>
    </row>
    <row r="9" spans="1:7" ht="31.5">
      <c r="A9" s="256">
        <v>0</v>
      </c>
      <c r="B9" s="257" t="s">
        <v>154</v>
      </c>
      <c r="C9" s="259">
        <v>45698</v>
      </c>
      <c r="D9" s="260">
        <v>6100000</v>
      </c>
      <c r="E9" s="261">
        <v>60962756020</v>
      </c>
      <c r="F9" s="258" t="s">
        <v>155</v>
      </c>
    </row>
    <row r="10" spans="1:7" ht="31.5">
      <c r="A10" s="256">
        <v>0</v>
      </c>
      <c r="B10" s="257" t="s">
        <v>154</v>
      </c>
      <c r="C10" s="259">
        <v>45699</v>
      </c>
      <c r="D10" s="260">
        <v>6100000</v>
      </c>
      <c r="E10" s="261">
        <v>61314900343</v>
      </c>
      <c r="F10" s="258" t="s">
        <v>155</v>
      </c>
    </row>
    <row r="11" spans="1:7" ht="31.5">
      <c r="A11" s="256">
        <v>0</v>
      </c>
      <c r="B11" s="257" t="s">
        <v>154</v>
      </c>
      <c r="C11" s="259">
        <v>45700</v>
      </c>
      <c r="D11" s="260">
        <v>6100000</v>
      </c>
      <c r="E11" s="261">
        <v>61232725791</v>
      </c>
      <c r="F11" s="258" t="s">
        <v>155</v>
      </c>
    </row>
    <row r="12" spans="1:7" ht="31.5">
      <c r="A12" s="256">
        <v>0</v>
      </c>
      <c r="B12" s="257" t="s">
        <v>154</v>
      </c>
      <c r="C12" s="259">
        <v>45701</v>
      </c>
      <c r="D12" s="260">
        <v>6100000</v>
      </c>
      <c r="E12" s="261">
        <v>61314640117</v>
      </c>
      <c r="F12" s="258" t="s">
        <v>155</v>
      </c>
    </row>
    <row r="13" spans="1:7" ht="31.5">
      <c r="A13" s="256">
        <v>0</v>
      </c>
      <c r="B13" s="257" t="s">
        <v>154</v>
      </c>
      <c r="C13" s="259">
        <v>45702</v>
      </c>
      <c r="D13" s="260">
        <v>6100000</v>
      </c>
      <c r="E13" s="261">
        <v>61282637738</v>
      </c>
      <c r="F13" s="258" t="s">
        <v>155</v>
      </c>
    </row>
    <row r="14" spans="1:7" ht="31.5">
      <c r="A14" s="256">
        <v>0</v>
      </c>
      <c r="B14" s="257" t="s">
        <v>154</v>
      </c>
      <c r="C14" s="259">
        <v>45704</v>
      </c>
      <c r="D14" s="260">
        <v>6100000</v>
      </c>
      <c r="E14" s="261">
        <v>61460746908</v>
      </c>
      <c r="F14" s="258" t="s">
        <v>155</v>
      </c>
    </row>
    <row r="15" spans="1:7" ht="31.5">
      <c r="A15" s="256">
        <v>0</v>
      </c>
      <c r="B15" s="257" t="s">
        <v>154</v>
      </c>
      <c r="C15" s="259">
        <v>45705</v>
      </c>
      <c r="D15" s="260">
        <v>6100000</v>
      </c>
      <c r="E15" s="261">
        <v>61265514907</v>
      </c>
      <c r="F15" s="258" t="s">
        <v>155</v>
      </c>
    </row>
    <row r="16" spans="1:7" ht="31.5">
      <c r="A16" s="256">
        <v>0</v>
      </c>
      <c r="B16" s="257" t="s">
        <v>154</v>
      </c>
      <c r="C16" s="259">
        <v>45706</v>
      </c>
      <c r="D16" s="260">
        <v>6100000</v>
      </c>
      <c r="E16" s="261">
        <v>61416417439</v>
      </c>
      <c r="F16" s="258" t="s">
        <v>155</v>
      </c>
    </row>
    <row r="17" spans="1:6" ht="31.5">
      <c r="A17" s="256">
        <v>0</v>
      </c>
      <c r="B17" s="257" t="s">
        <v>154</v>
      </c>
      <c r="C17" s="259">
        <v>45707</v>
      </c>
      <c r="D17" s="260">
        <v>6100000</v>
      </c>
      <c r="E17" s="261">
        <v>61812850540</v>
      </c>
      <c r="F17" s="258" t="s">
        <v>155</v>
      </c>
    </row>
    <row r="18" spans="1:6" ht="31.5">
      <c r="A18" s="256">
        <v>0</v>
      </c>
      <c r="B18" s="257" t="s">
        <v>154</v>
      </c>
      <c r="C18" s="259">
        <v>45708</v>
      </c>
      <c r="D18" s="260">
        <v>6100000</v>
      </c>
      <c r="E18" s="261">
        <v>61969747492</v>
      </c>
      <c r="F18" s="258" t="s">
        <v>155</v>
      </c>
    </row>
    <row r="19" spans="1:6" ht="31.5">
      <c r="A19" s="256">
        <v>0</v>
      </c>
      <c r="B19" s="257" t="s">
        <v>154</v>
      </c>
      <c r="C19" s="259">
        <v>45711</v>
      </c>
      <c r="D19" s="260">
        <v>6100000</v>
      </c>
      <c r="E19" s="261">
        <v>62021612826</v>
      </c>
      <c r="F19" s="258" t="s">
        <v>155</v>
      </c>
    </row>
    <row r="20" spans="1:6" ht="31.5">
      <c r="A20" s="256">
        <v>0</v>
      </c>
      <c r="B20" s="257" t="s">
        <v>154</v>
      </c>
      <c r="C20" s="259">
        <v>45712</v>
      </c>
      <c r="D20" s="260">
        <v>6100000</v>
      </c>
      <c r="E20" s="261">
        <v>62424044355</v>
      </c>
      <c r="F20" s="258" t="s">
        <v>155</v>
      </c>
    </row>
    <row r="21" spans="1:6" ht="31.5">
      <c r="A21" s="256">
        <v>0</v>
      </c>
      <c r="B21" s="257" t="s">
        <v>154</v>
      </c>
      <c r="C21" s="259">
        <v>45713</v>
      </c>
      <c r="D21" s="260">
        <v>6100000</v>
      </c>
      <c r="E21" s="261">
        <v>62269724199</v>
      </c>
      <c r="F21" s="258" t="s">
        <v>155</v>
      </c>
    </row>
    <row r="22" spans="1:6" ht="31.5">
      <c r="A22" s="256">
        <v>0</v>
      </c>
      <c r="B22" s="257" t="s">
        <v>154</v>
      </c>
      <c r="C22" s="259">
        <v>45714</v>
      </c>
      <c r="D22" s="260">
        <v>6100000</v>
      </c>
      <c r="E22" s="261">
        <v>62323002212</v>
      </c>
      <c r="F22" s="258" t="s">
        <v>155</v>
      </c>
    </row>
    <row r="23" spans="1:6" ht="31.5">
      <c r="A23" s="256">
        <v>0</v>
      </c>
      <c r="B23" s="257" t="s">
        <v>154</v>
      </c>
      <c r="C23" s="259">
        <v>45715</v>
      </c>
      <c r="D23" s="260">
        <v>6100000</v>
      </c>
      <c r="E23" s="261">
        <v>62492460654</v>
      </c>
      <c r="F23" s="258" t="s">
        <v>155</v>
      </c>
    </row>
    <row r="24" spans="1:6" ht="31.5">
      <c r="A24" s="256">
        <v>0</v>
      </c>
      <c r="B24" s="257" t="s">
        <v>154</v>
      </c>
      <c r="C24" s="259">
        <v>45716</v>
      </c>
      <c r="D24" s="260">
        <v>6100000</v>
      </c>
      <c r="E24" s="261">
        <v>62244885379</v>
      </c>
      <c r="F24" s="258" t="s">
        <v>155</v>
      </c>
    </row>
    <row r="25" spans="1:6" ht="31.5">
      <c r="A25" s="256">
        <v>0</v>
      </c>
      <c r="B25" s="257" t="s">
        <v>154</v>
      </c>
      <c r="C25" s="259">
        <v>45718</v>
      </c>
      <c r="D25" s="260">
        <v>6100000</v>
      </c>
      <c r="E25" s="261">
        <v>62239502646</v>
      </c>
      <c r="F25" s="258" t="s">
        <v>155</v>
      </c>
    </row>
    <row r="26" spans="1:6" ht="31.5">
      <c r="A26" s="256">
        <v>0</v>
      </c>
      <c r="B26" s="257" t="s">
        <v>154</v>
      </c>
      <c r="C26" s="259">
        <v>45719</v>
      </c>
      <c r="D26" s="260">
        <v>6100000</v>
      </c>
      <c r="E26" s="261">
        <v>62469989593</v>
      </c>
      <c r="F26" s="258" t="s">
        <v>155</v>
      </c>
    </row>
    <row r="27" spans="1:6" ht="31.5">
      <c r="A27" s="256">
        <v>0</v>
      </c>
      <c r="B27" s="257" t="s">
        <v>154</v>
      </c>
      <c r="C27" s="259">
        <v>45720</v>
      </c>
      <c r="D27" s="260">
        <v>6100000</v>
      </c>
      <c r="E27" s="261">
        <v>62693645987</v>
      </c>
      <c r="F27" s="258" t="s">
        <v>155</v>
      </c>
    </row>
    <row r="28" spans="1:6" ht="31.5">
      <c r="A28" s="256">
        <v>0</v>
      </c>
      <c r="B28" s="257" t="s">
        <v>154</v>
      </c>
      <c r="C28" s="259">
        <v>45721</v>
      </c>
      <c r="D28" s="260">
        <v>6100000</v>
      </c>
      <c r="E28" s="261">
        <v>62370104679</v>
      </c>
      <c r="F28" s="258" t="s">
        <v>155</v>
      </c>
    </row>
    <row r="29" spans="1:6" ht="31.5">
      <c r="A29" s="256">
        <v>0</v>
      </c>
      <c r="B29" s="257" t="s">
        <v>154</v>
      </c>
      <c r="C29" s="259">
        <v>45722</v>
      </c>
      <c r="D29" s="260">
        <v>6100000</v>
      </c>
      <c r="E29" s="261">
        <v>63122000325</v>
      </c>
      <c r="F29" s="258" t="s">
        <v>155</v>
      </c>
    </row>
    <row r="30" spans="1:6" ht="31.5">
      <c r="A30" s="256">
        <v>0</v>
      </c>
      <c r="B30" s="257" t="s">
        <v>154</v>
      </c>
      <c r="C30" s="259">
        <v>45725</v>
      </c>
      <c r="D30" s="260">
        <v>6100000</v>
      </c>
      <c r="E30" s="261">
        <v>63502490830</v>
      </c>
      <c r="F30" s="258" t="s">
        <v>155</v>
      </c>
    </row>
    <row r="31" spans="1:6" ht="31.5">
      <c r="A31" s="256">
        <v>0</v>
      </c>
      <c r="B31" s="257" t="s">
        <v>154</v>
      </c>
      <c r="C31" s="259">
        <v>45726</v>
      </c>
      <c r="D31" s="260">
        <v>6100000</v>
      </c>
      <c r="E31" s="261">
        <v>63432625550</v>
      </c>
      <c r="F31" s="258" t="s">
        <v>155</v>
      </c>
    </row>
    <row r="32" spans="1:6" ht="31.5">
      <c r="A32" s="256">
        <v>0</v>
      </c>
      <c r="B32" s="257" t="s">
        <v>154</v>
      </c>
      <c r="C32" s="259">
        <v>45727</v>
      </c>
      <c r="D32" s="260">
        <v>6100000</v>
      </c>
      <c r="E32" s="261">
        <v>63537147969</v>
      </c>
      <c r="F32" s="258" t="s">
        <v>155</v>
      </c>
    </row>
    <row r="33" spans="1:6" ht="31.5">
      <c r="A33" s="256">
        <v>0</v>
      </c>
      <c r="B33" s="257" t="s">
        <v>154</v>
      </c>
      <c r="C33" s="259">
        <v>45728</v>
      </c>
      <c r="D33" s="260">
        <v>6100000</v>
      </c>
      <c r="E33" s="261">
        <v>63430652246</v>
      </c>
      <c r="F33" s="258" t="s">
        <v>155</v>
      </c>
    </row>
    <row r="34" spans="1:6" ht="31.5">
      <c r="A34" s="256">
        <v>0</v>
      </c>
      <c r="B34" s="257" t="s">
        <v>154</v>
      </c>
      <c r="C34" s="259">
        <v>45729</v>
      </c>
      <c r="D34" s="260">
        <v>6100000</v>
      </c>
      <c r="E34" s="261">
        <v>63122799351</v>
      </c>
      <c r="F34" s="258" t="s">
        <v>155</v>
      </c>
    </row>
    <row r="35" spans="1:6" ht="31.5">
      <c r="A35" s="256">
        <v>0</v>
      </c>
      <c r="B35" s="257" t="s">
        <v>154</v>
      </c>
      <c r="C35" s="259">
        <v>45732</v>
      </c>
      <c r="D35" s="260">
        <v>6300000</v>
      </c>
      <c r="E35" s="261">
        <v>65045754648</v>
      </c>
      <c r="F35" s="258" t="s">
        <v>155</v>
      </c>
    </row>
    <row r="36" spans="1:6" ht="31.5">
      <c r="A36" s="256">
        <v>0</v>
      </c>
      <c r="B36" s="257" t="s">
        <v>154</v>
      </c>
      <c r="C36" s="259">
        <v>45733</v>
      </c>
      <c r="D36" s="260">
        <v>6300000</v>
      </c>
      <c r="E36" s="261">
        <v>65487354071</v>
      </c>
      <c r="F36" s="258" t="s">
        <v>155</v>
      </c>
    </row>
    <row r="37" spans="1:6" ht="31.5">
      <c r="A37" s="256">
        <v>0</v>
      </c>
      <c r="B37" s="257" t="s">
        <v>154</v>
      </c>
      <c r="C37" s="259">
        <v>45734</v>
      </c>
      <c r="D37" s="260">
        <v>6300000</v>
      </c>
      <c r="E37" s="261">
        <v>65212236663</v>
      </c>
      <c r="F37" s="258" t="s">
        <v>155</v>
      </c>
    </row>
    <row r="38" spans="1:6" ht="31.5">
      <c r="A38" s="256">
        <v>0</v>
      </c>
      <c r="B38" s="257" t="s">
        <v>154</v>
      </c>
      <c r="C38" s="259">
        <v>45735</v>
      </c>
      <c r="D38" s="260">
        <v>6300000</v>
      </c>
      <c r="E38" s="261">
        <v>64714965167</v>
      </c>
      <c r="F38" s="258" t="s">
        <v>155</v>
      </c>
    </row>
    <row r="39" spans="1:6" ht="31.5">
      <c r="A39" s="256">
        <v>0</v>
      </c>
      <c r="B39" s="257" t="s">
        <v>154</v>
      </c>
      <c r="C39" s="259">
        <v>45736</v>
      </c>
      <c r="D39" s="260">
        <v>6300000</v>
      </c>
      <c r="E39" s="261">
        <v>64756550051</v>
      </c>
      <c r="F39" s="258" t="s">
        <v>155</v>
      </c>
    </row>
    <row r="40" spans="1:6" ht="31.5">
      <c r="A40" s="256">
        <v>0</v>
      </c>
      <c r="B40" s="257" t="s">
        <v>154</v>
      </c>
      <c r="C40" s="259">
        <v>45739</v>
      </c>
      <c r="D40" s="260">
        <v>6300000</v>
      </c>
      <c r="E40" s="261">
        <v>64740726668</v>
      </c>
      <c r="F40" s="258" t="s">
        <v>155</v>
      </c>
    </row>
    <row r="41" spans="1:6" ht="31.5">
      <c r="A41" s="256">
        <v>0</v>
      </c>
      <c r="B41" s="257" t="s">
        <v>154</v>
      </c>
      <c r="C41" s="259">
        <v>45740</v>
      </c>
      <c r="D41" s="260">
        <v>6300000</v>
      </c>
      <c r="E41" s="261">
        <v>65275293896</v>
      </c>
      <c r="F41" s="258" t="s">
        <v>155</v>
      </c>
    </row>
    <row r="42" spans="1:6" ht="31.5">
      <c r="A42" s="256">
        <v>0</v>
      </c>
      <c r="B42" s="257" t="s">
        <v>154</v>
      </c>
      <c r="C42" s="259">
        <v>45741</v>
      </c>
      <c r="D42" s="260">
        <v>6300000</v>
      </c>
      <c r="E42" s="261">
        <v>65136672311</v>
      </c>
      <c r="F42" s="258" t="s">
        <v>155</v>
      </c>
    </row>
    <row r="43" spans="1:6" ht="31.5">
      <c r="A43" s="256">
        <v>0</v>
      </c>
      <c r="B43" s="257" t="s">
        <v>154</v>
      </c>
      <c r="C43" s="259">
        <v>45742</v>
      </c>
      <c r="D43" s="260">
        <v>6300000</v>
      </c>
      <c r="E43" s="261">
        <v>64712422050</v>
      </c>
      <c r="F43" s="258" t="s">
        <v>155</v>
      </c>
    </row>
    <row r="44" spans="1:6" ht="31.5">
      <c r="A44" s="256">
        <v>0</v>
      </c>
      <c r="B44" s="257" t="s">
        <v>154</v>
      </c>
      <c r="C44" s="259">
        <v>45743</v>
      </c>
      <c r="D44" s="260">
        <v>6300000</v>
      </c>
      <c r="E44" s="261">
        <v>64675035901</v>
      </c>
      <c r="F44" s="258" t="s">
        <v>155</v>
      </c>
    </row>
    <row r="45" spans="1:6" ht="31.5">
      <c r="A45" s="256">
        <v>0</v>
      </c>
      <c r="B45" s="257" t="s">
        <v>154</v>
      </c>
      <c r="C45" s="259">
        <v>45746</v>
      </c>
      <c r="D45" s="260">
        <v>6300000</v>
      </c>
      <c r="E45" s="261">
        <v>64354377396</v>
      </c>
      <c r="F45" s="258" t="s">
        <v>155</v>
      </c>
    </row>
    <row r="46" spans="1:6" ht="31.5">
      <c r="A46" s="256">
        <v>0</v>
      </c>
      <c r="B46" s="257" t="s">
        <v>154</v>
      </c>
      <c r="C46" s="259">
        <v>45747</v>
      </c>
      <c r="D46" s="260">
        <v>6300000</v>
      </c>
      <c r="E46" s="261">
        <v>63957281730</v>
      </c>
      <c r="F46" s="258" t="s">
        <v>155</v>
      </c>
    </row>
    <row r="47" spans="1:6" ht="31.5">
      <c r="A47" s="256">
        <v>0</v>
      </c>
      <c r="B47" s="257" t="s">
        <v>154</v>
      </c>
      <c r="C47" s="259">
        <v>45748</v>
      </c>
      <c r="D47" s="260">
        <v>6300000</v>
      </c>
      <c r="E47" s="261">
        <v>64441829001</v>
      </c>
      <c r="F47" s="258" t="s">
        <v>155</v>
      </c>
    </row>
    <row r="48" spans="1:6" ht="31.5">
      <c r="A48" s="256">
        <v>0</v>
      </c>
      <c r="B48" s="257" t="s">
        <v>154</v>
      </c>
      <c r="C48" s="259">
        <v>45749</v>
      </c>
      <c r="D48" s="260">
        <v>6300000</v>
      </c>
      <c r="E48" s="261">
        <v>64423407424</v>
      </c>
      <c r="F48" s="258" t="s">
        <v>155</v>
      </c>
    </row>
    <row r="49" spans="1:6" ht="31.5">
      <c r="A49" s="256">
        <v>0</v>
      </c>
      <c r="B49" s="257" t="s">
        <v>154</v>
      </c>
      <c r="C49" s="259">
        <v>45750</v>
      </c>
      <c r="D49" s="260">
        <v>6300000</v>
      </c>
      <c r="E49" s="261">
        <v>60106578742</v>
      </c>
      <c r="F49" s="258" t="s">
        <v>155</v>
      </c>
    </row>
    <row r="50" spans="1:6" ht="31.5">
      <c r="A50" s="256">
        <v>0</v>
      </c>
      <c r="B50" s="257" t="s">
        <v>154</v>
      </c>
      <c r="C50" s="259">
        <v>45754</v>
      </c>
      <c r="D50" s="260">
        <v>6300000</v>
      </c>
      <c r="E50" s="261">
        <v>59640365408</v>
      </c>
      <c r="F50" s="258" t="s">
        <v>155</v>
      </c>
    </row>
    <row r="51" spans="1:6" ht="31.5">
      <c r="A51" s="256">
        <v>0</v>
      </c>
      <c r="B51" s="257" t="s">
        <v>154</v>
      </c>
      <c r="C51" s="259">
        <v>45755</v>
      </c>
      <c r="D51" s="260">
        <v>6300000</v>
      </c>
      <c r="E51" s="261">
        <v>55796178514</v>
      </c>
      <c r="F51" s="258" t="s">
        <v>155</v>
      </c>
    </row>
    <row r="52" spans="1:6" ht="31.5">
      <c r="A52" s="256">
        <v>0</v>
      </c>
      <c r="B52" s="257" t="s">
        <v>154</v>
      </c>
      <c r="C52" s="259">
        <v>45756</v>
      </c>
      <c r="D52" s="260">
        <v>6300000</v>
      </c>
      <c r="E52" s="261">
        <v>54222704675</v>
      </c>
      <c r="F52" s="258" t="s">
        <v>155</v>
      </c>
    </row>
    <row r="53" spans="1:6" ht="31.5">
      <c r="A53" s="256">
        <v>0</v>
      </c>
      <c r="B53" s="257" t="s">
        <v>154</v>
      </c>
      <c r="C53" s="259">
        <v>45757</v>
      </c>
      <c r="D53" s="260">
        <v>6300000</v>
      </c>
      <c r="E53" s="261">
        <v>57883608236</v>
      </c>
      <c r="F53" s="258" t="s">
        <v>155</v>
      </c>
    </row>
    <row r="54" spans="1:6" ht="31.5">
      <c r="A54" s="256">
        <v>0</v>
      </c>
      <c r="B54" s="257" t="s">
        <v>154</v>
      </c>
      <c r="C54" s="259">
        <v>45760</v>
      </c>
      <c r="D54" s="260">
        <v>6300000</v>
      </c>
      <c r="E54" s="261">
        <v>60610558866</v>
      </c>
      <c r="F54" s="258" t="s">
        <v>155</v>
      </c>
    </row>
    <row r="55" spans="1:6" ht="31.5">
      <c r="A55" s="256">
        <v>0</v>
      </c>
      <c r="B55" s="257" t="s">
        <v>154</v>
      </c>
      <c r="C55" s="259">
        <v>45761</v>
      </c>
      <c r="D55" s="260">
        <v>6300000</v>
      </c>
      <c r="E55" s="261">
        <v>61522530128</v>
      </c>
      <c r="F55" s="258" t="s">
        <v>155</v>
      </c>
    </row>
    <row r="56" spans="1:6" ht="31.5">
      <c r="A56" s="256">
        <v>0</v>
      </c>
      <c r="B56" s="257" t="s">
        <v>154</v>
      </c>
      <c r="C56" s="259">
        <v>45762</v>
      </c>
      <c r="D56" s="260">
        <v>6300000</v>
      </c>
      <c r="E56" s="261">
        <v>60757098125</v>
      </c>
      <c r="F56" s="258" t="s">
        <v>155</v>
      </c>
    </row>
    <row r="57" spans="1:6" ht="31.5">
      <c r="A57" s="256">
        <v>0</v>
      </c>
      <c r="B57" s="257" t="s">
        <v>154</v>
      </c>
      <c r="C57" s="259">
        <v>45763</v>
      </c>
      <c r="D57" s="260">
        <v>6300000</v>
      </c>
      <c r="E57" s="261">
        <v>59868412746</v>
      </c>
      <c r="F57" s="258" t="s">
        <v>155</v>
      </c>
    </row>
    <row r="58" spans="1:6" ht="31.5">
      <c r="A58" s="256">
        <v>0</v>
      </c>
      <c r="B58" s="257" t="s">
        <v>154</v>
      </c>
      <c r="C58" s="259">
        <v>45764</v>
      </c>
      <c r="D58" s="260">
        <v>6300000</v>
      </c>
      <c r="E58" s="261">
        <v>60341678734</v>
      </c>
      <c r="F58" s="258" t="s">
        <v>155</v>
      </c>
    </row>
    <row r="59" spans="1:6" ht="31.5">
      <c r="A59" s="256">
        <v>0</v>
      </c>
      <c r="B59" s="257" t="s">
        <v>154</v>
      </c>
      <c r="C59" s="259">
        <v>45767</v>
      </c>
      <c r="D59" s="260">
        <v>6300000</v>
      </c>
      <c r="E59" s="261">
        <v>60656715117</v>
      </c>
      <c r="F59" s="258" t="s">
        <v>155</v>
      </c>
    </row>
    <row r="60" spans="1:6" ht="31.5">
      <c r="A60" s="256">
        <v>0</v>
      </c>
      <c r="B60" s="257" t="s">
        <v>154</v>
      </c>
      <c r="C60" s="259">
        <v>45768</v>
      </c>
      <c r="D60" s="260">
        <v>6300000</v>
      </c>
      <c r="E60" s="261">
        <v>60125780163</v>
      </c>
      <c r="F60" s="258" t="s">
        <v>155</v>
      </c>
    </row>
    <row r="61" spans="1:6" ht="31.5">
      <c r="A61" s="256">
        <v>0</v>
      </c>
      <c r="B61" s="257" t="s">
        <v>154</v>
      </c>
      <c r="C61" s="259">
        <v>45769</v>
      </c>
      <c r="D61" s="260">
        <v>6300000</v>
      </c>
      <c r="E61" s="261">
        <v>59886804032</v>
      </c>
      <c r="F61" s="258" t="s">
        <v>155</v>
      </c>
    </row>
    <row r="62" spans="1:6" ht="31.5">
      <c r="A62" s="256">
        <v>0</v>
      </c>
      <c r="B62" s="257" t="s">
        <v>154</v>
      </c>
      <c r="C62" s="259">
        <v>45770</v>
      </c>
      <c r="D62" s="260">
        <v>6300000</v>
      </c>
      <c r="E62" s="261">
        <v>60597181970</v>
      </c>
      <c r="F62" s="258" t="s">
        <v>155</v>
      </c>
    </row>
    <row r="63" spans="1:6" ht="31.5">
      <c r="A63" s="256">
        <v>0</v>
      </c>
      <c r="B63" s="257" t="s">
        <v>154</v>
      </c>
      <c r="C63" s="259">
        <v>45771</v>
      </c>
      <c r="D63" s="260">
        <v>6300000</v>
      </c>
      <c r="E63" s="261">
        <v>60961395335</v>
      </c>
      <c r="F63" s="258" t="s">
        <v>155</v>
      </c>
    </row>
    <row r="64" spans="1:6" ht="31.5">
      <c r="A64" s="256">
        <v>0</v>
      </c>
      <c r="B64" s="257" t="s">
        <v>154</v>
      </c>
      <c r="C64" s="259">
        <v>45774</v>
      </c>
      <c r="D64" s="260">
        <v>6300000</v>
      </c>
      <c r="E64" s="261">
        <v>61165506227</v>
      </c>
      <c r="F64" s="258" t="s">
        <v>155</v>
      </c>
    </row>
    <row r="65" spans="1:6" ht="31.5">
      <c r="A65" s="256">
        <v>0</v>
      </c>
      <c r="B65" s="257" t="s">
        <v>154</v>
      </c>
      <c r="C65" s="259">
        <v>45775</v>
      </c>
      <c r="D65" s="260">
        <v>6300000</v>
      </c>
      <c r="E65" s="261">
        <v>61072699723</v>
      </c>
      <c r="F65" s="258" t="s">
        <v>155</v>
      </c>
    </row>
    <row r="66" spans="1:6" ht="31.5">
      <c r="A66" s="256">
        <v>0</v>
      </c>
      <c r="B66" s="257" t="s">
        <v>154</v>
      </c>
      <c r="C66" s="259">
        <v>45776</v>
      </c>
      <c r="D66" s="260">
        <v>6300000</v>
      </c>
      <c r="E66" s="261">
        <v>60991345861</v>
      </c>
      <c r="F66" s="258" t="s">
        <v>155</v>
      </c>
    </row>
    <row r="67" spans="1:6" ht="31.5">
      <c r="A67" s="256">
        <v>0</v>
      </c>
      <c r="B67" s="257" t="s">
        <v>154</v>
      </c>
      <c r="C67" s="259">
        <v>45777</v>
      </c>
      <c r="D67" s="260">
        <v>6300000</v>
      </c>
      <c r="E67" s="261">
        <v>60987827924</v>
      </c>
      <c r="F67" s="258" t="s">
        <v>155</v>
      </c>
    </row>
    <row r="68" spans="1:6" ht="31.5">
      <c r="A68" s="256">
        <v>0</v>
      </c>
      <c r="B68" s="257" t="s">
        <v>154</v>
      </c>
      <c r="C68" s="259">
        <v>45781</v>
      </c>
      <c r="D68" s="260">
        <v>6300000</v>
      </c>
      <c r="E68" s="261">
        <v>60976421755</v>
      </c>
      <c r="F68" s="258" t="s">
        <v>155</v>
      </c>
    </row>
    <row r="69" spans="1:6" ht="31.5">
      <c r="A69" s="256">
        <v>0</v>
      </c>
      <c r="B69" s="257" t="s">
        <v>154</v>
      </c>
      <c r="C69" s="259">
        <v>45782</v>
      </c>
      <c r="D69" s="260">
        <v>6300000</v>
      </c>
      <c r="E69" s="261">
        <v>61438503974</v>
      </c>
      <c r="F69" s="258" t="s">
        <v>155</v>
      </c>
    </row>
    <row r="70" spans="1:6" ht="31.5">
      <c r="A70" s="256">
        <v>0</v>
      </c>
      <c r="B70" s="257" t="s">
        <v>154</v>
      </c>
      <c r="C70" s="259">
        <v>45783</v>
      </c>
      <c r="D70" s="260">
        <v>6300000</v>
      </c>
      <c r="E70" s="261">
        <v>61416746491</v>
      </c>
      <c r="F70" s="258" t="s">
        <v>155</v>
      </c>
    </row>
    <row r="71" spans="1:6" ht="31.5">
      <c r="A71" s="256">
        <v>0</v>
      </c>
      <c r="B71" s="257" t="s">
        <v>154</v>
      </c>
      <c r="C71" s="259">
        <v>45784</v>
      </c>
      <c r="D71" s="260">
        <v>6300000</v>
      </c>
      <c r="E71" s="261">
        <v>61642890910</v>
      </c>
      <c r="F71" s="258" t="s">
        <v>155</v>
      </c>
    </row>
    <row r="72" spans="1:6" ht="31.5">
      <c r="A72" s="256">
        <v>0</v>
      </c>
      <c r="B72" s="257" t="s">
        <v>154</v>
      </c>
      <c r="C72" s="259">
        <v>45785</v>
      </c>
      <c r="D72" s="260">
        <v>6300000</v>
      </c>
      <c r="E72" s="261">
        <v>62715425636</v>
      </c>
      <c r="F72" s="258" t="s">
        <v>155</v>
      </c>
    </row>
    <row r="73" spans="1:6" ht="31.5">
      <c r="A73" s="256">
        <v>0</v>
      </c>
      <c r="B73" s="257" t="s">
        <v>154</v>
      </c>
      <c r="C73" s="259">
        <v>45786</v>
      </c>
      <c r="D73" s="260">
        <v>6300000</v>
      </c>
      <c r="E73" s="261">
        <v>62803269159</v>
      </c>
      <c r="F73" s="258" t="s">
        <v>155</v>
      </c>
    </row>
    <row r="74" spans="1:6" ht="31.5">
      <c r="A74" s="256">
        <v>0</v>
      </c>
      <c r="B74" s="257" t="s">
        <v>154</v>
      </c>
      <c r="C74" s="259">
        <v>45788</v>
      </c>
      <c r="D74" s="260">
        <v>6300000</v>
      </c>
      <c r="E74" s="261">
        <v>62797510844</v>
      </c>
      <c r="F74" s="258" t="s">
        <v>155</v>
      </c>
    </row>
    <row r="75" spans="1:6" ht="31.5">
      <c r="A75" s="256">
        <v>0</v>
      </c>
      <c r="B75" s="257" t="s">
        <v>154</v>
      </c>
      <c r="C75" s="259">
        <v>45789</v>
      </c>
      <c r="D75" s="260">
        <v>6300000</v>
      </c>
      <c r="E75" s="261">
        <v>63771751100</v>
      </c>
      <c r="F75" s="258" t="s">
        <v>155</v>
      </c>
    </row>
    <row r="76" spans="1:6" ht="31.5">
      <c r="A76" s="256">
        <v>0</v>
      </c>
      <c r="B76" s="257" t="s">
        <v>154</v>
      </c>
      <c r="C76" s="259">
        <v>45790</v>
      </c>
      <c r="D76" s="260">
        <v>6300000</v>
      </c>
      <c r="E76" s="261">
        <v>64352863395</v>
      </c>
      <c r="F76" s="258" t="s">
        <v>155</v>
      </c>
    </row>
    <row r="77" spans="1:6" ht="31.5">
      <c r="A77" s="256">
        <v>0</v>
      </c>
      <c r="B77" s="257" t="s">
        <v>154</v>
      </c>
      <c r="C77" s="259">
        <v>45791</v>
      </c>
      <c r="D77" s="260">
        <v>6300000</v>
      </c>
      <c r="E77" s="261">
        <v>65345982086</v>
      </c>
      <c r="F77" s="258" t="s">
        <v>155</v>
      </c>
    </row>
    <row r="78" spans="1:6" ht="31.5">
      <c r="A78" s="256">
        <v>0</v>
      </c>
      <c r="B78" s="257" t="s">
        <v>154</v>
      </c>
      <c r="C78" s="259">
        <v>45792</v>
      </c>
      <c r="D78" s="260">
        <v>6300000</v>
      </c>
      <c r="E78" s="261">
        <v>65771842943</v>
      </c>
      <c r="F78" s="258" t="s">
        <v>155</v>
      </c>
    </row>
    <row r="79" spans="1:6" ht="31.5">
      <c r="A79" s="256">
        <v>0</v>
      </c>
      <c r="B79" s="257" t="s">
        <v>154</v>
      </c>
      <c r="C79" s="259">
        <v>45793</v>
      </c>
      <c r="D79" s="260">
        <v>6300000</v>
      </c>
      <c r="E79" s="261">
        <v>64898970757</v>
      </c>
      <c r="F79" s="258" t="s">
        <v>155</v>
      </c>
    </row>
    <row r="80" spans="1:6" ht="31.5">
      <c r="A80" s="256">
        <v>0</v>
      </c>
      <c r="B80" s="257" t="s">
        <v>154</v>
      </c>
      <c r="C80" s="259">
        <v>45795</v>
      </c>
      <c r="D80" s="260">
        <v>6300000</v>
      </c>
      <c r="E80" s="261">
        <v>64893160480</v>
      </c>
      <c r="F80" s="258" t="s">
        <v>155</v>
      </c>
    </row>
    <row r="81" spans="1:6" ht="31.5">
      <c r="A81" s="256">
        <v>0</v>
      </c>
      <c r="B81" s="257" t="s">
        <v>154</v>
      </c>
      <c r="C81" s="259">
        <v>45796</v>
      </c>
      <c r="D81" s="260">
        <v>6400000</v>
      </c>
      <c r="E81" s="261">
        <v>65715349618</v>
      </c>
      <c r="F81" s="258" t="s">
        <v>155</v>
      </c>
    </row>
    <row r="82" spans="1:6" ht="31.5">
      <c r="A82" s="256">
        <v>0</v>
      </c>
      <c r="B82" s="257" t="s">
        <v>154</v>
      </c>
      <c r="C82" s="259">
        <v>45797</v>
      </c>
      <c r="D82" s="260">
        <v>6400000</v>
      </c>
      <c r="E82" s="261">
        <v>66796243442</v>
      </c>
      <c r="F82" s="258" t="s">
        <v>155</v>
      </c>
    </row>
    <row r="83" spans="1:6" ht="31.5">
      <c r="A83" s="256">
        <v>0</v>
      </c>
      <c r="B83" s="257" t="s">
        <v>154</v>
      </c>
      <c r="C83" s="259">
        <v>45798</v>
      </c>
      <c r="D83" s="260">
        <v>6400000</v>
      </c>
      <c r="E83" s="261">
        <v>67244597929</v>
      </c>
      <c r="F83" s="258" t="s">
        <v>155</v>
      </c>
    </row>
    <row r="84" spans="1:6" ht="31.5">
      <c r="A84" s="256">
        <v>0</v>
      </c>
      <c r="B84" s="257" t="s">
        <v>154</v>
      </c>
      <c r="C84" s="259">
        <v>45799</v>
      </c>
      <c r="D84" s="260">
        <v>6400000</v>
      </c>
      <c r="E84" s="261">
        <v>66743101841</v>
      </c>
      <c r="F84" s="258" t="s">
        <v>155</v>
      </c>
    </row>
    <row r="85" spans="1:6" ht="31.5">
      <c r="A85" s="256">
        <v>0</v>
      </c>
      <c r="B85" s="257" t="s">
        <v>154</v>
      </c>
      <c r="C85" s="259">
        <v>45800</v>
      </c>
      <c r="D85" s="260">
        <v>6400000</v>
      </c>
      <c r="E85" s="261">
        <v>66815754398</v>
      </c>
      <c r="F85" s="258" t="s">
        <v>155</v>
      </c>
    </row>
    <row r="86" spans="1:6" ht="31.5">
      <c r="A86" s="256">
        <v>0</v>
      </c>
      <c r="B86" s="257" t="s">
        <v>154</v>
      </c>
      <c r="C86" s="259">
        <v>45802</v>
      </c>
      <c r="D86" s="260">
        <v>6400000</v>
      </c>
      <c r="E86" s="261">
        <v>66809891607</v>
      </c>
      <c r="F86" s="258" t="s">
        <v>155</v>
      </c>
    </row>
    <row r="87" spans="1:6" ht="31.5">
      <c r="A87" s="256">
        <v>0</v>
      </c>
      <c r="B87" s="257" t="s">
        <v>154</v>
      </c>
      <c r="C87" s="259">
        <v>45803</v>
      </c>
      <c r="D87" s="260">
        <v>6400000</v>
      </c>
      <c r="E87" s="261">
        <v>67580421736</v>
      </c>
      <c r="F87" s="258" t="s">
        <v>155</v>
      </c>
    </row>
    <row r="88" spans="1:6" ht="31.5">
      <c r="A88" s="256">
        <v>0</v>
      </c>
      <c r="B88" s="257" t="s">
        <v>154</v>
      </c>
      <c r="C88" s="259">
        <v>45804</v>
      </c>
      <c r="D88" s="260">
        <v>6400000</v>
      </c>
      <c r="E88" s="261">
        <v>67910275299</v>
      </c>
      <c r="F88" s="258" t="s">
        <v>155</v>
      </c>
    </row>
    <row r="89" spans="1:6" ht="31.5">
      <c r="A89" s="256">
        <v>0</v>
      </c>
      <c r="B89" s="257" t="s">
        <v>154</v>
      </c>
      <c r="C89" s="259">
        <v>45805</v>
      </c>
      <c r="D89" s="260">
        <v>6400000</v>
      </c>
      <c r="E89" s="261">
        <v>67923008688</v>
      </c>
      <c r="F89" s="258" t="s">
        <v>155</v>
      </c>
    </row>
    <row r="90" spans="1:6" ht="31.5">
      <c r="A90" s="256">
        <v>0</v>
      </c>
      <c r="B90" s="257" t="s">
        <v>154</v>
      </c>
      <c r="C90" s="259">
        <v>45806</v>
      </c>
      <c r="D90" s="260">
        <v>6400000</v>
      </c>
      <c r="E90" s="261">
        <v>67947376943</v>
      </c>
      <c r="F90" s="258" t="s">
        <v>155</v>
      </c>
    </row>
    <row r="91" spans="1:6" ht="31.5">
      <c r="A91" s="256">
        <v>0</v>
      </c>
      <c r="B91" s="257" t="s">
        <v>154</v>
      </c>
      <c r="C91" s="259">
        <v>45807</v>
      </c>
      <c r="D91" s="260">
        <v>6400000</v>
      </c>
      <c r="E91" s="261">
        <v>67441806523</v>
      </c>
      <c r="F91" s="258" t="s">
        <v>155</v>
      </c>
    </row>
    <row r="92" spans="1:6" ht="31.5">
      <c r="A92" s="256">
        <v>0</v>
      </c>
      <c r="B92" s="257" t="s">
        <v>154</v>
      </c>
      <c r="C92" s="259">
        <v>45808</v>
      </c>
      <c r="D92" s="260">
        <v>6400000</v>
      </c>
      <c r="E92" s="261">
        <v>67438284759</v>
      </c>
      <c r="F92" s="258" t="s">
        <v>155</v>
      </c>
    </row>
    <row r="93" spans="1:6" ht="31.5">
      <c r="A93" s="256">
        <v>0</v>
      </c>
      <c r="B93" s="257" t="s">
        <v>154</v>
      </c>
      <c r="C93" s="259">
        <v>45809</v>
      </c>
      <c r="D93" s="260">
        <v>6400000</v>
      </c>
      <c r="E93" s="261">
        <v>67435277623</v>
      </c>
      <c r="F93" s="258" t="s">
        <v>155</v>
      </c>
    </row>
    <row r="94" spans="1:6" ht="31.5">
      <c r="A94" s="256">
        <v>0</v>
      </c>
      <c r="B94" s="257" t="s">
        <v>154</v>
      </c>
      <c r="C94" s="259">
        <v>45810</v>
      </c>
      <c r="D94" s="260">
        <v>6400000</v>
      </c>
      <c r="E94" s="261">
        <v>67628306595</v>
      </c>
      <c r="F94" s="258" t="s">
        <v>155</v>
      </c>
    </row>
    <row r="95" spans="1:6" ht="31.5">
      <c r="A95" s="256">
        <v>0</v>
      </c>
      <c r="B95" s="257" t="s">
        <v>154</v>
      </c>
      <c r="C95" s="259">
        <v>45811</v>
      </c>
      <c r="D95" s="260">
        <v>6400000</v>
      </c>
      <c r="E95" s="261">
        <v>68363117149</v>
      </c>
      <c r="F95" s="258" t="s">
        <v>155</v>
      </c>
    </row>
    <row r="96" spans="1:6" ht="31.5">
      <c r="A96" s="256">
        <v>0</v>
      </c>
      <c r="B96" s="257" t="s">
        <v>154</v>
      </c>
      <c r="C96" s="259">
        <v>45812</v>
      </c>
      <c r="D96" s="260">
        <v>6400000</v>
      </c>
      <c r="E96" s="261">
        <v>68289365513</v>
      </c>
      <c r="F96" s="258" t="s">
        <v>155</v>
      </c>
    </row>
    <row r="97" spans="1:6" ht="31.5">
      <c r="A97" s="256">
        <v>0</v>
      </c>
      <c r="B97" s="257" t="s">
        <v>154</v>
      </c>
      <c r="C97" s="259">
        <v>45813</v>
      </c>
      <c r="D97" s="260">
        <v>6400000</v>
      </c>
      <c r="E97" s="261">
        <v>68081459925</v>
      </c>
      <c r="F97" s="258" t="s">
        <v>155</v>
      </c>
    </row>
    <row r="98" spans="1:6" ht="31.5">
      <c r="A98" s="256">
        <v>0</v>
      </c>
      <c r="B98" s="257" t="s">
        <v>154</v>
      </c>
      <c r="C98" s="259">
        <v>45814</v>
      </c>
      <c r="D98" s="260">
        <v>6400000</v>
      </c>
      <c r="E98" s="261">
        <v>67421006585</v>
      </c>
      <c r="F98" s="258" t="s">
        <v>155</v>
      </c>
    </row>
    <row r="99" spans="1:6" ht="31.5">
      <c r="A99" s="256">
        <v>0</v>
      </c>
      <c r="B99" s="257" t="s">
        <v>154</v>
      </c>
      <c r="C99" s="259">
        <v>45816</v>
      </c>
      <c r="D99" s="260">
        <v>6400000</v>
      </c>
      <c r="E99" s="261">
        <v>67414992805</v>
      </c>
      <c r="F99" s="258" t="s">
        <v>155</v>
      </c>
    </row>
    <row r="100" spans="1:6" ht="31.5">
      <c r="A100" s="256">
        <v>0</v>
      </c>
      <c r="B100" s="257" t="s">
        <v>154</v>
      </c>
      <c r="C100" s="259">
        <v>45817</v>
      </c>
      <c r="D100" s="260">
        <v>6300000</v>
      </c>
      <c r="E100" s="261">
        <v>65549040497</v>
      </c>
      <c r="F100" s="258" t="s">
        <v>155</v>
      </c>
    </row>
    <row r="101" spans="1:6" ht="31.5">
      <c r="A101" s="256">
        <v>0</v>
      </c>
      <c r="B101" s="257" t="s">
        <v>154</v>
      </c>
      <c r="C101" s="259">
        <v>45818</v>
      </c>
      <c r="D101" s="260">
        <v>6300000</v>
      </c>
      <c r="E101" s="261">
        <v>65888761917</v>
      </c>
      <c r="F101" s="258" t="s">
        <v>155</v>
      </c>
    </row>
    <row r="102" spans="1:6" ht="31.5">
      <c r="A102" s="256">
        <v>0</v>
      </c>
      <c r="B102" s="257" t="s">
        <v>154</v>
      </c>
      <c r="C102" s="259">
        <v>45819</v>
      </c>
      <c r="D102" s="260">
        <v>6300000</v>
      </c>
      <c r="E102" s="261">
        <v>65912550641</v>
      </c>
      <c r="F102" s="258" t="s">
        <v>155</v>
      </c>
    </row>
    <row r="103" spans="1:6" ht="31.5">
      <c r="A103" s="256">
        <v>0</v>
      </c>
      <c r="B103" s="257" t="s">
        <v>154</v>
      </c>
      <c r="C103" s="259">
        <v>45820</v>
      </c>
      <c r="D103" s="260">
        <v>6300000</v>
      </c>
      <c r="E103" s="261">
        <v>66517556477</v>
      </c>
      <c r="F103" s="258" t="s">
        <v>155</v>
      </c>
    </row>
    <row r="104" spans="1:6" ht="31.5">
      <c r="A104" s="256">
        <v>0</v>
      </c>
      <c r="B104" s="257" t="s">
        <v>154</v>
      </c>
      <c r="C104" s="259">
        <v>45821</v>
      </c>
      <c r="D104" s="260">
        <v>6300000</v>
      </c>
      <c r="E104" s="261">
        <v>66095894889</v>
      </c>
      <c r="F104" s="258" t="s">
        <v>155</v>
      </c>
    </row>
    <row r="105" spans="1:6" ht="31.5">
      <c r="A105" s="256">
        <v>0</v>
      </c>
      <c r="B105" s="257" t="s">
        <v>154</v>
      </c>
      <c r="C105" s="259">
        <v>45823</v>
      </c>
      <c r="D105" s="260">
        <v>6300000</v>
      </c>
      <c r="E105" s="261">
        <v>66089917413</v>
      </c>
      <c r="F105" s="258" t="s">
        <v>155</v>
      </c>
    </row>
    <row r="106" spans="1:6" ht="31.5">
      <c r="A106" s="256">
        <v>0</v>
      </c>
      <c r="B106" s="257" t="s">
        <v>154</v>
      </c>
      <c r="C106" s="259">
        <v>45824</v>
      </c>
      <c r="D106" s="260">
        <v>6300000</v>
      </c>
      <c r="E106" s="261">
        <v>67245907685</v>
      </c>
      <c r="F106" s="258" t="s">
        <v>155</v>
      </c>
    </row>
    <row r="107" spans="1:6" ht="31.5">
      <c r="A107" s="256">
        <v>0</v>
      </c>
      <c r="B107" s="257" t="s">
        <v>154</v>
      </c>
      <c r="C107" s="259">
        <v>45825</v>
      </c>
      <c r="D107" s="260">
        <v>6300000</v>
      </c>
      <c r="E107" s="261">
        <v>67653027566</v>
      </c>
      <c r="F107" s="258" t="s">
        <v>155</v>
      </c>
    </row>
    <row r="108" spans="1:6" ht="31.5">
      <c r="A108" s="256">
        <v>0</v>
      </c>
      <c r="B108" s="257" t="s">
        <v>154</v>
      </c>
      <c r="C108" s="259">
        <v>45826</v>
      </c>
      <c r="D108" s="260">
        <v>6300000</v>
      </c>
      <c r="E108" s="261">
        <v>67604028119</v>
      </c>
      <c r="F108" s="258" t="s">
        <v>155</v>
      </c>
    </row>
    <row r="109" spans="1:6" ht="31.5">
      <c r="A109" s="256">
        <v>0</v>
      </c>
      <c r="B109" s="257" t="s">
        <v>154</v>
      </c>
      <c r="C109" s="259">
        <v>45827</v>
      </c>
      <c r="D109" s="260">
        <v>6300000</v>
      </c>
      <c r="E109" s="261">
        <v>67852070274</v>
      </c>
      <c r="F109" s="258" t="s">
        <v>155</v>
      </c>
    </row>
    <row r="110" spans="1:6" ht="31.5">
      <c r="A110" s="256">
        <v>0</v>
      </c>
      <c r="B110" s="257" t="s">
        <v>154</v>
      </c>
      <c r="C110" s="259">
        <v>45828</v>
      </c>
      <c r="D110" s="260">
        <v>6300000</v>
      </c>
      <c r="E110" s="261">
        <v>67807163044</v>
      </c>
      <c r="F110" s="258" t="s">
        <v>155</v>
      </c>
    </row>
    <row r="111" spans="1:6" ht="31.5">
      <c r="A111" s="256">
        <v>0</v>
      </c>
      <c r="B111" s="257" t="s">
        <v>154</v>
      </c>
      <c r="C111" s="259">
        <v>45830</v>
      </c>
      <c r="D111" s="260">
        <v>6300000</v>
      </c>
      <c r="E111" s="261">
        <v>67801138684</v>
      </c>
      <c r="F111" s="258" t="s">
        <v>155</v>
      </c>
    </row>
    <row r="112" spans="1:6" ht="31.5">
      <c r="A112" s="256">
        <v>0</v>
      </c>
      <c r="B112" s="257" t="s">
        <v>154</v>
      </c>
      <c r="C112" s="259">
        <v>45831</v>
      </c>
      <c r="D112" s="260">
        <v>6300000</v>
      </c>
      <c r="E112" s="261">
        <v>68038278888</v>
      </c>
      <c r="F112" s="258" t="s">
        <v>155</v>
      </c>
    </row>
    <row r="113" spans="1:6" ht="31.5">
      <c r="A113" s="256">
        <v>0</v>
      </c>
      <c r="B113" s="257" t="s">
        <v>154</v>
      </c>
      <c r="C113" s="259">
        <v>45832</v>
      </c>
      <c r="D113" s="260">
        <v>6300000</v>
      </c>
      <c r="E113" s="261">
        <v>68602700981</v>
      </c>
      <c r="F113" s="258" t="s">
        <v>155</v>
      </c>
    </row>
    <row r="114" spans="1:6" ht="31.5">
      <c r="A114" s="256">
        <v>0</v>
      </c>
      <c r="B114" s="257" t="s">
        <v>154</v>
      </c>
      <c r="C114" s="259">
        <v>45833</v>
      </c>
      <c r="D114" s="260">
        <v>6300000</v>
      </c>
      <c r="E114" s="261">
        <v>68663512233</v>
      </c>
      <c r="F114" s="258" t="s">
        <v>155</v>
      </c>
    </row>
    <row r="115" spans="1:6" ht="31.5">
      <c r="A115" s="256">
        <v>0</v>
      </c>
      <c r="B115" s="257" t="s">
        <v>154</v>
      </c>
      <c r="C115" s="259">
        <v>45834</v>
      </c>
      <c r="D115" s="260">
        <v>6300000</v>
      </c>
      <c r="E115" s="261">
        <v>68628673749</v>
      </c>
      <c r="F115" s="258" t="s">
        <v>155</v>
      </c>
    </row>
    <row r="116" spans="1:6" ht="31.5">
      <c r="A116" s="256">
        <v>0</v>
      </c>
      <c r="B116" s="257" t="s">
        <v>154</v>
      </c>
      <c r="C116" s="259">
        <v>45835</v>
      </c>
      <c r="D116" s="260">
        <v>6300000</v>
      </c>
      <c r="E116" s="261">
        <v>68955761384</v>
      </c>
      <c r="F116" s="258" t="s">
        <v>155</v>
      </c>
    </row>
    <row r="117" spans="1:6" ht="31.5">
      <c r="A117" s="256">
        <v>0</v>
      </c>
      <c r="B117" s="257" t="s">
        <v>154</v>
      </c>
      <c r="C117" s="259">
        <v>45837</v>
      </c>
      <c r="D117" s="260">
        <v>6300000</v>
      </c>
      <c r="E117" s="261">
        <v>68949705556</v>
      </c>
      <c r="F117" s="258" t="s">
        <v>155</v>
      </c>
    </row>
    <row r="118" spans="1:6" ht="31.5">
      <c r="A118" s="256">
        <v>0</v>
      </c>
      <c r="B118" s="257" t="s">
        <v>154</v>
      </c>
      <c r="C118" s="259">
        <v>45838</v>
      </c>
      <c r="D118" s="260">
        <v>6300000</v>
      </c>
      <c r="E118" s="261">
        <v>69249137205</v>
      </c>
      <c r="F118" s="258" t="s">
        <v>155</v>
      </c>
    </row>
    <row r="119" spans="1:6" ht="31.5">
      <c r="A119" s="256">
        <v>0</v>
      </c>
      <c r="B119" s="257" t="s">
        <v>154</v>
      </c>
      <c r="C119" s="259">
        <v>45839</v>
      </c>
      <c r="D119" s="260">
        <v>6300000</v>
      </c>
      <c r="E119" s="261">
        <v>69213348401</v>
      </c>
      <c r="F119" s="258" t="s">
        <v>155</v>
      </c>
    </row>
    <row r="120" spans="1:6" ht="31.5">
      <c r="A120" s="256">
        <v>0</v>
      </c>
      <c r="B120" s="257" t="s">
        <v>154</v>
      </c>
      <c r="C120" s="259">
        <v>45840</v>
      </c>
      <c r="D120" s="260">
        <v>6300000</v>
      </c>
      <c r="E120" s="261">
        <v>69759672115</v>
      </c>
      <c r="F120" s="258" t="s">
        <v>155</v>
      </c>
    </row>
    <row r="121" spans="1:6" ht="31.5">
      <c r="A121" s="256">
        <v>0</v>
      </c>
      <c r="B121" s="257" t="s">
        <v>154</v>
      </c>
      <c r="C121" s="259">
        <v>45841</v>
      </c>
      <c r="D121" s="260">
        <v>6300000</v>
      </c>
      <c r="E121" s="261">
        <v>69826239453</v>
      </c>
      <c r="F121" s="258" t="s">
        <v>155</v>
      </c>
    </row>
    <row r="122" spans="1:6" ht="31.5">
      <c r="A122" s="256">
        <v>0</v>
      </c>
      <c r="B122" s="257" t="s">
        <v>154</v>
      </c>
      <c r="C122" s="259">
        <v>45842</v>
      </c>
      <c r="D122" s="260">
        <v>6300000</v>
      </c>
      <c r="E122" s="261">
        <v>70189972358</v>
      </c>
      <c r="F122" s="258" t="s">
        <v>155</v>
      </c>
    </row>
    <row r="123" spans="1:6" ht="31.5">
      <c r="A123" s="256">
        <v>0</v>
      </c>
      <c r="B123" s="257" t="s">
        <v>154</v>
      </c>
      <c r="C123" s="259">
        <v>45844</v>
      </c>
      <c r="D123" s="260">
        <v>6300000</v>
      </c>
      <c r="E123" s="261">
        <v>70183888090</v>
      </c>
      <c r="F123" s="258" t="s">
        <v>155</v>
      </c>
    </row>
    <row r="124" spans="1:6" ht="31.5">
      <c r="A124" s="256">
        <v>0</v>
      </c>
      <c r="B124" s="257" t="s">
        <v>154</v>
      </c>
      <c r="C124" s="259">
        <v>45845</v>
      </c>
      <c r="D124" s="260">
        <v>6300000</v>
      </c>
      <c r="E124" s="261">
        <v>71179382353</v>
      </c>
      <c r="F124" s="258" t="s">
        <v>155</v>
      </c>
    </row>
    <row r="125" spans="1:6" ht="31.5">
      <c r="A125" s="256">
        <v>0</v>
      </c>
      <c r="B125" s="257" t="s">
        <v>154</v>
      </c>
      <c r="C125" s="259">
        <v>45846</v>
      </c>
      <c r="D125" s="260">
        <v>6300000</v>
      </c>
      <c r="E125" s="261">
        <v>71886011936</v>
      </c>
      <c r="F125" s="258" t="s">
        <v>155</v>
      </c>
    </row>
    <row r="126" spans="1:6" ht="31.5">
      <c r="A126" s="256">
        <v>0</v>
      </c>
      <c r="B126" s="257" t="s">
        <v>154</v>
      </c>
      <c r="C126" s="259">
        <v>45847</v>
      </c>
      <c r="D126" s="260">
        <v>6300000</v>
      </c>
      <c r="E126" s="261">
        <v>72432299036</v>
      </c>
      <c r="F126" s="258" t="s">
        <v>155</v>
      </c>
    </row>
    <row r="127" spans="1:6" ht="31.5">
      <c r="A127" s="256">
        <v>0</v>
      </c>
      <c r="B127" s="257" t="s">
        <v>154</v>
      </c>
      <c r="C127" s="259">
        <v>45848</v>
      </c>
      <c r="D127" s="260">
        <v>6300000</v>
      </c>
      <c r="E127" s="261">
        <v>73108986866</v>
      </c>
      <c r="F127" s="258" t="s">
        <v>155</v>
      </c>
    </row>
    <row r="128" spans="1:6" ht="31.5">
      <c r="A128" s="256">
        <v>0</v>
      </c>
      <c r="B128" s="257" t="s">
        <v>154</v>
      </c>
      <c r="C128" s="259">
        <v>45849</v>
      </c>
      <c r="D128" s="260">
        <v>6300000</v>
      </c>
      <c r="E128" s="261">
        <v>73926153502</v>
      </c>
      <c r="F128" s="258" t="s">
        <v>155</v>
      </c>
    </row>
    <row r="129" spans="1:6" ht="31.5">
      <c r="A129" s="256">
        <v>0</v>
      </c>
      <c r="B129" s="257" t="s">
        <v>154</v>
      </c>
      <c r="C129" s="259">
        <v>45851</v>
      </c>
      <c r="D129" s="260">
        <v>6300000</v>
      </c>
      <c r="E129" s="261">
        <v>73919966873</v>
      </c>
      <c r="F129" s="258" t="s">
        <v>155</v>
      </c>
    </row>
    <row r="130" spans="1:6" ht="31.5">
      <c r="A130" s="256">
        <v>0</v>
      </c>
      <c r="B130" s="257" t="s">
        <v>154</v>
      </c>
      <c r="C130" s="259">
        <v>45852</v>
      </c>
      <c r="D130" s="260">
        <v>6300000</v>
      </c>
      <c r="E130" s="261">
        <v>74457091235</v>
      </c>
      <c r="F130" s="258" t="s">
        <v>155</v>
      </c>
    </row>
    <row r="131" spans="1:6" ht="31.5">
      <c r="A131" s="256">
        <v>0</v>
      </c>
      <c r="B131" s="257" t="s">
        <v>154</v>
      </c>
      <c r="C131" s="259">
        <v>45853</v>
      </c>
      <c r="D131" s="260">
        <v>6300000</v>
      </c>
      <c r="E131" s="261">
        <v>74066843343</v>
      </c>
      <c r="F131" s="258" t="s">
        <v>155</v>
      </c>
    </row>
    <row r="132" spans="1:6" ht="31.5">
      <c r="A132" s="256">
        <v>0</v>
      </c>
      <c r="B132" s="257" t="s">
        <v>154</v>
      </c>
      <c r="C132" s="259">
        <v>45854</v>
      </c>
      <c r="D132" s="260">
        <v>6300000</v>
      </c>
      <c r="E132" s="261">
        <v>74862262155</v>
      </c>
      <c r="F132" s="258" t="s">
        <v>155</v>
      </c>
    </row>
    <row r="133" spans="1:6" ht="31.5">
      <c r="A133" s="256">
        <v>0</v>
      </c>
      <c r="B133" s="257" t="s">
        <v>154</v>
      </c>
      <c r="C133" s="259">
        <v>45855</v>
      </c>
      <c r="D133" s="260">
        <v>6300000</v>
      </c>
      <c r="E133" s="261">
        <v>75509836296</v>
      </c>
      <c r="F133" s="258" t="s">
        <v>155</v>
      </c>
    </row>
    <row r="134" spans="1:6" ht="31.5">
      <c r="A134" s="256">
        <v>0</v>
      </c>
      <c r="B134" s="257" t="s">
        <v>154</v>
      </c>
      <c r="C134" s="259">
        <v>45856</v>
      </c>
      <c r="D134" s="260">
        <v>6300000</v>
      </c>
      <c r="E134" s="261">
        <v>76080062932</v>
      </c>
      <c r="F134" s="258" t="s">
        <v>155</v>
      </c>
    </row>
    <row r="135" spans="1:6" ht="31.5">
      <c r="A135" s="256">
        <v>0</v>
      </c>
      <c r="B135" s="257" t="s">
        <v>154</v>
      </c>
      <c r="C135" s="259">
        <v>45858</v>
      </c>
      <c r="D135" s="260">
        <v>6300000</v>
      </c>
      <c r="E135" s="261">
        <v>76073817292</v>
      </c>
      <c r="F135" s="258" t="s">
        <v>155</v>
      </c>
    </row>
    <row r="136" spans="1:6" ht="31.5">
      <c r="A136" s="256">
        <v>0</v>
      </c>
      <c r="B136" s="257" t="s">
        <v>154</v>
      </c>
      <c r="C136" s="259">
        <v>45859</v>
      </c>
      <c r="D136" s="260">
        <v>6300000</v>
      </c>
      <c r="E136" s="261">
        <v>75654490751</v>
      </c>
      <c r="F136" s="258" t="s">
        <v>155</v>
      </c>
    </row>
    <row r="137" spans="1:6" ht="31.5">
      <c r="A137" s="256">
        <v>0</v>
      </c>
      <c r="B137" s="257" t="s">
        <v>154</v>
      </c>
      <c r="C137" s="259">
        <v>45860</v>
      </c>
      <c r="D137" s="260">
        <v>6300000</v>
      </c>
      <c r="E137" s="261">
        <v>76820032944</v>
      </c>
      <c r="F137" s="258" t="s">
        <v>155</v>
      </c>
    </row>
    <row r="138" spans="1:6" ht="31.5">
      <c r="A138" s="256">
        <v>0</v>
      </c>
      <c r="B138" s="257" t="s">
        <v>154</v>
      </c>
      <c r="C138" s="259">
        <v>45861</v>
      </c>
      <c r="D138" s="260">
        <v>6500000</v>
      </c>
      <c r="E138" s="261">
        <v>79369299979</v>
      </c>
      <c r="F138" s="258" t="s">
        <v>155</v>
      </c>
    </row>
    <row r="139" spans="1:6" ht="31.5">
      <c r="A139" s="256">
        <v>0</v>
      </c>
      <c r="B139" s="257" t="s">
        <v>154</v>
      </c>
      <c r="C139" s="259">
        <v>45862</v>
      </c>
      <c r="D139" s="260">
        <v>6500000</v>
      </c>
      <c r="E139" s="261">
        <v>79885723816</v>
      </c>
      <c r="F139" s="258" t="s">
        <v>155</v>
      </c>
    </row>
    <row r="140" spans="1:6" ht="31.5">
      <c r="A140" s="256">
        <v>0</v>
      </c>
      <c r="B140" s="257" t="s">
        <v>154</v>
      </c>
      <c r="C140" s="259">
        <v>45863</v>
      </c>
      <c r="D140" s="260">
        <v>6500000</v>
      </c>
      <c r="E140" s="261">
        <v>80551602667</v>
      </c>
      <c r="F140" s="258" t="s">
        <v>155</v>
      </c>
    </row>
    <row r="141" spans="1:6" ht="31.5">
      <c r="A141" s="256">
        <v>0</v>
      </c>
      <c r="B141" s="257" t="s">
        <v>154</v>
      </c>
      <c r="C141" s="259">
        <v>45865</v>
      </c>
      <c r="D141" s="260">
        <v>6500000</v>
      </c>
      <c r="E141" s="261">
        <v>80545234519</v>
      </c>
      <c r="F141" s="258" t="s">
        <v>155</v>
      </c>
    </row>
    <row r="142" spans="1:6" ht="31.5">
      <c r="A142" s="256">
        <v>0</v>
      </c>
      <c r="B142" s="257" t="s">
        <v>154</v>
      </c>
      <c r="C142" s="259">
        <v>45866</v>
      </c>
      <c r="D142" s="260">
        <v>6500000</v>
      </c>
      <c r="E142" s="261">
        <v>82216744051</v>
      </c>
      <c r="F142" s="258" t="s">
        <v>155</v>
      </c>
    </row>
    <row r="143" spans="1:6" ht="31.5">
      <c r="A143" s="256">
        <v>0</v>
      </c>
      <c r="B143" s="257" t="s">
        <v>154</v>
      </c>
      <c r="C143" s="259">
        <v>45867</v>
      </c>
      <c r="D143" s="260">
        <v>6500000</v>
      </c>
      <c r="E143" s="261">
        <v>78410114262</v>
      </c>
      <c r="F143" s="258" t="s">
        <v>155</v>
      </c>
    </row>
    <row r="144" spans="1:6" ht="31.5">
      <c r="A144" s="256">
        <v>0</v>
      </c>
      <c r="B144" s="257" t="s">
        <v>154</v>
      </c>
      <c r="C144" s="259">
        <v>45868</v>
      </c>
      <c r="D144" s="260">
        <v>6500000</v>
      </c>
      <c r="E144" s="261">
        <v>79437418285</v>
      </c>
      <c r="F144" s="258" t="s">
        <v>155</v>
      </c>
    </row>
    <row r="145" spans="1:6" ht="31.5">
      <c r="A145" s="256">
        <v>0</v>
      </c>
      <c r="B145" s="257" t="s">
        <v>154</v>
      </c>
      <c r="C145" s="259">
        <v>45869</v>
      </c>
      <c r="D145" s="260">
        <v>6500000</v>
      </c>
      <c r="E145" s="261">
        <v>79168197292</v>
      </c>
      <c r="F145" s="258" t="s">
        <v>155</v>
      </c>
    </row>
    <row r="146" spans="1:6" ht="31.5">
      <c r="A146" s="256">
        <v>0</v>
      </c>
      <c r="B146" s="257" t="s">
        <v>154</v>
      </c>
      <c r="C146" s="259">
        <v>45870</v>
      </c>
      <c r="D146" s="260">
        <v>6500000</v>
      </c>
      <c r="E146" s="261">
        <v>78912577981</v>
      </c>
      <c r="F146" s="258" t="s">
        <v>155</v>
      </c>
    </row>
    <row r="147" spans="1:6" ht="31.5">
      <c r="A147" s="256">
        <v>0</v>
      </c>
      <c r="B147" s="257" t="s">
        <v>154</v>
      </c>
      <c r="C147" s="259">
        <v>45872</v>
      </c>
      <c r="D147" s="260">
        <v>6500000</v>
      </c>
      <c r="E147" s="261">
        <v>78906383770</v>
      </c>
      <c r="F147" s="258" t="s">
        <v>155</v>
      </c>
    </row>
    <row r="148" spans="1:6" ht="31.5">
      <c r="A148" s="256">
        <v>0</v>
      </c>
      <c r="B148" s="257" t="s">
        <v>154</v>
      </c>
      <c r="C148" s="259">
        <v>45873</v>
      </c>
      <c r="D148" s="260">
        <v>6500000</v>
      </c>
      <c r="E148" s="261">
        <v>80878336686</v>
      </c>
      <c r="F148" s="258" t="s">
        <v>155</v>
      </c>
    </row>
    <row r="149" spans="1:6" ht="31.5">
      <c r="A149" s="256">
        <v>0</v>
      </c>
      <c r="B149" s="257" t="s">
        <v>154</v>
      </c>
      <c r="C149" s="259">
        <v>45874</v>
      </c>
      <c r="D149" s="260">
        <v>6500000</v>
      </c>
      <c r="E149" s="261">
        <v>82466078852</v>
      </c>
      <c r="F149" s="258" t="s">
        <v>155</v>
      </c>
    </row>
    <row r="150" spans="1:6" ht="31.5">
      <c r="A150" s="256">
        <v>0</v>
      </c>
      <c r="B150" s="257" t="s">
        <v>154</v>
      </c>
      <c r="C150" s="259">
        <v>45875</v>
      </c>
      <c r="D150" s="260">
        <v>6500000</v>
      </c>
      <c r="E150" s="261">
        <v>84135490149</v>
      </c>
      <c r="F150" s="258" t="s">
        <v>155</v>
      </c>
    </row>
    <row r="151" spans="1:6" ht="31.5">
      <c r="A151" s="256">
        <v>0</v>
      </c>
      <c r="B151" s="257" t="s">
        <v>154</v>
      </c>
      <c r="C151" s="259">
        <v>45876</v>
      </c>
      <c r="D151" s="260">
        <v>6500000</v>
      </c>
      <c r="E151" s="261">
        <v>84663595361</v>
      </c>
      <c r="F151" s="258" t="s">
        <v>155</v>
      </c>
    </row>
    <row r="152" spans="1:6" ht="31.5">
      <c r="A152" s="256">
        <v>0</v>
      </c>
      <c r="B152" s="257" t="s">
        <v>154</v>
      </c>
      <c r="C152" s="259">
        <v>45877</v>
      </c>
      <c r="D152" s="260">
        <v>6500000</v>
      </c>
      <c r="E152" s="261">
        <v>84634278659</v>
      </c>
      <c r="F152" s="258" t="s">
        <v>155</v>
      </c>
    </row>
    <row r="153" spans="1:6" ht="31.5">
      <c r="A153" s="256">
        <v>0</v>
      </c>
      <c r="B153" s="257" t="s">
        <v>154</v>
      </c>
      <c r="C153" s="259">
        <v>45879</v>
      </c>
      <c r="D153" s="260">
        <v>6500000</v>
      </c>
      <c r="E153" s="261">
        <v>84627927689</v>
      </c>
      <c r="F153" s="258" t="s">
        <v>155</v>
      </c>
    </row>
    <row r="154" spans="1:6" ht="31.5">
      <c r="A154" s="256">
        <v>0</v>
      </c>
      <c r="B154" s="257" t="s">
        <v>154</v>
      </c>
      <c r="C154" s="259">
        <v>45880</v>
      </c>
      <c r="D154" s="260">
        <v>6500000</v>
      </c>
      <c r="E154" s="261">
        <v>85263862371</v>
      </c>
      <c r="F154" s="258" t="s">
        <v>155</v>
      </c>
    </row>
    <row r="155" spans="1:6" ht="31.5">
      <c r="A155" s="256">
        <v>0</v>
      </c>
      <c r="B155" s="257" t="s">
        <v>154</v>
      </c>
      <c r="C155" s="259">
        <v>45881</v>
      </c>
      <c r="D155" s="260">
        <v>6500000</v>
      </c>
      <c r="E155" s="261">
        <v>85772221246</v>
      </c>
      <c r="F155" s="258" t="s">
        <v>155</v>
      </c>
    </row>
    <row r="156" spans="1:6" ht="31.5">
      <c r="A156" s="256">
        <v>0</v>
      </c>
      <c r="B156" s="257" t="s">
        <v>154</v>
      </c>
      <c r="C156" s="259">
        <v>45882</v>
      </c>
      <c r="D156" s="260">
        <v>6500000</v>
      </c>
      <c r="E156" s="261">
        <v>85968265436</v>
      </c>
      <c r="F156" s="258" t="s">
        <v>155</v>
      </c>
    </row>
    <row r="157" spans="1:6" ht="31.5">
      <c r="A157" s="256">
        <v>0</v>
      </c>
      <c r="B157" s="257" t="s">
        <v>154</v>
      </c>
      <c r="C157" s="259">
        <v>45883</v>
      </c>
      <c r="D157" s="260">
        <v>6800000</v>
      </c>
      <c r="E157" s="261">
        <v>92119658461</v>
      </c>
      <c r="F157" s="258" t="s">
        <v>155</v>
      </c>
    </row>
    <row r="158" spans="1:6" ht="31.5">
      <c r="A158" s="256">
        <v>0</v>
      </c>
      <c r="B158" s="257" t="s">
        <v>154</v>
      </c>
      <c r="C158" s="259">
        <v>45884</v>
      </c>
      <c r="D158" s="260">
        <v>6800000</v>
      </c>
      <c r="E158" s="261">
        <v>91590040439</v>
      </c>
      <c r="F158" s="258" t="s">
        <v>155</v>
      </c>
    </row>
    <row r="159" spans="1:6" ht="31.5">
      <c r="A159" s="256">
        <v>0</v>
      </c>
      <c r="B159" s="257" t="s">
        <v>154</v>
      </c>
      <c r="C159" s="259">
        <v>45886</v>
      </c>
      <c r="D159" s="260">
        <v>6800000</v>
      </c>
      <c r="E159" s="261">
        <v>91583498900</v>
      </c>
      <c r="F159" s="258" t="s">
        <v>155</v>
      </c>
    </row>
    <row r="160" spans="1:6" ht="31.5">
      <c r="A160" s="256">
        <v>0</v>
      </c>
      <c r="B160" s="257" t="s">
        <v>154</v>
      </c>
      <c r="C160" s="259">
        <v>45887</v>
      </c>
      <c r="D160" s="260">
        <v>6800000</v>
      </c>
      <c r="E160" s="261">
        <v>91965385136</v>
      </c>
      <c r="F160" s="258" t="s">
        <v>155</v>
      </c>
    </row>
    <row r="161" spans="1:6" ht="31.5">
      <c r="A161" s="256">
        <v>0</v>
      </c>
      <c r="B161" s="257" t="s">
        <v>154</v>
      </c>
      <c r="C161" s="259">
        <v>45888</v>
      </c>
      <c r="D161" s="260">
        <v>7000000</v>
      </c>
      <c r="E161" s="261">
        <v>96220476145</v>
      </c>
      <c r="F161" s="258" t="s">
        <v>155</v>
      </c>
    </row>
    <row r="162" spans="1:6" ht="31.5">
      <c r="A162" s="256">
        <v>0</v>
      </c>
      <c r="B162" s="257" t="s">
        <v>154</v>
      </c>
      <c r="C162" s="259">
        <v>45889</v>
      </c>
      <c r="D162" s="260">
        <v>7000000</v>
      </c>
      <c r="E162" s="261">
        <v>97249999604</v>
      </c>
      <c r="F162" s="258" t="s">
        <v>155</v>
      </c>
    </row>
    <row r="163" spans="1:6" ht="31.5">
      <c r="A163" s="256">
        <v>0</v>
      </c>
      <c r="B163" s="257" t="s">
        <v>154</v>
      </c>
      <c r="C163" s="259">
        <v>45890</v>
      </c>
      <c r="D163" s="260">
        <v>7000000</v>
      </c>
      <c r="E163" s="261">
        <v>99703286440</v>
      </c>
      <c r="F163" s="258" t="s">
        <v>155</v>
      </c>
    </row>
    <row r="164" spans="1:6" ht="31.5">
      <c r="A164" s="256">
        <v>0</v>
      </c>
      <c r="B164" s="257" t="s">
        <v>154</v>
      </c>
      <c r="C164" s="259">
        <v>45891</v>
      </c>
      <c r="D164" s="260">
        <v>7000000</v>
      </c>
      <c r="E164" s="261">
        <v>96433281771</v>
      </c>
      <c r="F164" s="258" t="s">
        <v>155</v>
      </c>
    </row>
    <row r="165" spans="1:6" ht="31.5">
      <c r="A165" s="256">
        <v>0</v>
      </c>
      <c r="B165" s="257" t="s">
        <v>154</v>
      </c>
      <c r="C165" s="259">
        <v>45893</v>
      </c>
      <c r="D165" s="260">
        <v>7000000</v>
      </c>
      <c r="E165" s="261">
        <v>96426607541</v>
      </c>
      <c r="F165" s="258" t="s">
        <v>155</v>
      </c>
    </row>
    <row r="166" spans="1:6" ht="31.5">
      <c r="A166" s="256">
        <v>0</v>
      </c>
      <c r="B166" s="257" t="s">
        <v>154</v>
      </c>
      <c r="C166" s="259">
        <v>45894</v>
      </c>
      <c r="D166" s="260">
        <v>7000000</v>
      </c>
      <c r="E166" s="261">
        <v>94134816656</v>
      </c>
      <c r="F166" s="25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9" t="s">
        <v>0</v>
      </c>
      <c r="B1" s="299" t="s">
        <v>69</v>
      </c>
      <c r="C1" s="299" t="s">
        <v>133</v>
      </c>
      <c r="D1" s="297" t="s">
        <v>134</v>
      </c>
      <c r="E1" s="297" t="s">
        <v>135</v>
      </c>
      <c r="F1" s="297" t="s">
        <v>136</v>
      </c>
      <c r="G1" s="297" t="s">
        <v>137</v>
      </c>
      <c r="H1" s="297" t="s">
        <v>138</v>
      </c>
      <c r="I1" s="297" t="s">
        <v>139</v>
      </c>
      <c r="J1" s="293" t="s">
        <v>140</v>
      </c>
      <c r="K1" s="294"/>
      <c r="L1" s="293" t="s">
        <v>141</v>
      </c>
      <c r="M1" s="294"/>
      <c r="N1" s="293" t="s">
        <v>142</v>
      </c>
      <c r="O1" s="294"/>
      <c r="P1" s="293" t="s">
        <v>143</v>
      </c>
      <c r="Q1" s="294"/>
      <c r="R1" s="295" t="s">
        <v>144</v>
      </c>
      <c r="S1" s="231">
        <f>MAX($S$3:$S$367)</f>
        <v>14240</v>
      </c>
      <c r="U1" s="236">
        <f>INDEX('MIN MAX'!A1:S376,MATCH(MAX(B1:B376),B1:B376,0),19)</f>
        <v>13570</v>
      </c>
    </row>
    <row r="2" spans="1:21">
      <c r="A2" s="300"/>
      <c r="B2" s="300"/>
      <c r="C2" s="300"/>
      <c r="D2" s="298"/>
      <c r="E2" s="298"/>
      <c r="F2" s="298"/>
      <c r="G2" s="298"/>
      <c r="H2" s="298"/>
      <c r="I2" s="298"/>
      <c r="J2" s="224" t="s">
        <v>145</v>
      </c>
      <c r="K2" s="225" t="s">
        <v>146</v>
      </c>
      <c r="L2" s="225" t="s">
        <v>147</v>
      </c>
      <c r="M2" s="225" t="s">
        <v>148</v>
      </c>
      <c r="N2" s="225" t="s">
        <v>147</v>
      </c>
      <c r="O2" s="225" t="s">
        <v>148</v>
      </c>
      <c r="P2" s="225" t="s">
        <v>147</v>
      </c>
      <c r="Q2" s="225" t="s">
        <v>148</v>
      </c>
      <c r="R2" s="296"/>
      <c r="S2" s="231">
        <f>MIN($S$3:$S$367)</f>
        <v>8710</v>
      </c>
    </row>
    <row r="3" spans="1:21">
      <c r="A3" s="226">
        <v>1</v>
      </c>
      <c r="B3" s="227">
        <v>45727</v>
      </c>
      <c r="C3" s="248" t="s">
        <v>130</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130</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130</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130</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130</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130</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130</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130</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130</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130</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130</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130</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130</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130</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130</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130</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130</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130</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130</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130</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130</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130</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130</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130</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130</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130</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130</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130</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130</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130</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130</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130</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130</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130</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130</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130</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130</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130</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130</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130</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130</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130</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130</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130</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130</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130</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130</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130</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130</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130</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130</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130</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130</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130</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130</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130</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130</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130</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130</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130</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130</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130</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130</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130</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130</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130</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130</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130</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130</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130</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130</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130</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130</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130</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130</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130</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130</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130</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130</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130</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130</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130</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130</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130</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130</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130</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130</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130</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130</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130</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130</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130</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130</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130</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130</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130</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130</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130</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130</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130</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130</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130</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130</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130</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130</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130</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130</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130</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130</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130</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130</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130</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130</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130</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130</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130</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F1:F2"/>
    <mergeCell ref="A1:A2"/>
    <mergeCell ref="B1:B2"/>
    <mergeCell ref="C1:C2"/>
    <mergeCell ref="D1:D2"/>
    <mergeCell ref="E1:E2"/>
    <mergeCell ref="P1:Q1"/>
    <mergeCell ref="R1:R2"/>
    <mergeCell ref="G1:G2"/>
    <mergeCell ref="H1:H2"/>
    <mergeCell ref="I1:I2"/>
    <mergeCell ref="J1:K1"/>
    <mergeCell ref="L1:M1"/>
    <mergeCell ref="N1:O1"/>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01" t="s">
        <v>25</v>
      </c>
      <c r="B1" s="302"/>
      <c r="C1" s="302"/>
      <c r="D1" s="302"/>
      <c r="E1" s="302"/>
      <c r="F1" s="18"/>
      <c r="G1" s="18"/>
      <c r="H1" s="18"/>
      <c r="I1" s="18"/>
      <c r="J1" s="18"/>
      <c r="K1" s="18"/>
      <c r="L1" s="18"/>
      <c r="M1" s="18"/>
      <c r="N1" s="18"/>
    </row>
    <row r="2" spans="1:14" ht="31.5" customHeight="1">
      <c r="A2" s="303" t="s">
        <v>24</v>
      </c>
      <c r="B2" s="304"/>
      <c r="C2" s="304"/>
      <c r="D2" s="304"/>
      <c r="E2" s="304"/>
      <c r="F2" s="30"/>
      <c r="G2" s="30"/>
      <c r="H2" s="30"/>
      <c r="I2" s="30"/>
      <c r="J2" s="18"/>
      <c r="K2" s="18"/>
      <c r="L2" s="18"/>
      <c r="M2" s="18"/>
      <c r="N2" s="18"/>
    </row>
    <row r="5" spans="1:14" ht="44.25" customHeight="1">
      <c r="A5" s="305" t="s">
        <v>26</v>
      </c>
      <c r="B5" s="306"/>
      <c r="C5" s="306"/>
      <c r="D5" s="306"/>
      <c r="E5" s="306"/>
      <c r="F5" s="40"/>
      <c r="G5" s="40"/>
      <c r="H5" s="40"/>
      <c r="I5" s="40"/>
      <c r="J5" s="20"/>
      <c r="K5" s="20"/>
      <c r="L5" s="20"/>
      <c r="M5" s="20"/>
      <c r="N5" s="20"/>
    </row>
    <row r="6" spans="1:14" ht="15.75">
      <c r="A6" s="304" t="e">
        <f>#REF!</f>
        <v>#REF!</v>
      </c>
      <c r="B6" s="304"/>
      <c r="C6" s="304"/>
      <c r="D6" s="304"/>
      <c r="E6" s="304"/>
      <c r="F6" s="30"/>
      <c r="G6" s="30"/>
      <c r="H6" s="30"/>
      <c r="I6" s="30"/>
      <c r="J6" s="20"/>
      <c r="K6" s="20"/>
      <c r="L6" s="20"/>
      <c r="M6" s="20"/>
      <c r="N6" s="20"/>
    </row>
    <row r="7" spans="1:14" ht="15.75">
      <c r="A7" s="304" t="e">
        <f>#REF!</f>
        <v>#REF!</v>
      </c>
      <c r="B7" s="304"/>
      <c r="C7" s="304"/>
      <c r="D7" s="304"/>
      <c r="E7" s="304"/>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10">
        <v>1</v>
      </c>
      <c r="B9" s="310"/>
      <c r="C9" s="51" t="s">
        <v>17</v>
      </c>
      <c r="D9" s="22" t="e">
        <f>#REF!</f>
        <v>#REF!</v>
      </c>
    </row>
    <row r="10" spans="1:14" ht="15" customHeight="1">
      <c r="A10" s="310"/>
      <c r="B10" s="310"/>
      <c r="C10" s="48" t="s">
        <v>18</v>
      </c>
      <c r="D10" s="50" t="e">
        <f>#REF!</f>
        <v>#REF!</v>
      </c>
    </row>
    <row r="11" spans="1:14" ht="15" customHeight="1">
      <c r="A11" s="310">
        <v>2</v>
      </c>
      <c r="B11" s="310"/>
      <c r="C11" s="51" t="s">
        <v>19</v>
      </c>
      <c r="D11" s="22" t="e">
        <f>#REF!</f>
        <v>#REF!</v>
      </c>
    </row>
    <row r="12" spans="1:14" ht="15" customHeight="1">
      <c r="A12" s="310"/>
      <c r="B12" s="310"/>
      <c r="C12" s="47" t="s">
        <v>20</v>
      </c>
      <c r="D12" s="50" t="e">
        <f>#REF!</f>
        <v>#REF!</v>
      </c>
    </row>
    <row r="13" spans="1:14" ht="15" customHeight="1">
      <c r="A13" s="310">
        <v>3</v>
      </c>
      <c r="B13" s="310"/>
      <c r="C13" s="51" t="s">
        <v>21</v>
      </c>
      <c r="D13" s="22" t="e">
        <f>#REF!</f>
        <v>#REF!</v>
      </c>
    </row>
    <row r="14" spans="1:14" ht="15" customHeight="1">
      <c r="A14" s="310"/>
      <c r="B14" s="310"/>
      <c r="C14" s="48" t="s">
        <v>22</v>
      </c>
      <c r="D14" s="50" t="e">
        <f>#REF!</f>
        <v>#REF!</v>
      </c>
    </row>
    <row r="15" spans="1:14" ht="15" customHeight="1">
      <c r="A15" s="313">
        <v>4</v>
      </c>
      <c r="B15" s="313"/>
      <c r="C15" s="52" t="s">
        <v>16</v>
      </c>
      <c r="D15" s="22" t="e">
        <f>#REF!</f>
        <v>#REF!</v>
      </c>
    </row>
    <row r="16" spans="1:14" ht="15" customHeight="1">
      <c r="A16" s="313"/>
      <c r="B16" s="313"/>
      <c r="C16" s="49" t="s">
        <v>23</v>
      </c>
      <c r="D16" s="50" t="s">
        <v>39</v>
      </c>
    </row>
    <row r="17" spans="1:11">
      <c r="A17" s="1"/>
      <c r="B17" s="1"/>
    </row>
    <row r="18" spans="1:11" s="42" customFormat="1" ht="45" customHeight="1">
      <c r="A18" s="307" t="s">
        <v>0</v>
      </c>
      <c r="B18" s="308"/>
      <c r="C18" s="2" t="s">
        <v>15</v>
      </c>
      <c r="D18" s="3" t="s">
        <v>27</v>
      </c>
      <c r="E18" s="2" t="s">
        <v>37</v>
      </c>
      <c r="G18" s="27"/>
      <c r="H18" s="27"/>
      <c r="I18" s="27"/>
      <c r="J18" s="27"/>
      <c r="K18" s="27"/>
    </row>
    <row r="19" spans="1:11" ht="50.25" customHeight="1">
      <c r="A19" s="307" t="s">
        <v>1</v>
      </c>
      <c r="B19" s="309"/>
      <c r="C19" s="37" t="s">
        <v>28</v>
      </c>
      <c r="D19" s="4" t="e">
        <f>#REF!</f>
        <v>#REF!</v>
      </c>
      <c r="E19" s="4" t="e">
        <f>#REF!</f>
        <v>#REF!</v>
      </c>
      <c r="G19" s="23"/>
      <c r="H19" s="23"/>
      <c r="I19" s="23"/>
      <c r="J19" s="23"/>
      <c r="K19" s="23"/>
    </row>
    <row r="20" spans="1:11" ht="76.5" customHeight="1">
      <c r="A20" s="307" t="s">
        <v>2</v>
      </c>
      <c r="B20" s="308"/>
      <c r="C20" s="38" t="s">
        <v>29</v>
      </c>
      <c r="D20" s="4" t="e">
        <f>#REF!</f>
        <v>#REF!</v>
      </c>
      <c r="E20" s="4" t="e">
        <f>#REF!</f>
        <v>#REF!</v>
      </c>
      <c r="G20" s="23"/>
      <c r="H20" s="23"/>
      <c r="I20" s="23"/>
      <c r="J20" s="23"/>
      <c r="K20" s="23"/>
    </row>
    <row r="21" spans="1:11" ht="65.25" customHeight="1">
      <c r="A21" s="314"/>
      <c r="B21" s="39" t="s">
        <v>14</v>
      </c>
      <c r="C21" s="5" t="s">
        <v>30</v>
      </c>
      <c r="D21" s="45" t="e">
        <f>#REF!</f>
        <v>#REF!</v>
      </c>
      <c r="E21" s="45" t="e">
        <f>#REF!</f>
        <v>#REF!</v>
      </c>
      <c r="G21" s="23"/>
      <c r="H21" s="23"/>
      <c r="I21" s="23"/>
      <c r="J21" s="23"/>
      <c r="K21" s="23"/>
    </row>
    <row r="22" spans="1:11" ht="62.25" customHeight="1">
      <c r="A22" s="315"/>
      <c r="B22" s="39" t="s">
        <v>13</v>
      </c>
      <c r="C22" s="5" t="s">
        <v>31</v>
      </c>
      <c r="D22" s="45" t="e">
        <f>#REF!</f>
        <v>#REF!</v>
      </c>
      <c r="E22" s="45" t="e">
        <f>#REF!</f>
        <v>#REF!</v>
      </c>
      <c r="F22" s="24"/>
      <c r="G22" s="23"/>
      <c r="H22" s="23"/>
      <c r="I22" s="23"/>
      <c r="J22" s="23"/>
      <c r="K22" s="23"/>
    </row>
    <row r="23" spans="1:11" ht="59.25" customHeight="1">
      <c r="A23" s="307" t="s">
        <v>3</v>
      </c>
      <c r="B23" s="308"/>
      <c r="C23" s="37" t="s">
        <v>32</v>
      </c>
      <c r="D23" s="4" t="e">
        <f>#REF!</f>
        <v>#REF!</v>
      </c>
      <c r="E23" s="4" t="e">
        <f>#REF!</f>
        <v>#REF!</v>
      </c>
      <c r="G23" s="23"/>
      <c r="H23" s="23"/>
      <c r="I23" s="23"/>
      <c r="J23" s="23"/>
      <c r="K23" s="23"/>
    </row>
    <row r="24" spans="1:11" ht="39.950000000000003" customHeight="1">
      <c r="A24" s="314"/>
      <c r="B24" s="39" t="s">
        <v>12</v>
      </c>
      <c r="C24" s="5" t="s">
        <v>33</v>
      </c>
      <c r="D24" s="45" t="e">
        <f>#REF!</f>
        <v>#REF!</v>
      </c>
      <c r="E24" s="45" t="e">
        <f>#REF!</f>
        <v>#REF!</v>
      </c>
      <c r="G24" s="23"/>
      <c r="H24" s="23"/>
      <c r="I24" s="23"/>
      <c r="J24" s="23"/>
      <c r="K24" s="23"/>
    </row>
    <row r="25" spans="1:11" ht="39.950000000000003" customHeight="1">
      <c r="A25" s="315"/>
      <c r="B25" s="39" t="s">
        <v>11</v>
      </c>
      <c r="C25" s="5" t="s">
        <v>36</v>
      </c>
      <c r="D25" s="45" t="e">
        <f>#REF!</f>
        <v>#REF!</v>
      </c>
      <c r="E25" s="45" t="e">
        <f>#REF!</f>
        <v>#REF!</v>
      </c>
      <c r="F25" s="24"/>
      <c r="G25" s="23"/>
      <c r="H25" s="23"/>
      <c r="I25" s="23"/>
      <c r="J25" s="23"/>
      <c r="K25" s="23"/>
    </row>
    <row r="26" spans="1:11" ht="45" customHeight="1">
      <c r="A26" s="307" t="s">
        <v>10</v>
      </c>
      <c r="B26" s="308"/>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11" t="s">
        <v>38</v>
      </c>
      <c r="B29" s="312"/>
      <c r="C29" s="312"/>
      <c r="D29" s="312"/>
      <c r="E29" s="31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29:E29"/>
    <mergeCell ref="A11:B12"/>
    <mergeCell ref="A13:B14"/>
    <mergeCell ref="A15:B16"/>
    <mergeCell ref="A7:E7"/>
    <mergeCell ref="A23:B23"/>
    <mergeCell ref="A24:A25"/>
    <mergeCell ref="A26:B26"/>
    <mergeCell ref="A21:A22"/>
    <mergeCell ref="A1:E1"/>
    <mergeCell ref="A2:E2"/>
    <mergeCell ref="A5:E5"/>
    <mergeCell ref="A6:E6"/>
    <mergeCell ref="A20:B20"/>
    <mergeCell ref="A18:B18"/>
    <mergeCell ref="A19:B19"/>
    <mergeCell ref="A9:B10"/>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aH1KhzKRZSMHaasjfHBqSGxOvZZ+TG6Lkb0nYTa6FQM=</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D0Hf8rd0s8/wrs8Fyo8u628xQ+4c5a6VXeJg/5u5S7I=</DigestValue>
    </Reference>
  </SignedInfo>
  <SignatureValue>Gpy5bpandbtJ3RmwNRFVq2aLzRpHtbSnuBvQdc4Ni7JHIPOpsazSHsiBthZLgD5qm7pd9VseLC11
ZiDIy74ZmK6TSfPCcnQmSF9tGaDyl6IupVt1Sn6u7MjSSjzMIS8Uvy1jGDFAMs8vRk/6oaewD51C
ZIj4xwLY1LvPo1rbez8HV3VUu01X2IOIXri+NSpj12hd/w3jSDVsdYiB28iOKMZfdITSaoDs6vne
ewgO3UZv8EEMKJjHmWo22lK36z+hI2nm1Xv67Wmnww+sl6YUZfA+l3u8ZmVGXxibcY46X8gU98EP
KD2RK2uafBmuCXna0BXPmoGeqDIh6Hdl2l35zw==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8jzuV5Wg3pgfv2AF+13i3tv5vf29ZDshaYg8qBZfgNQ=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Ws5zYadWn5NPL7XGPQ8JqyeMgWNTbLfJfV8WAneXYbY=</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Rkn03braXk1zEwaNlUzprya9sbu8z1B8ICf7bHgKSqc=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imu0bqoCT5PAVlk4EOl3UdZiCwqT2b+f/QYAZql7yYs=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SAov/Oap2mPuueQBNcDEMhPuenZDLrfOg463Am+Uv7c=</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xDsdlJjosROiDGsDgHQHEvBQUn3F6mr5r8/25mjwBrg=</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2026-04-20T09:46:22Z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2026-04-20T09:46:22Z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WbQnQuOEXDcen3uTKjSBHetpOBx9TglJWSiH4/IUYzg=</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cQHrB8QLiP7gRFd89VRr7Uczed6H5S4+HrKrFtaYmmM=</DigestValue>
    </Reference>
  </SignedInfo>
  <SignatureValue>MpUo/LUqSHvKtghrZkL7HRSc7EsRfSsGWaF6w8hi2hFKi0iX7qdL4bPacqstedYaXgl9R+3zNdGA
OcMKjQljwIaVtjTnjSaoH2l3NEvdA4aRcYmIbYOUGISLnuCqk/CFJq6313VKEa3f8IibOd6+Abws
xxURfq0hq3oQ7Fw4Ekzb3TEaHVFQ2QcFSBzV4TYBaHpeo1MUYpIfNVhOo3uCaOWa/rym5zQp+1oG
kTMIzmUw6BJNrg2zEYpkL0b5StVU3FFQoDpM3i2h4LNEUrjc89E8krNaMd1PBs18Wlz1PD5OPSx4
a1n0ZfQBUhhoMOFcNHJL//PwfzNIsdNdZ69i+Q==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8jzuV5Wg3pgfv2AF+13i3tv5vf29ZDshaYg8qBZfgNQ=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Ws5zYadWn5NPL7XGPQ8JqyeMgWNTbLfJfV8WAneXYbY=</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Rkn03braXk1zEwaNlUzprya9sbu8z1B8ICf7bHgKSqc=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imu0bqoCT5PAVlk4EOl3UdZiCwqT2b+f/QYAZql7yYs=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SAov/Oap2mPuueQBNcDEMhPuenZDLrfOg463Am+Uv7c=</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xDsdlJjosROiDGsDgHQHEvBQUn3F6mr5r8/25mjwBrg=</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2026-04-21T10:41:16Z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2026-04-21T10:41:16Z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NGUYEN THI MY DUNG</cp:lastModifiedBy>
  <cp:lastPrinted>2026-03-30T09:11:31Z</cp:lastPrinted>
  <dcterms:created xsi:type="dcterms:W3CDTF">2012-12-27T10:02:35Z</dcterms:created>
  <dcterms:modified xsi:type="dcterms:W3CDTF">2026-04-20T09:41:56Z</dcterms:modified>
</cp:coreProperties>
</file>