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<sst xmlns="http://schemas.openxmlformats.org/spreadsheetml/2006/main" count="1392" uniqueCount="599">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</sst>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69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7" applyFont="1" applyFill="1" applyBorder="1" applyAlignment="1">
      <alignment vertical="center"/>
    </xf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4" t="s">
        <v>50</v>
      </c>
      <c r="B2" s="315"/>
      <c r="C2" s="315"/>
      <c r="D2" s="315"/>
      <c r="E2" s="315"/>
      <c r="F2" s="31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6" t="s">
        <v>51</v>
      </c>
      <c r="D3" s="316"/>
      <c r="E3" s="316"/>
      <c r="F3" s="316"/>
      <c r="G3" s="316"/>
      <c r="H3" s="316"/>
      <c r="I3" s="316"/>
      <c r="J3" s="316"/>
      <c r="K3" s="316"/>
      <c r="L3" s="316"/>
      <c r="M3" s="298" t="s">
        <v>23</v>
      </c>
      <c r="N3" s="306"/>
      <c r="O3" s="307" t="s">
        <v>24</v>
      </c>
      <c r="P3" s="308"/>
      <c r="Q3" s="298" t="s">
        <v>5</v>
      </c>
      <c r="R3" s="298"/>
      <c r="S3" s="306"/>
      <c r="T3" s="309"/>
      <c r="U3" s="300" t="s">
        <v>26</v>
      </c>
      <c r="V3" s="301"/>
      <c r="W3" s="302" t="s">
        <v>25</v>
      </c>
    </row>
    <row r="4" spans="1:23" ht="12.75" customHeight="1">
      <c r="A4" s="306" t="s">
        <v>27</v>
      </c>
      <c r="B4" s="298" t="s">
        <v>28</v>
      </c>
      <c r="C4" s="298" t="s">
        <v>29</v>
      </c>
      <c r="D4" s="298" t="s">
        <v>30</v>
      </c>
      <c r="E4" s="298" t="s">
        <v>31</v>
      </c>
      <c r="F4" s="298" t="s">
        <v>32</v>
      </c>
      <c r="G4" s="298" t="s">
        <v>33</v>
      </c>
      <c r="H4" s="310" t="s">
        <v>52</v>
      </c>
      <c r="I4" s="298" t="s">
        <v>34</v>
      </c>
      <c r="J4" s="309"/>
      <c r="K4" s="298" t="s">
        <v>35</v>
      </c>
      <c r="L4" s="298" t="s">
        <v>36</v>
      </c>
      <c r="M4" s="298" t="s">
        <v>35</v>
      </c>
      <c r="N4" s="298" t="s">
        <v>37</v>
      </c>
      <c r="O4" s="298" t="s">
        <v>35</v>
      </c>
      <c r="P4" s="298" t="s">
        <v>37</v>
      </c>
      <c r="Q4" s="298" t="s">
        <v>38</v>
      </c>
      <c r="R4" s="298" t="s">
        <v>39</v>
      </c>
      <c r="S4" s="298" t="s">
        <v>36</v>
      </c>
      <c r="T4" s="298" t="s">
        <v>39</v>
      </c>
      <c r="U4" s="310" t="s">
        <v>36</v>
      </c>
      <c r="V4" s="298" t="s">
        <v>39</v>
      </c>
      <c r="W4" s="303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5"/>
      <c r="R5" s="305"/>
      <c r="S5" s="309"/>
      <c r="T5" s="305"/>
      <c r="U5" s="311"/>
      <c r="V5" s="299"/>
      <c r="W5" s="30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19" t="s">
        <v>210</v>
      </c>
      <c r="B1" s="319"/>
      <c r="C1" s="319"/>
      <c r="D1" s="319"/>
      <c r="E1" s="319"/>
      <c r="F1" s="319"/>
      <c r="G1" s="319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0" t="e">
        <f>#REF!</f>
        <v>#REF!</v>
      </c>
      <c r="C2" s="321"/>
      <c r="D2" s="321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2"/>
      <c r="C3" s="322"/>
      <c r="D3" s="32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2">
        <v>111000</v>
      </c>
      <c r="C6" s="322"/>
      <c r="D6" s="32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7">
        <f>+$B$6*$F$7/$C$7</f>
        <v>111000</v>
      </c>
      <c r="C8" s="317"/>
      <c r="D8" s="31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2" t="e">
        <f>VLOOKUP(I11,#REF!,4,0)*1000</f>
        <v>#REF!</v>
      </c>
      <c r="C11" s="322"/>
      <c r="D11" s="32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7" t="e">
        <f>+ ROUND((B11-B19)*F10/C10,0)</f>
        <v>#REF!</v>
      </c>
      <c r="C12" s="317"/>
      <c r="D12" s="31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18" t="s">
        <v>212</v>
      </c>
      <c r="C13" s="318"/>
      <c r="D13" s="31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7">
        <f>+IF($E$13=1,ROUNDDOWN($B$8*$F$10/$C$10,0),IF(MROUND($B$8*$F$10/$C$10,10)-($B$8*$F$10/$C$10)&gt;0,MROUND($B$8*$F$10/$C$10,10)-10,MROUND($B$8*$F$10/$C$10,10)))</f>
        <v>55500</v>
      </c>
      <c r="C14" s="317"/>
      <c r="D14" s="31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7">
        <f>ROUNDDOWN($B$8*$F$10/$C$10,0)-B14</f>
        <v>0</v>
      </c>
      <c r="C15" s="317"/>
      <c r="D15" s="31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18" t="s">
        <v>223</v>
      </c>
      <c r="C16" s="318"/>
      <c r="D16" s="31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2">
        <v>10000</v>
      </c>
      <c r="C17" s="322"/>
      <c r="D17" s="32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7">
        <f>+IF($E$16=1,B17*B15,0)</f>
        <v>0</v>
      </c>
      <c r="C18" s="317"/>
      <c r="D18" s="31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2">
        <v>10000</v>
      </c>
      <c r="C19" s="322"/>
      <c r="D19" s="32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7">
        <f>+B19*B14</f>
        <v>555000000</v>
      </c>
      <c r="C20" s="317"/>
      <c r="D20" s="31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6" t="s">
        <v>328</v>
      </c>
      <c r="F1" s="326"/>
      <c r="G1" s="327" t="s">
        <v>329</v>
      </c>
      <c r="H1" s="32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5" t="s">
        <v>398</v>
      </c>
      <c r="C62" s="325" t="s">
        <v>310</v>
      </c>
      <c r="D62" s="325" t="s">
        <v>403</v>
      </c>
      <c r="E62" s="329">
        <v>140130</v>
      </c>
      <c r="F62" s="329">
        <v>7</v>
      </c>
      <c r="G62" s="40">
        <v>215002</v>
      </c>
      <c r="H62" s="40">
        <v>0</v>
      </c>
    </row>
    <row r="63" spans="1:9" s="40" customFormat="1">
      <c r="B63" s="325"/>
      <c r="C63" s="325"/>
      <c r="D63" s="325"/>
      <c r="E63" s="329"/>
      <c r="F63" s="32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0" t="s">
        <v>20</v>
      </c>
      <c r="C32" s="330"/>
      <c r="D32" s="330"/>
      <c r="E32" s="330"/>
      <c r="F32" s="330"/>
      <c r="G32" s="33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0" t="s">
        <v>14</v>
      </c>
      <c r="C39" s="330"/>
      <c r="D39" s="330"/>
      <c r="E39" s="330"/>
      <c r="F39" s="330"/>
      <c r="G39" s="33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1"/>
      <c r="E43" s="332"/>
      <c r="F43" s="332"/>
      <c r="G43" s="33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23" zoomScale="87" zoomScaleNormal="87" zoomScaleSheetLayoutView="87" workbookViewId="0">
      <selection activeCell="H46" sqref="H46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49" t="s">
        <v>561</v>
      </c>
      <c r="C1" s="349"/>
      <c r="D1" s="349"/>
      <c r="E1" s="349"/>
      <c r="F1" s="349"/>
      <c r="G1" s="349"/>
    </row>
    <row r="2" spans="2:7" ht="15.75" customHeight="1">
      <c r="B2" s="346" t="s">
        <v>562</v>
      </c>
      <c r="C2" s="346"/>
      <c r="D2" s="346"/>
      <c r="E2" s="346"/>
      <c r="F2" s="346"/>
      <c r="G2" s="346"/>
    </row>
    <row r="3" spans="2:7" ht="19.5" customHeight="1">
      <c r="B3" s="347" t="s">
        <v>581</v>
      </c>
      <c r="C3" s="347"/>
      <c r="D3" s="347"/>
      <c r="E3" s="347"/>
      <c r="F3" s="347"/>
      <c r="G3" s="347"/>
    </row>
    <row r="4" spans="2:7" ht="18" customHeight="1">
      <c r="B4" s="348" t="s">
        <v>563</v>
      </c>
      <c r="C4" s="348"/>
      <c r="D4" s="348"/>
      <c r="E4" s="348"/>
      <c r="F4" s="348"/>
      <c r="G4" s="348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49" t="s">
        <v>564</v>
      </c>
      <c r="C6" s="349"/>
      <c r="D6" s="349"/>
      <c r="E6" s="349"/>
      <c r="F6" s="349"/>
      <c r="G6" s="349"/>
    </row>
    <row r="7" spans="2:7" ht="15.75" customHeight="1">
      <c r="B7" s="349" t="s">
        <v>565</v>
      </c>
      <c r="C7" s="349"/>
      <c r="D7" s="349"/>
      <c r="E7" s="349"/>
      <c r="F7" s="349"/>
      <c r="G7" s="349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68" t="s">
        <v>570</v>
      </c>
      <c r="C18" s="368"/>
      <c r="D18" s="368"/>
      <c r="E18" s="161" t="str">
        <f>"Từ ngày "&amp;TEXT(G25+1,"dd/mm/yyyy")&amp;" đến "&amp;TEXT(F25,"dd/mm/yyyy")</f>
        <v>Từ ngày 23/02/2026 đến 01/03/2026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23/02/2026 to 01/03/2026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46083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58">
        <f>E20</f>
        <v>46083</v>
      </c>
      <c r="F21" s="358"/>
      <c r="G21" s="358"/>
      <c r="H21" s="358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0" t="s">
        <v>531</v>
      </c>
      <c r="C23" s="351"/>
      <c r="D23" s="350" t="s">
        <v>541</v>
      </c>
      <c r="E23" s="351"/>
      <c r="F23" s="264" t="s">
        <v>542</v>
      </c>
      <c r="G23" s="264" t="s">
        <v>542</v>
      </c>
      <c r="I23" s="179"/>
      <c r="L23" s="184"/>
    </row>
    <row r="24" spans="2:12" ht="15.75" customHeight="1">
      <c r="B24" s="352" t="s">
        <v>27</v>
      </c>
      <c r="C24" s="353"/>
      <c r="D24" s="354" t="s">
        <v>330</v>
      </c>
      <c r="E24" s="355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46082</v>
      </c>
      <c r="G25" s="188">
        <v>46075</v>
      </c>
      <c r="H25" s="189"/>
      <c r="I25" s="179"/>
      <c r="L25" s="184"/>
    </row>
    <row r="26" spans="2:12" ht="15.75" customHeight="1">
      <c r="B26" s="344" t="s">
        <v>572</v>
      </c>
      <c r="C26" s="345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2">
        <v>1</v>
      </c>
      <c r="C28" s="343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6">
        <v>1.1000000000000001</v>
      </c>
      <c r="C30" s="357"/>
      <c r="D30" s="203" t="s">
        <v>583</v>
      </c>
      <c r="E30" s="204"/>
      <c r="F30" s="163">
        <f>G34</f>
        <v>98446734864</v>
      </c>
      <c r="G30" s="163">
        <v>98486948731</v>
      </c>
      <c r="H30" s="205"/>
      <c r="I30" s="206"/>
      <c r="J30" s="205"/>
      <c r="K30" s="205"/>
      <c r="L30" s="184"/>
    </row>
    <row r="31" spans="2:12" ht="15.75" customHeight="1">
      <c r="B31" s="339">
        <v>1.2</v>
      </c>
      <c r="C31" s="340"/>
      <c r="D31" s="207" t="s">
        <v>584</v>
      </c>
      <c r="E31" s="208"/>
      <c r="F31" s="246">
        <f>G35</f>
        <v>15007.01</v>
      </c>
      <c r="G31" s="246">
        <v>15013.14</v>
      </c>
      <c r="H31" s="205"/>
      <c r="I31" s="206"/>
      <c r="J31" s="205"/>
      <c r="K31" s="205"/>
      <c r="L31" s="184"/>
    </row>
    <row r="32" spans="2:12" ht="15.75" customHeight="1">
      <c r="B32" s="342">
        <v>2</v>
      </c>
      <c r="C32" s="343"/>
      <c r="D32" s="197" t="s">
        <v>548</v>
      </c>
      <c r="E32" s="198"/>
      <c r="F32" s="247"/>
      <c r="G32" s="247"/>
      <c r="H32" s="205"/>
      <c r="I32" s="295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6">
        <v>2.1</v>
      </c>
      <c r="C34" s="357"/>
      <c r="D34" s="203" t="s">
        <v>585</v>
      </c>
      <c r="E34" s="204"/>
      <c r="F34" s="248">
        <v>107267307405</v>
      </c>
      <c r="G34" s="163">
        <v>98446734864</v>
      </c>
      <c r="H34" s="205"/>
      <c r="I34" s="206"/>
      <c r="J34" s="205"/>
      <c r="K34" s="205"/>
      <c r="L34" s="210"/>
    </row>
    <row r="35" spans="2:12" ht="15.75" customHeight="1">
      <c r="B35" s="339">
        <v>2.2000000000000002</v>
      </c>
      <c r="C35" s="340"/>
      <c r="D35" s="211" t="s">
        <v>586</v>
      </c>
      <c r="E35" s="202"/>
      <c r="F35" s="246">
        <v>15917.61</v>
      </c>
      <c r="G35" s="246">
        <v>15007.01</v>
      </c>
      <c r="H35" s="205"/>
      <c r="I35" s="206"/>
      <c r="J35" s="205"/>
      <c r="K35" s="205"/>
    </row>
    <row r="36" spans="2:12" ht="15.75" customHeight="1">
      <c r="B36" s="359">
        <v>3</v>
      </c>
      <c r="C36" s="360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8820572541</v>
      </c>
      <c r="G37" s="262">
        <v>-40213867</v>
      </c>
      <c r="H37" s="205"/>
      <c r="I37" s="206"/>
      <c r="J37" s="205"/>
      <c r="K37" s="205"/>
    </row>
    <row r="38" spans="2:12" ht="15.75" customHeight="1">
      <c r="B38" s="361">
        <v>3.1</v>
      </c>
      <c r="C38" s="362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6043972889</v>
      </c>
      <c r="G39" s="262">
        <v>-40213867</v>
      </c>
      <c r="H39" s="205"/>
      <c r="I39" s="206"/>
      <c r="J39" s="205"/>
      <c r="K39" s="205"/>
    </row>
    <row r="40" spans="2:12" ht="15.75" customHeight="1">
      <c r="B40" s="337">
        <v>3.2</v>
      </c>
      <c r="C40" s="338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2776599652</v>
      </c>
      <c r="G41" s="273"/>
      <c r="H41" s="205"/>
      <c r="I41" s="206"/>
      <c r="J41" s="205"/>
      <c r="K41" s="205"/>
    </row>
    <row r="42" spans="2:12" ht="15.75" customHeight="1">
      <c r="B42" s="337">
        <v>3.3</v>
      </c>
      <c r="C42" s="338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59">
        <v>4</v>
      </c>
      <c r="C44" s="363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6.0678309669947694E-2</v>
      </c>
      <c r="G45" s="253">
        <v>-4.0830898799315563E-4</v>
      </c>
      <c r="H45" s="205"/>
      <c r="I45" s="206"/>
      <c r="J45" s="205"/>
      <c r="K45" s="205"/>
    </row>
    <row r="46" spans="2:12" ht="15.75" customHeight="1">
      <c r="B46" s="359">
        <v>5</v>
      </c>
      <c r="C46" s="363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64">
        <v>5.0999999999999996</v>
      </c>
      <c r="C48" s="365"/>
      <c r="D48" s="230" t="s">
        <v>587</v>
      </c>
      <c r="E48" s="204"/>
      <c r="F48" s="297">
        <v>107273098677</v>
      </c>
      <c r="G48" s="297">
        <v>98486948731</v>
      </c>
      <c r="H48" s="205"/>
      <c r="I48" s="206"/>
      <c r="J48" s="205"/>
      <c r="K48" s="205"/>
    </row>
    <row r="49" spans="2:11" ht="15.75" customHeight="1">
      <c r="B49" s="364">
        <v>5.2</v>
      </c>
      <c r="C49" s="365"/>
      <c r="D49" s="231" t="s">
        <v>588</v>
      </c>
      <c r="E49" s="232"/>
      <c r="F49" s="297">
        <v>70754798366</v>
      </c>
      <c r="G49" s="297">
        <v>70754798366</v>
      </c>
      <c r="H49" s="205"/>
      <c r="I49" s="206"/>
      <c r="J49" s="205"/>
      <c r="K49" s="205"/>
    </row>
    <row r="50" spans="2:11" ht="15.75" customHeight="1">
      <c r="B50" s="366">
        <v>6</v>
      </c>
      <c r="C50" s="367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64">
        <v>6.1</v>
      </c>
      <c r="C51" s="365">
        <v>6.1</v>
      </c>
      <c r="D51" s="235" t="s">
        <v>589</v>
      </c>
      <c r="E51" s="236"/>
      <c r="F51" s="263">
        <v>8261.2999999999993</v>
      </c>
      <c r="G51" s="263">
        <v>8786.61</v>
      </c>
      <c r="H51" s="205"/>
      <c r="I51" s="206"/>
      <c r="J51" s="205"/>
      <c r="K51" s="205"/>
    </row>
    <row r="52" spans="2:11" ht="15.75" customHeight="1">
      <c r="B52" s="364">
        <v>6.2</v>
      </c>
      <c r="C52" s="365"/>
      <c r="D52" s="203" t="s">
        <v>590</v>
      </c>
      <c r="E52" s="230"/>
      <c r="F52" s="296">
        <f>F51*F35</f>
        <v>131500151.49299999</v>
      </c>
      <c r="G52" s="296">
        <v>131860744.13610001</v>
      </c>
      <c r="H52" s="205"/>
      <c r="I52" s="206"/>
      <c r="J52" s="205"/>
      <c r="K52" s="205"/>
    </row>
    <row r="53" spans="2:11" ht="15.75" customHeight="1">
      <c r="B53" s="364">
        <v>6.2</v>
      </c>
      <c r="C53" s="365">
        <v>6.3</v>
      </c>
      <c r="D53" s="230" t="s">
        <v>598</v>
      </c>
      <c r="E53" s="230"/>
      <c r="F53" s="277">
        <f>F52/F34</f>
        <v>1.2259108080014175E-3</v>
      </c>
      <c r="G53" s="277">
        <v>1.3394120619465953E-3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4" t="s">
        <v>557</v>
      </c>
      <c r="G55" s="334"/>
    </row>
    <row r="56" spans="2:11">
      <c r="C56" s="239"/>
      <c r="D56" s="293" t="s">
        <v>591</v>
      </c>
      <c r="E56" s="290"/>
      <c r="F56" s="333" t="s">
        <v>558</v>
      </c>
      <c r="G56" s="334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35"/>
      <c r="G65" s="335"/>
    </row>
    <row r="66" spans="2:12" s="280" customFormat="1" ht="15.75">
      <c r="B66" s="278" t="s">
        <v>594</v>
      </c>
      <c r="C66" s="278"/>
      <c r="D66" s="278"/>
      <c r="E66" s="278"/>
      <c r="F66" s="341" t="s">
        <v>595</v>
      </c>
      <c r="G66" s="341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597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596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36"/>
      <c r="G69" s="336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MXVtVW8xk+2r2WJQA9QM32xOCIM=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xCWF8Fr0JpxT+EHMeGhWjRphP8A=</DigestValue>
    </Reference>
  </SignedInfo>
  <SignatureValue>GyjA5cAJqHizm2cxqP7N6tQAzJCAnL/Pcn3Uz4ujGBgOU6cX5DQyliTY3Xnb9P94fZ3MivwFfB63
fKp2ylt7fId0GHnaaIDGa0Srvy1FIlRuwq+SzDuA3w97px/uGXdxl5L3HuuuG5epXS8IZYo4HzBm
rgJFGgkCc/6DkG1+5qFGYsxsyonRq5uyKEC2PTKLQNGK4jVe077m6ksP/V3DjHlL7NCa3c54p6JN
1VhZtTkclKl9X3BalxHV1hXZ86Bg04FzsCeVNFvlHjbyoVKglfduhKLolr/QBGibtmFmnaiMiw9w
4g8erPvr6/HiE+izknW1Yt7u/Jdd2Qf9v6Ao0g==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q/4JmVNXcu431ZoiPrEvY12NBSA=</DigestValue>
      </Reference>
      <Reference URI="/xl/worksheets/sheet5.xml?ContentType=application/vnd.openxmlformats-officedocument.spreadsheetml.worksheet+xml">
        <DigestMethod Algorithm="http://www.w3.org/2000/09/xmldsig#sha1"/>
        <DigestValue>vJFy9CvLjN+zBeaw/BlR1Dc0JF4=</DigestValue>
      </Reference>
      <Reference URI="/xl/worksheets/sheet6.xml?ContentType=application/vnd.openxmlformats-officedocument.spreadsheetml.worksheet+xml">
        <DigestMethod Algorithm="http://www.w3.org/2000/09/xmldsig#sha1"/>
        <DigestValue>fx5+xWuTHU7gqjLGVjLKEdrn+0M=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JCH30i5NVf6KPAk8hKypa6RU8xY=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2Gb0ATurZSDH2v6CrIcCiP/h7E8=</DigestValue>
      </Reference>
      <Reference URI="/xl/worksheets/sheet2.xml?ContentType=application/vnd.openxmlformats-officedocument.spreadsheetml.worksheet+xml">
        <DigestMethod Algorithm="http://www.w3.org/2000/09/xmldsig#sha1"/>
        <DigestValue>r/FSlYHE9UUy7BMs+F7vF741E4w=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PUMAeNq+SBEYTqQ0kYYxYfyUI7g=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5XzL3NLMnrGXPN/cLHEhkC2eiSI=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USkm68QffFtxbF6j/uocoWZ3OkM=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2026-03-02T06:50:59Z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2026-03-02T06:50:59Z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bEqatWSymKyZRLkbU5re8NaTdSAFGSksATkD+eui/S0=</DigestValue>
    </Reference>
    <Reference Type="http://www.w3.org/2000/09/xmldsig#Object" URI="#idOfficeObject">
      <DigestMethod Algorithm="http://www.w3.org/2001/04/xmlenc#sha256"/>
      <DigestValue>Nu3fGlc8EZE2mar6NI5lOXx7dR38t8FRRGUDW6sDq2o=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vsRo3F9gKkHs7ZHT33v84Kg1P6zJ08D/v3t8q+Mlrd0=</DigestValue>
    </Reference>
  </SignedInfo>
  <SignatureValue>iY86clEovnaAN8H+8jE4hX1+KH0rA3K1VSOga4KgezzFkjikOn03aPFJmYu12IDjRL2R5IHqvtsP
xANBGZqXAnXlxjGcqqxWD9jBq0mZI7zlTIv+o0iQToZULc/ytrN17xLXPPy62jynGHHJQPec8Fev
37hmUBaMTm4wPJ7liyPkopO0gucsa8bHlPmp3FI4xkdC8FXICP59eGBYnmBcCHy+lXTl+FK0ffob
f58Qu0la2yl4DSY9PF1j7nck1u6XL0cgt/MwjnYd8mZUAaP9tliVsTeR8bEGs9uHbJ3IPiaVl+eC
IIuMz5k/HV2y4zrY3flYAYXxwaWH5qYxoGxrhQ==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s564mBjwh7RU9NTgrbVemTARyyOcK0OMhrAYBAn8e7k=</DigestValue>
      </Reference>
      <Reference URI="/xl/styles.xml?ContentType=application/vnd.openxmlformats-officedocument.spreadsheetml.styles+xml">
        <DigestMethod Algorithm="http://www.w3.org/2001/04/xmlenc#sha256"/>
        <DigestValue>E8RpOtl9t7oyOeSAaBGNCYAvD9/Aoo+loHCmPp5WTCA=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EeVmx1bd9kp2yQsKHrIGRzg95zqOF7LhWFBnB56iwxM=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KorjTav0V1Um1vP4Gcap2j/boA8PtIda03Hyf/xjWA8=</DigestValue>
      </Reference>
      <Reference URI="/xl/worksheets/sheet3.xml?ContentType=application/vnd.openxmlformats-officedocument.spreadsheetml.worksheet+xml">
        <DigestMethod Algorithm="http://www.w3.org/2001/04/xmlenc#sha256"/>
        <DigestValue>F126ouI5k0qBZgGdd+VPT0MgeFmZ5HhcWZ0Ua6vmJA4=</DigestValue>
      </Reference>
      <Reference URI="/xl/worksheets/sheet4.xml?ContentType=application/vnd.openxmlformats-officedocument.spreadsheetml.worksheet+xml">
        <DigestMethod Algorithm="http://www.w3.org/2001/04/xmlenc#sha256"/>
        <DigestValue>HS0Aj01svmlLlC2r4wrwNcGEhX7hDQlySk1Tbcl13Ik=</DigestValue>
      </Reference>
      <Reference URI="/xl/worksheets/sheet5.xml?ContentType=application/vnd.openxmlformats-officedocument.spreadsheetml.worksheet+xml">
        <DigestMethod Algorithm="http://www.w3.org/2001/04/xmlenc#sha256"/>
        <DigestValue>AUrnKq4uDkoee33eiGdeOHTNlIBBIgS2lRK9LpDjP4c=</DigestValue>
      </Reference>
      <Reference URI="/xl/worksheets/sheet6.xml?ContentType=application/vnd.openxmlformats-officedocument.spreadsheetml.worksheet+xml">
        <DigestMethod Algorithm="http://www.w3.org/2001/04/xmlenc#sha256"/>
        <DigestValue>AIk8heenqok0UaiCI+qxxsO26TlcqT6wY8549aLeWwQ=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2026-03-02T11:13:11Z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2026-03-02T11:13:11Z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2026-03-02T04:10:27Z</dcterms:modified>
</cp:coreProperties>
</file>