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print'!$C$1:$H$69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G39" i="27" l="1"/>
  <c r="G52" i="27" l="1"/>
  <c r="G25" i="27" l="1"/>
  <c r="F20" i="27" s="1"/>
  <c r="F19" i="27" l="1"/>
  <c r="F18" i="27"/>
  <c r="G30" i="27"/>
  <c r="G31" i="27"/>
  <c r="G53" i="27" l="1"/>
  <c r="G37" i="27" l="1"/>
  <c r="G45" i="27" l="1"/>
  <c r="C37" i="23" l="1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/>
  <c r="P17" i="15"/>
  <c r="P18" i="15" s="1"/>
  <c r="W21" i="15"/>
  <c r="P16" i="15"/>
  <c r="P19" i="15" s="1"/>
  <c r="B2" i="15"/>
  <c r="P2" i="15" s="1"/>
  <c r="E16" i="15"/>
  <c r="B18" i="15"/>
  <c r="E13" i="15"/>
  <c r="B8" i="15"/>
  <c r="J24" i="23"/>
  <c r="V13" i="15"/>
  <c r="Q36" i="15"/>
  <c r="U36" i="15"/>
  <c r="V15" i="15"/>
  <c r="P36" i="15"/>
  <c r="T36" i="15"/>
  <c r="V16" i="15" l="1"/>
  <c r="B14" i="15"/>
  <c r="B20" i="15" s="1"/>
  <c r="R36" i="15"/>
  <c r="V17" i="15"/>
  <c r="B15" i="15"/>
  <c r="Q31" i="15"/>
  <c r="P37" i="15" s="1"/>
  <c r="Q11" i="15"/>
  <c r="R11" i="15" s="1"/>
  <c r="F21" i="27"/>
  <c r="T37" i="15" l="1"/>
  <c r="T39" i="15" s="1"/>
  <c r="T40" i="15" s="1"/>
  <c r="Q37" i="15"/>
  <c r="Q39" i="15" s="1"/>
  <c r="Q40" i="15" s="1"/>
  <c r="R37" i="15"/>
  <c r="R39" i="15" s="1"/>
  <c r="R40" i="15" s="1"/>
  <c r="S37" i="15"/>
  <c r="S39" i="15" s="1"/>
  <c r="S40" i="15" s="1"/>
  <c r="P39" i="15"/>
  <c r="P40" i="15" s="1"/>
  <c r="P41" i="15" s="1"/>
  <c r="U37" i="15"/>
  <c r="U39" i="15" s="1"/>
  <c r="U40" i="15" s="1"/>
</calcChain>
</file>

<file path=xl/sharedStrings.xml><?xml version="1.0" encoding="utf-8"?>
<sst xmlns="http://schemas.openxmlformats.org/spreadsheetml/2006/main" count="1392" uniqueCount="601">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</sst>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3" applyNumberFormat="1" applyFont="1" applyFill="1" applyAlignment="1">
      <alignment vertical="center"/>
    </xf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91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29" borderId="0" xfId="693" applyNumberFormat="1" applyFont="1" applyFill="1" applyBorder="1" applyAlignment="1">
      <alignment horizontal="center" vertical="center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4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4" t="s">
        <v>50</v>
      </c>
      <c r="B2" s="305"/>
      <c r="C2" s="305"/>
      <c r="D2" s="305"/>
      <c r="E2" s="305"/>
      <c r="F2" s="30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6" t="s">
        <v>51</v>
      </c>
      <c r="D3" s="306"/>
      <c r="E3" s="306"/>
      <c r="F3" s="306"/>
      <c r="G3" s="306"/>
      <c r="H3" s="306"/>
      <c r="I3" s="306"/>
      <c r="J3" s="306"/>
      <c r="K3" s="306"/>
      <c r="L3" s="306"/>
      <c r="M3" s="307" t="s">
        <v>23</v>
      </c>
      <c r="N3" s="314"/>
      <c r="O3" s="321" t="s">
        <v>24</v>
      </c>
      <c r="P3" s="322"/>
      <c r="Q3" s="307" t="s">
        <v>5</v>
      </c>
      <c r="R3" s="307"/>
      <c r="S3" s="314"/>
      <c r="T3" s="309"/>
      <c r="U3" s="316" t="s">
        <v>26</v>
      </c>
      <c r="V3" s="317"/>
      <c r="W3" s="318" t="s">
        <v>25</v>
      </c>
    </row>
    <row r="4" spans="1:23" ht="12.75" customHeight="1">
      <c r="A4" s="314" t="s">
        <v>27</v>
      </c>
      <c r="B4" s="307" t="s">
        <v>28</v>
      </c>
      <c r="C4" s="307" t="s">
        <v>29</v>
      </c>
      <c r="D4" s="307" t="s">
        <v>30</v>
      </c>
      <c r="E4" s="307" t="s">
        <v>31</v>
      </c>
      <c r="F4" s="307" t="s">
        <v>32</v>
      </c>
      <c r="G4" s="307" t="s">
        <v>33</v>
      </c>
      <c r="H4" s="310" t="s">
        <v>52</v>
      </c>
      <c r="I4" s="307" t="s">
        <v>34</v>
      </c>
      <c r="J4" s="309"/>
      <c r="K4" s="307" t="s">
        <v>35</v>
      </c>
      <c r="L4" s="307" t="s">
        <v>36</v>
      </c>
      <c r="M4" s="307" t="s">
        <v>35</v>
      </c>
      <c r="N4" s="307" t="s">
        <v>37</v>
      </c>
      <c r="O4" s="307" t="s">
        <v>35</v>
      </c>
      <c r="P4" s="307" t="s">
        <v>37</v>
      </c>
      <c r="Q4" s="307" t="s">
        <v>38</v>
      </c>
      <c r="R4" s="307" t="s">
        <v>39</v>
      </c>
      <c r="S4" s="307" t="s">
        <v>36</v>
      </c>
      <c r="T4" s="307" t="s">
        <v>39</v>
      </c>
      <c r="U4" s="310" t="s">
        <v>36</v>
      </c>
      <c r="V4" s="307" t="s">
        <v>39</v>
      </c>
      <c r="W4" s="319"/>
    </row>
    <row r="5" spans="1:23">
      <c r="A5" s="309"/>
      <c r="B5" s="309"/>
      <c r="C5" s="309"/>
      <c r="D5" s="309"/>
      <c r="E5" s="309"/>
      <c r="F5" s="309"/>
      <c r="G5" s="309"/>
      <c r="H5" s="311"/>
      <c r="I5" s="106" t="s">
        <v>40</v>
      </c>
      <c r="J5" s="106" t="s">
        <v>41</v>
      </c>
      <c r="K5" s="309"/>
      <c r="L5" s="309"/>
      <c r="M5" s="309"/>
      <c r="N5" s="309"/>
      <c r="O5" s="309"/>
      <c r="P5" s="309"/>
      <c r="Q5" s="308"/>
      <c r="R5" s="308"/>
      <c r="S5" s="309"/>
      <c r="T5" s="308"/>
      <c r="U5" s="311"/>
      <c r="V5" s="315"/>
      <c r="W5" s="32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2" t="s">
        <v>5</v>
      </c>
      <c r="B179" s="31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8" t="s">
        <v>210</v>
      </c>
      <c r="B1" s="328"/>
      <c r="C1" s="328"/>
      <c r="D1" s="328"/>
      <c r="E1" s="328"/>
      <c r="F1" s="328"/>
      <c r="G1" s="32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9" t="e">
        <f>#REF!</f>
        <v>#REF!</v>
      </c>
      <c r="C2" s="330"/>
      <c r="D2" s="33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7"/>
      <c r="C3" s="327"/>
      <c r="D3" s="327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3">
        <v>41948</v>
      </c>
      <c r="C4" s="323"/>
      <c r="D4" s="32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3">
        <v>41949</v>
      </c>
      <c r="C5" s="323"/>
      <c r="D5" s="32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7">
        <v>111000</v>
      </c>
      <c r="C6" s="327"/>
      <c r="D6" s="327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3" t="s">
        <v>226</v>
      </c>
      <c r="C9" s="323"/>
      <c r="D9" s="32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7" t="e">
        <f>VLOOKUP(I11,#REF!,4,0)*1000</f>
        <v>#REF!</v>
      </c>
      <c r="C11" s="327"/>
      <c r="D11" s="327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7">
        <v>10000</v>
      </c>
      <c r="C17" s="327"/>
      <c r="D17" s="327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7">
        <v>10000</v>
      </c>
      <c r="C19" s="327"/>
      <c r="D19" s="327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3"/>
      <c r="C21" s="323"/>
      <c r="D21" s="32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4" t="s">
        <v>241</v>
      </c>
      <c r="F23" s="324"/>
      <c r="G23" s="32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C1:M73"/>
  <sheetViews>
    <sheetView tabSelected="1" topLeftCell="E31" zoomScaleNormal="100" workbookViewId="0">
      <selection activeCell="K50" sqref="K50"/>
    </sheetView>
  </sheetViews>
  <sheetFormatPr defaultColWidth="9.140625" defaultRowHeight="15"/>
  <cols>
    <col min="1" max="1" width="15" style="167" customWidth="1"/>
    <col min="2" max="2" width="5.28515625" style="167" customWidth="1"/>
    <col min="3" max="3" width="2.140625" style="167" customWidth="1"/>
    <col min="4" max="4" width="6.42578125" style="167" customWidth="1"/>
    <col min="5" max="5" width="30.42578125" style="167" customWidth="1"/>
    <col min="6" max="6" width="45.7109375" style="167" customWidth="1"/>
    <col min="7" max="8" width="24.5703125" style="167" customWidth="1"/>
    <col min="9" max="9" width="21.42578125" style="167" customWidth="1"/>
    <col min="10" max="10" width="17.5703125" style="167" bestFit="1" customWidth="1"/>
    <col min="11" max="11" width="14.85546875" style="167" bestFit="1" customWidth="1"/>
    <col min="12" max="12" width="11.85546875" style="167" bestFit="1" customWidth="1"/>
    <col min="13" max="13" width="19" style="167" bestFit="1" customWidth="1"/>
    <col min="14" max="16384" width="9.140625" style="167"/>
  </cols>
  <sheetData>
    <row r="1" spans="3:8" ht="24" customHeight="1">
      <c r="C1" s="339" t="s">
        <v>563</v>
      </c>
      <c r="D1" s="339"/>
      <c r="E1" s="339"/>
      <c r="F1" s="339"/>
      <c r="G1" s="339"/>
      <c r="H1" s="339"/>
    </row>
    <row r="2" spans="3:8" ht="15.75" customHeight="1">
      <c r="C2" s="363" t="s">
        <v>564</v>
      </c>
      <c r="D2" s="363"/>
      <c r="E2" s="363"/>
      <c r="F2" s="363"/>
      <c r="G2" s="363"/>
      <c r="H2" s="363"/>
    </row>
    <row r="3" spans="3:8" ht="19.5" customHeight="1">
      <c r="C3" s="364" t="s">
        <v>582</v>
      </c>
      <c r="D3" s="364"/>
      <c r="E3" s="364"/>
      <c r="F3" s="364"/>
      <c r="G3" s="364"/>
      <c r="H3" s="364"/>
    </row>
    <row r="4" spans="3:8" ht="18" customHeight="1">
      <c r="C4" s="365" t="s">
        <v>565</v>
      </c>
      <c r="D4" s="365"/>
      <c r="E4" s="365"/>
      <c r="F4" s="365"/>
      <c r="G4" s="365"/>
      <c r="H4" s="365"/>
    </row>
    <row r="5" spans="3:8" ht="15.75" customHeight="1">
      <c r="C5" s="168"/>
      <c r="D5" s="168"/>
      <c r="E5" s="168"/>
      <c r="F5" s="168"/>
      <c r="G5" s="168"/>
      <c r="H5" s="168"/>
    </row>
    <row r="6" spans="3:8" ht="15.75" customHeight="1">
      <c r="C6" s="339" t="s">
        <v>566</v>
      </c>
      <c r="D6" s="339"/>
      <c r="E6" s="339"/>
      <c r="F6" s="339"/>
      <c r="G6" s="339"/>
      <c r="H6" s="339"/>
    </row>
    <row r="7" spans="3:8" ht="15.75" customHeight="1">
      <c r="C7" s="339" t="s">
        <v>567</v>
      </c>
      <c r="D7" s="339"/>
      <c r="E7" s="339"/>
      <c r="F7" s="339"/>
      <c r="G7" s="339"/>
      <c r="H7" s="339"/>
    </row>
    <row r="8" spans="3:8" ht="15.75" customHeight="1">
      <c r="C8" s="169"/>
      <c r="D8" s="169"/>
      <c r="E8" s="169"/>
      <c r="F8" s="169"/>
      <c r="G8" s="169"/>
      <c r="H8" s="169"/>
    </row>
    <row r="9" spans="3:8" ht="15.75" customHeight="1">
      <c r="C9" s="169"/>
      <c r="D9" s="169"/>
      <c r="E9" s="165" t="s">
        <v>568</v>
      </c>
      <c r="F9" s="163" t="s">
        <v>569</v>
      </c>
      <c r="G9" s="169"/>
      <c r="H9" s="169"/>
    </row>
    <row r="10" spans="3:8" ht="15.75" customHeight="1">
      <c r="C10" s="169"/>
      <c r="D10" s="169"/>
      <c r="E10" s="170" t="s">
        <v>570</v>
      </c>
      <c r="F10" s="164" t="s">
        <v>571</v>
      </c>
      <c r="G10" s="169"/>
      <c r="H10" s="169"/>
    </row>
    <row r="11" spans="3:8" ht="15.75" customHeight="1">
      <c r="C11" s="169"/>
      <c r="D11" s="169"/>
      <c r="E11" s="169"/>
      <c r="F11" s="169"/>
      <c r="G11" s="169"/>
      <c r="H11" s="169"/>
    </row>
    <row r="12" spans="3:8" ht="15.75" customHeight="1">
      <c r="C12" s="171" t="s">
        <v>532</v>
      </c>
      <c r="D12" s="171"/>
      <c r="E12" s="171"/>
      <c r="F12" s="171" t="s">
        <v>561</v>
      </c>
      <c r="G12" s="172"/>
      <c r="H12" s="172"/>
    </row>
    <row r="13" spans="3:8" ht="15.75" customHeight="1">
      <c r="C13" s="173"/>
      <c r="D13" s="173" t="s">
        <v>533</v>
      </c>
      <c r="E13" s="173"/>
      <c r="F13" s="173" t="s">
        <v>562</v>
      </c>
      <c r="G13" s="172"/>
      <c r="H13" s="172"/>
    </row>
    <row r="14" spans="3:8" s="174" customFormat="1" ht="15.75" customHeight="1">
      <c r="C14" s="171" t="s">
        <v>534</v>
      </c>
      <c r="D14" s="171"/>
      <c r="E14" s="171"/>
      <c r="F14" s="171" t="s">
        <v>535</v>
      </c>
      <c r="G14" s="171"/>
    </row>
    <row r="15" spans="3:8" ht="15.75" customHeight="1">
      <c r="C15" s="172"/>
      <c r="D15" s="173" t="s">
        <v>536</v>
      </c>
      <c r="E15" s="172"/>
      <c r="F15" s="173" t="s">
        <v>537</v>
      </c>
      <c r="G15" s="172"/>
    </row>
    <row r="16" spans="3:8" s="174" customFormat="1" ht="15.75" customHeight="1">
      <c r="C16" s="171" t="s">
        <v>538</v>
      </c>
      <c r="D16" s="171"/>
      <c r="E16" s="171"/>
      <c r="F16" s="171" t="s">
        <v>592</v>
      </c>
    </row>
    <row r="17" spans="3:13" ht="15.75" customHeight="1">
      <c r="C17" s="172"/>
      <c r="D17" s="173" t="s">
        <v>539</v>
      </c>
      <c r="E17" s="172"/>
      <c r="F17" s="173" t="s">
        <v>593</v>
      </c>
    </row>
    <row r="18" spans="3:13" s="174" customFormat="1" ht="15.75" customHeight="1">
      <c r="C18" s="358" t="s">
        <v>572</v>
      </c>
      <c r="D18" s="358"/>
      <c r="E18" s="358"/>
      <c r="F18" s="161" t="str">
        <f>"Từ ngày "&amp;TEXT(H25+1,"dd/mm/yyyy")&amp;" đến "&amp;TEXT(G25,"dd/mm/yyyy")</f>
        <v>Từ ngày 23/02/2026 đến 01/03/2026</v>
      </c>
      <c r="I18" s="175"/>
    </row>
    <row r="19" spans="3:13" ht="15.75" customHeight="1">
      <c r="C19" s="176"/>
      <c r="D19" s="177" t="s">
        <v>573</v>
      </c>
      <c r="E19" s="296"/>
      <c r="F19" s="297" t="str">
        <f>"From "&amp;TEXT(H25+1,"dd/mm/yyyy")&amp;" to "&amp;TEXT(G25,"dd/mm/yyyy")</f>
        <v>From 23/02/2026 to 01/03/2026</v>
      </c>
      <c r="G19" s="187"/>
      <c r="H19" s="187"/>
      <c r="I19" s="298"/>
      <c r="J19" s="178"/>
    </row>
    <row r="20" spans="3:13" ht="15.75" customHeight="1">
      <c r="C20" s="179">
        <v>5</v>
      </c>
      <c r="D20" s="179" t="s">
        <v>580</v>
      </c>
      <c r="E20" s="299"/>
      <c r="F20" s="300">
        <f>G25+1</f>
        <v>46083</v>
      </c>
      <c r="G20" s="301"/>
      <c r="H20" s="301"/>
      <c r="I20" s="298"/>
      <c r="J20" s="175"/>
    </row>
    <row r="21" spans="3:13" ht="15.75" customHeight="1">
      <c r="C21" s="176"/>
      <c r="D21" s="177" t="s">
        <v>581</v>
      </c>
      <c r="E21" s="296"/>
      <c r="F21" s="302">
        <f>F20</f>
        <v>46083</v>
      </c>
      <c r="G21" s="303"/>
      <c r="H21" s="303"/>
      <c r="I21" s="303"/>
      <c r="J21" s="175"/>
    </row>
    <row r="22" spans="3:13" ht="15.75" customHeight="1">
      <c r="C22" s="179"/>
      <c r="D22" s="179"/>
      <c r="E22" s="179"/>
      <c r="F22" s="179"/>
      <c r="G22" s="179"/>
      <c r="H22" s="180" t="s">
        <v>540</v>
      </c>
      <c r="J22" s="178"/>
    </row>
    <row r="23" spans="3:13" ht="15.75" customHeight="1">
      <c r="C23" s="366" t="s">
        <v>531</v>
      </c>
      <c r="D23" s="367"/>
      <c r="E23" s="368" t="s">
        <v>541</v>
      </c>
      <c r="F23" s="367"/>
      <c r="G23" s="275" t="s">
        <v>542</v>
      </c>
      <c r="H23" s="276" t="s">
        <v>560</v>
      </c>
      <c r="J23" s="178"/>
      <c r="M23" s="181"/>
    </row>
    <row r="24" spans="3:13" ht="15.75" customHeight="1">
      <c r="C24" s="369" t="s">
        <v>27</v>
      </c>
      <c r="D24" s="370"/>
      <c r="E24" s="371" t="s">
        <v>330</v>
      </c>
      <c r="F24" s="372"/>
      <c r="G24" s="182" t="s">
        <v>543</v>
      </c>
      <c r="H24" s="182" t="s">
        <v>559</v>
      </c>
      <c r="J24" s="178"/>
      <c r="M24" s="181"/>
    </row>
    <row r="25" spans="3:13" ht="15.75" customHeight="1">
      <c r="C25" s="183"/>
      <c r="D25" s="184"/>
      <c r="E25" s="185"/>
      <c r="F25" s="185"/>
      <c r="G25" s="186">
        <f>H25+7</f>
        <v>46082</v>
      </c>
      <c r="H25" s="186">
        <v>46075</v>
      </c>
      <c r="I25" s="187"/>
      <c r="J25" s="178"/>
      <c r="M25" s="181"/>
    </row>
    <row r="26" spans="3:13" ht="15.75" customHeight="1">
      <c r="C26" s="361" t="s">
        <v>574</v>
      </c>
      <c r="D26" s="362"/>
      <c r="E26" s="188" t="s">
        <v>544</v>
      </c>
      <c r="F26" s="188"/>
      <c r="G26" s="189"/>
      <c r="H26" s="272"/>
      <c r="J26" s="178"/>
      <c r="M26" s="190"/>
    </row>
    <row r="27" spans="3:13" ht="15.75" customHeight="1">
      <c r="C27" s="191"/>
      <c r="D27" s="192"/>
      <c r="E27" s="193" t="s">
        <v>545</v>
      </c>
      <c r="F27" s="194"/>
      <c r="G27" s="266"/>
      <c r="H27" s="262"/>
      <c r="J27" s="195"/>
      <c r="M27" s="190"/>
    </row>
    <row r="28" spans="3:13" ht="15.75" customHeight="1">
      <c r="C28" s="354">
        <v>1</v>
      </c>
      <c r="D28" s="355"/>
      <c r="E28" s="196" t="s">
        <v>546</v>
      </c>
      <c r="F28" s="197"/>
      <c r="G28" s="267"/>
      <c r="H28" s="273"/>
      <c r="J28" s="198"/>
      <c r="M28" s="190"/>
    </row>
    <row r="29" spans="3:13" ht="15.75" customHeight="1">
      <c r="C29" s="199"/>
      <c r="D29" s="200"/>
      <c r="E29" s="201" t="s">
        <v>547</v>
      </c>
      <c r="F29" s="202"/>
      <c r="G29" s="262"/>
      <c r="H29" s="262"/>
      <c r="J29" s="198"/>
      <c r="M29" s="190"/>
    </row>
    <row r="30" spans="3:13" ht="15.75" customHeight="1">
      <c r="C30" s="356">
        <v>1.1000000000000001</v>
      </c>
      <c r="D30" s="357"/>
      <c r="E30" s="203" t="s">
        <v>584</v>
      </c>
      <c r="F30" s="204"/>
      <c r="G30" s="162">
        <f>H34</f>
        <v>867953010534</v>
      </c>
      <c r="H30" s="162">
        <v>868179006366</v>
      </c>
      <c r="I30" s="205"/>
      <c r="J30" s="206"/>
      <c r="K30" s="205"/>
      <c r="L30" s="205"/>
      <c r="M30" s="181"/>
    </row>
    <row r="31" spans="3:13" ht="15.75" customHeight="1">
      <c r="C31" s="359">
        <v>1.2</v>
      </c>
      <c r="D31" s="360"/>
      <c r="E31" s="207" t="s">
        <v>585</v>
      </c>
      <c r="F31" s="208"/>
      <c r="G31" s="252">
        <f>H35</f>
        <v>15160.08</v>
      </c>
      <c r="H31" s="252">
        <v>15164.03</v>
      </c>
      <c r="I31" s="205"/>
      <c r="J31" s="206"/>
      <c r="K31" s="205"/>
      <c r="L31" s="205"/>
      <c r="M31" s="181"/>
    </row>
    <row r="32" spans="3:13" ht="15.75" customHeight="1">
      <c r="C32" s="354">
        <v>2</v>
      </c>
      <c r="D32" s="355"/>
      <c r="E32" s="196" t="s">
        <v>548</v>
      </c>
      <c r="F32" s="197"/>
      <c r="G32" s="253"/>
      <c r="H32" s="253"/>
      <c r="I32" s="205"/>
      <c r="J32" s="206"/>
      <c r="K32" s="205"/>
      <c r="L32" s="205"/>
      <c r="M32" s="181"/>
    </row>
    <row r="33" spans="3:13" ht="15.75" customHeight="1">
      <c r="C33" s="209"/>
      <c r="D33" s="210"/>
      <c r="E33" s="207" t="s">
        <v>549</v>
      </c>
      <c r="F33" s="202"/>
      <c r="G33" s="254"/>
      <c r="H33" s="254"/>
      <c r="I33" s="205"/>
      <c r="J33" s="206"/>
      <c r="K33" s="205"/>
      <c r="L33" s="205"/>
      <c r="M33" s="181"/>
    </row>
    <row r="34" spans="3:13" ht="15.75" customHeight="1">
      <c r="C34" s="356">
        <v>2.1</v>
      </c>
      <c r="D34" s="357"/>
      <c r="E34" s="203" t="s">
        <v>586</v>
      </c>
      <c r="F34" s="204"/>
      <c r="G34" s="162">
        <v>894194554785</v>
      </c>
      <c r="H34" s="162">
        <v>867953010534</v>
      </c>
      <c r="I34" s="205"/>
      <c r="J34" s="206"/>
      <c r="K34" s="205"/>
      <c r="L34" s="205"/>
      <c r="M34" s="211"/>
    </row>
    <row r="35" spans="3:13" ht="15.75" customHeight="1">
      <c r="C35" s="359">
        <v>2.2000000000000002</v>
      </c>
      <c r="D35" s="360"/>
      <c r="E35" s="212" t="s">
        <v>587</v>
      </c>
      <c r="F35" s="202"/>
      <c r="G35" s="252">
        <v>15522.06</v>
      </c>
      <c r="H35" s="252">
        <v>15160.08</v>
      </c>
      <c r="I35" s="205"/>
      <c r="J35" s="206"/>
      <c r="K35" s="205"/>
      <c r="L35" s="205"/>
    </row>
    <row r="36" spans="3:13" ht="15.75" customHeight="1">
      <c r="C36" s="341">
        <v>3</v>
      </c>
      <c r="D36" s="342"/>
      <c r="E36" s="213" t="s">
        <v>576</v>
      </c>
      <c r="F36" s="214"/>
      <c r="G36" s="255"/>
      <c r="H36" s="255"/>
      <c r="I36" s="205"/>
      <c r="J36" s="206"/>
      <c r="K36" s="205"/>
      <c r="L36" s="205"/>
    </row>
    <row r="37" spans="3:13" ht="15.75" customHeight="1">
      <c r="C37" s="215"/>
      <c r="D37" s="216"/>
      <c r="E37" s="217" t="s">
        <v>577</v>
      </c>
      <c r="F37" s="218"/>
      <c r="G37" s="293">
        <f>G34-G30</f>
        <v>26241544251</v>
      </c>
      <c r="H37" s="293">
        <v>-225995832</v>
      </c>
      <c r="I37" s="205"/>
      <c r="J37" s="206"/>
      <c r="K37" s="205"/>
      <c r="L37" s="205"/>
    </row>
    <row r="38" spans="3:13" ht="15.75" customHeight="1">
      <c r="C38" s="343">
        <v>3.1</v>
      </c>
      <c r="D38" s="344"/>
      <c r="E38" s="219" t="s">
        <v>550</v>
      </c>
      <c r="F38" s="220"/>
      <c r="G38" s="255"/>
      <c r="H38" s="255"/>
      <c r="I38" s="205"/>
      <c r="J38" s="206"/>
      <c r="K38" s="205"/>
      <c r="L38" s="205"/>
    </row>
    <row r="39" spans="3:13" ht="15.75" customHeight="1">
      <c r="C39" s="221"/>
      <c r="D39" s="222"/>
      <c r="E39" s="217" t="s">
        <v>551</v>
      </c>
      <c r="F39" s="223"/>
      <c r="G39" s="293">
        <f>G37-G41</f>
        <v>20805354686</v>
      </c>
      <c r="H39" s="293">
        <v>-225995832</v>
      </c>
      <c r="I39" s="205"/>
      <c r="J39" s="206"/>
      <c r="K39" s="205"/>
      <c r="L39" s="205"/>
    </row>
    <row r="40" spans="3:13" ht="15.75" customHeight="1">
      <c r="C40" s="345">
        <v>3.2</v>
      </c>
      <c r="D40" s="346"/>
      <c r="E40" s="224" t="s">
        <v>583</v>
      </c>
      <c r="F40" s="225"/>
      <c r="G40" s="256"/>
      <c r="H40" s="256"/>
      <c r="I40" s="205"/>
      <c r="J40" s="206"/>
      <c r="K40" s="205"/>
      <c r="L40" s="205"/>
    </row>
    <row r="41" spans="3:13" ht="15.75" customHeight="1">
      <c r="C41" s="291"/>
      <c r="D41" s="292"/>
      <c r="E41" s="166" t="s">
        <v>579</v>
      </c>
      <c r="F41" s="223"/>
      <c r="G41" s="293">
        <v>5436189565</v>
      </c>
      <c r="H41" s="293"/>
      <c r="I41" s="205"/>
      <c r="J41" s="270"/>
      <c r="K41" s="205"/>
      <c r="L41" s="205"/>
    </row>
    <row r="42" spans="3:13" ht="15.75" customHeight="1">
      <c r="C42" s="345">
        <v>3.3</v>
      </c>
      <c r="D42" s="346"/>
      <c r="E42" s="219" t="s">
        <v>552</v>
      </c>
      <c r="F42" s="220"/>
      <c r="G42" s="257"/>
      <c r="H42" s="257"/>
      <c r="I42" s="205"/>
      <c r="J42" s="206"/>
      <c r="K42" s="205"/>
      <c r="L42" s="205"/>
    </row>
    <row r="43" spans="3:13" ht="15.75" customHeight="1">
      <c r="C43" s="221"/>
      <c r="D43" s="226"/>
      <c r="E43" s="166" t="s">
        <v>553</v>
      </c>
      <c r="F43" s="223"/>
      <c r="G43" s="258"/>
      <c r="H43" s="258"/>
      <c r="I43" s="205"/>
      <c r="J43" s="206"/>
      <c r="K43" s="205"/>
      <c r="L43" s="205"/>
    </row>
    <row r="44" spans="3:13" ht="15.75" customHeight="1">
      <c r="C44" s="341">
        <v>4</v>
      </c>
      <c r="D44" s="347">
        <v>4</v>
      </c>
      <c r="E44" s="227" t="s">
        <v>575</v>
      </c>
      <c r="F44" s="220"/>
      <c r="G44" s="271"/>
      <c r="H44" s="271"/>
      <c r="I44" s="205"/>
      <c r="J44" s="206"/>
      <c r="K44" s="205"/>
      <c r="L44" s="205"/>
    </row>
    <row r="45" spans="3:13" ht="15.75" customHeight="1">
      <c r="C45" s="228"/>
      <c r="D45" s="229"/>
      <c r="E45" s="166" t="s">
        <v>578</v>
      </c>
      <c r="F45" s="223"/>
      <c r="G45" s="259">
        <f>G35/G31-1</f>
        <v>2.3877182706159905E-2</v>
      </c>
      <c r="H45" s="259">
        <v>-2.6048484472795952E-4</v>
      </c>
      <c r="I45" s="195"/>
      <c r="J45" s="206"/>
      <c r="K45" s="205"/>
      <c r="L45" s="205"/>
    </row>
    <row r="46" spans="3:13" ht="15.75" customHeight="1">
      <c r="C46" s="341">
        <v>5</v>
      </c>
      <c r="D46" s="347"/>
      <c r="E46" s="230" t="s">
        <v>554</v>
      </c>
      <c r="F46" s="231"/>
      <c r="G46" s="260"/>
      <c r="H46" s="260"/>
      <c r="I46" s="205"/>
      <c r="J46" s="206"/>
      <c r="K46" s="205"/>
      <c r="L46" s="205"/>
    </row>
    <row r="47" spans="3:13" ht="15.75" customHeight="1">
      <c r="C47" s="215"/>
      <c r="D47" s="216"/>
      <c r="E47" s="232" t="s">
        <v>555</v>
      </c>
      <c r="F47" s="233"/>
      <c r="G47" s="261"/>
      <c r="H47" s="261"/>
      <c r="I47" s="205"/>
      <c r="J47" s="206"/>
      <c r="K47" s="205"/>
      <c r="L47" s="205"/>
    </row>
    <row r="48" spans="3:13" ht="15.75" customHeight="1">
      <c r="C48" s="352">
        <v>5.0999999999999996</v>
      </c>
      <c r="D48" s="353"/>
      <c r="E48" s="234" t="s">
        <v>588</v>
      </c>
      <c r="F48" s="204"/>
      <c r="G48" s="295">
        <v>894247330019</v>
      </c>
      <c r="H48" s="295">
        <v>868179006366</v>
      </c>
      <c r="I48" s="205"/>
      <c r="J48" s="206"/>
      <c r="K48" s="205"/>
      <c r="L48" s="205"/>
    </row>
    <row r="49" spans="3:12" ht="15.75" customHeight="1">
      <c r="C49" s="352">
        <v>5.2</v>
      </c>
      <c r="D49" s="353"/>
      <c r="E49" s="235" t="s">
        <v>589</v>
      </c>
      <c r="F49" s="236"/>
      <c r="G49" s="295">
        <v>175411400517</v>
      </c>
      <c r="H49" s="295">
        <v>175411400517</v>
      </c>
      <c r="I49" s="205"/>
      <c r="J49" s="206"/>
      <c r="K49" s="205"/>
      <c r="L49" s="205"/>
    </row>
    <row r="50" spans="3:12" ht="15.75" customHeight="1">
      <c r="C50" s="350">
        <v>6</v>
      </c>
      <c r="D50" s="351"/>
      <c r="E50" s="237" t="s">
        <v>595</v>
      </c>
      <c r="F50" s="238"/>
      <c r="G50" s="263"/>
      <c r="H50" s="274"/>
      <c r="I50" s="205"/>
      <c r="J50" s="206"/>
      <c r="K50" s="205"/>
      <c r="L50" s="205"/>
    </row>
    <row r="51" spans="3:12" ht="15.75" customHeight="1">
      <c r="C51" s="352">
        <v>6.1</v>
      </c>
      <c r="D51" s="353">
        <v>6.1</v>
      </c>
      <c r="E51" s="239" t="s">
        <v>596</v>
      </c>
      <c r="F51" s="240"/>
      <c r="G51" s="294">
        <v>239519.22</v>
      </c>
      <c r="H51" s="294">
        <v>240779.95</v>
      </c>
      <c r="I51" s="269"/>
      <c r="J51" s="206"/>
      <c r="K51" s="205"/>
      <c r="L51" s="205"/>
    </row>
    <row r="52" spans="3:12" ht="15.75" customHeight="1">
      <c r="C52" s="352">
        <v>6.2</v>
      </c>
      <c r="D52" s="353"/>
      <c r="E52" s="203" t="s">
        <v>590</v>
      </c>
      <c r="F52" s="234"/>
      <c r="G52" s="264">
        <f>G51*G35</f>
        <v>3717831703.9931998</v>
      </c>
      <c r="H52" s="264">
        <v>3650243304.3960004</v>
      </c>
      <c r="I52" s="268"/>
      <c r="J52" s="206"/>
      <c r="K52" s="205"/>
      <c r="L52" s="205"/>
    </row>
    <row r="53" spans="3:12" ht="15.75" customHeight="1" thickBot="1">
      <c r="C53" s="348">
        <v>6.2</v>
      </c>
      <c r="D53" s="349">
        <v>6.3</v>
      </c>
      <c r="E53" s="241" t="s">
        <v>594</v>
      </c>
      <c r="F53" s="241"/>
      <c r="G53" s="265">
        <f>G52/G34</f>
        <v>4.157743618654796E-3</v>
      </c>
      <c r="H53" s="265">
        <v>4.2055770993296307E-3</v>
      </c>
      <c r="I53" s="268"/>
      <c r="J53" s="206"/>
      <c r="K53" s="205"/>
      <c r="L53" s="205"/>
    </row>
    <row r="54" spans="3:12" ht="15.75" customHeight="1">
      <c r="C54" s="242"/>
      <c r="D54" s="242"/>
      <c r="E54" s="242"/>
      <c r="F54" s="242"/>
      <c r="G54" s="243"/>
      <c r="H54" s="243"/>
    </row>
    <row r="55" spans="3:12">
      <c r="D55" s="244"/>
      <c r="E55" s="289" t="s">
        <v>556</v>
      </c>
      <c r="F55" s="289"/>
      <c r="G55" s="340" t="s">
        <v>557</v>
      </c>
      <c r="H55" s="340"/>
    </row>
    <row r="56" spans="3:12">
      <c r="D56" s="244"/>
      <c r="E56" s="245" t="s">
        <v>591</v>
      </c>
      <c r="F56" s="289"/>
      <c r="G56" s="373" t="s">
        <v>558</v>
      </c>
      <c r="H56" s="340"/>
    </row>
    <row r="57" spans="3:12" ht="14.25" customHeight="1">
      <c r="E57" s="246"/>
      <c r="F57" s="246"/>
      <c r="G57" s="173"/>
      <c r="H57" s="173"/>
    </row>
    <row r="58" spans="3:12" ht="14.25" customHeight="1">
      <c r="C58" s="247"/>
      <c r="D58" s="247"/>
    </row>
    <row r="59" spans="3:12" ht="14.25" customHeight="1">
      <c r="C59" s="247"/>
      <c r="D59" s="247"/>
    </row>
    <row r="60" spans="3:12" ht="14.25" customHeight="1">
      <c r="C60" s="247"/>
      <c r="D60" s="247"/>
    </row>
    <row r="61" spans="3:12" ht="14.25" customHeight="1">
      <c r="C61" s="247"/>
      <c r="D61" s="247"/>
    </row>
    <row r="62" spans="3:12" ht="14.25" customHeight="1">
      <c r="C62" s="247"/>
      <c r="D62" s="247"/>
    </row>
    <row r="63" spans="3:12" ht="14.25" customHeight="1">
      <c r="C63" s="247"/>
      <c r="D63" s="247"/>
    </row>
    <row r="64" spans="3:12" ht="14.25" customHeight="1">
      <c r="C64" s="247"/>
      <c r="D64" s="247"/>
    </row>
    <row r="65" spans="3:13" s="277" customFormat="1">
      <c r="C65" s="282" t="s">
        <v>597</v>
      </c>
      <c r="D65" s="282"/>
      <c r="E65" s="282"/>
      <c r="F65" s="282"/>
      <c r="G65" s="375" t="s">
        <v>598</v>
      </c>
      <c r="H65" s="375"/>
      <c r="I65" s="278"/>
      <c r="J65" s="279"/>
      <c r="K65" s="280"/>
      <c r="L65" s="281"/>
      <c r="M65" s="281"/>
    </row>
    <row r="66" spans="3:13" s="277" customFormat="1" ht="16.5" customHeight="1">
      <c r="C66" s="283" t="s">
        <v>600</v>
      </c>
      <c r="D66" s="284"/>
      <c r="E66" s="284"/>
      <c r="F66" s="284"/>
      <c r="G66" s="285"/>
      <c r="H66" s="286"/>
      <c r="I66" s="278"/>
      <c r="J66" s="279"/>
      <c r="K66" s="280"/>
      <c r="L66" s="281"/>
      <c r="M66" s="281"/>
    </row>
    <row r="67" spans="3:13" s="277" customFormat="1" ht="15.75" customHeight="1">
      <c r="C67" s="285" t="s">
        <v>599</v>
      </c>
      <c r="D67" s="287"/>
      <c r="E67" s="287"/>
      <c r="F67" s="287"/>
      <c r="G67" s="283"/>
      <c r="H67" s="286"/>
      <c r="I67" s="278"/>
      <c r="J67" s="279"/>
      <c r="K67" s="280"/>
      <c r="L67" s="281"/>
      <c r="M67" s="281"/>
    </row>
    <row r="68" spans="3:13" ht="14.25" customHeight="1">
      <c r="C68" s="247"/>
      <c r="D68" s="247"/>
      <c r="E68" s="289"/>
      <c r="G68" s="340"/>
      <c r="H68" s="340"/>
    </row>
    <row r="69" spans="3:13" ht="14.25" customHeight="1">
      <c r="C69" s="288"/>
      <c r="D69" s="288"/>
      <c r="E69" s="290"/>
      <c r="F69" s="172"/>
      <c r="G69" s="374"/>
      <c r="H69" s="374"/>
    </row>
    <row r="70" spans="3:13" ht="16.5">
      <c r="C70" s="248"/>
      <c r="D70" s="248"/>
      <c r="E70" s="248"/>
      <c r="F70" s="248"/>
    </row>
    <row r="71" spans="3:13" ht="16.5">
      <c r="C71" s="249"/>
      <c r="D71" s="249"/>
      <c r="E71" s="249"/>
      <c r="F71" s="249"/>
    </row>
    <row r="72" spans="3:13" ht="16.5">
      <c r="C72" s="250"/>
      <c r="D72" s="250"/>
      <c r="E72" s="249"/>
      <c r="F72" s="249"/>
    </row>
    <row r="73" spans="3:13" ht="15.75">
      <c r="C73" s="251"/>
      <c r="D73" s="251"/>
    </row>
  </sheetData>
  <mergeCells count="35">
    <mergeCell ref="G56:H56"/>
    <mergeCell ref="G68:H68"/>
    <mergeCell ref="G69:H69"/>
    <mergeCell ref="C40:D40"/>
    <mergeCell ref="C35:D35"/>
    <mergeCell ref="G65:H65"/>
    <mergeCell ref="C31:D31"/>
    <mergeCell ref="C28:D28"/>
    <mergeCell ref="C26:D26"/>
    <mergeCell ref="C2:H2"/>
    <mergeCell ref="C3:H3"/>
    <mergeCell ref="C4:H4"/>
    <mergeCell ref="C6:H6"/>
    <mergeCell ref="C7:H7"/>
    <mergeCell ref="C23:D23"/>
    <mergeCell ref="E23:F23"/>
    <mergeCell ref="C24:D24"/>
    <mergeCell ref="E24:F24"/>
    <mergeCell ref="C30:D30"/>
    <mergeCell ref="C1:H1"/>
    <mergeCell ref="G55:H55"/>
    <mergeCell ref="C36:D36"/>
    <mergeCell ref="C38:D38"/>
    <mergeCell ref="C42:D42"/>
    <mergeCell ref="C46:D46"/>
    <mergeCell ref="C53:D53"/>
    <mergeCell ref="C44:D44"/>
    <mergeCell ref="C50:D50"/>
    <mergeCell ref="C52:D52"/>
    <mergeCell ref="C48:D48"/>
    <mergeCell ref="C49:D49"/>
    <mergeCell ref="C51:D51"/>
    <mergeCell ref="C32:D32"/>
    <mergeCell ref="C34:D34"/>
    <mergeCell ref="C18:E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gUcIvqOiKSb9ZvS9fZgYOVQjcfo=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5Pt6GF8NEsIFKQyCfn8Ssq2pCN4=</DigestValue>
    </Reference>
  </SignedInfo>
  <SignatureValue>tU0TlOgSbnwqcAGR1uOs/fTBxYHl2m6oElFqTRWBTiBiu4BcbFjuwTMLhJxAZwJaNCxO/XxhBsPf
MrNoTvV+tZOA/oRsszqZuFBgWlslK37mjR8jFDjt75OxsXmXPeuOgrVZKGn18azXfaaAEA6w5VZY
0XM2Y0nQ+QfXHRAqhJLP3j8Bya/navRNvj+vBnfP2FgaDA+HMOrcHv1my1HSKNV2BNkopEpVJWcs
dq+F3y8HrPh1brQe6Wuw1b+ZuIFzvA5YZ6aMqBEuHahEANv78ArzhCIfDiLxJ5RXYBwcbiYmVbQ6
WO3joIhGSx+ZJrkkgiSsYp4+PoVegG83ivwp0Q==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M8gzOLcWgxLqKeamyaGfeQCVMso=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IPFKNYAU/7/4uknitkKHCFAZeo4=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liWwVnPr6HBjIgNFDSRVbrcc8c4=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aJA3D+7pz/OAdm/faN1o8IjTd3Y=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+u2IErpt1va9/y344L6Q6+6H+c0=</DigestValue>
      </Reference>
      <Reference URI="/xl/worksheets/sheet2.xml?ContentType=application/vnd.openxmlformats-officedocument.spreadsheetml.worksheet+xml">
        <DigestMethod Algorithm="http://www.w3.org/2000/09/xmldsig#sha1"/>
        <DigestValue>0Pdx9dmAkoVAkcTZZTl4ymyUTFc=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5Hjjoq+UuFn4dthK0Fu30zA/7ZY=</DigestValue>
      </Reference>
      <Reference URI="/xl/drawings/drawing1.xml?ContentType=application/vnd.openxmlformats-officedocument.drawing+xml">
        <DigestMethod Algorithm="http://www.w3.org/2000/09/xmldsig#sha1"/>
        <DigestValue>vTNPZ/rBqtpz8AL7i/7bHTx085g=</DigestValue>
      </Reference>
      <Reference URI="/xl/workbook.xml?ContentType=application/vnd.openxmlformats-officedocument.spreadsheetml.sheet.main+xml">
        <DigestMethod Algorithm="http://www.w3.org/2000/09/xmldsig#sha1"/>
        <DigestValue>ae4W8n+7aPxxXjIQ0+tWcOYpNqU=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2026-03-02T06:49:09Z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2026-03-02T06:49:09Z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JeGOmrnLqn36TJo1IQ52zo/TQoJzNV/DmuRfTVca6qE=</DigestValue>
    </Reference>
    <Reference Type="http://www.w3.org/2000/09/xmldsig#Object" URI="#idOfficeObject">
      <DigestMethod Algorithm="http://www.w3.org/2001/04/xmlenc#sha256"/>
      <DigestValue>Nu3fGlc8EZE2mar6NI5lOXx7dR38t8FRRGUDW6sDq2o=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0P4myUFIY04CB2kAG0Gc+9eGCuy6ceB1TJG5+dW+wqU=</DigestValue>
    </Reference>
  </SignedInfo>
  <SignatureValue>UkgbJd8sZXZtJ4FhcoOJqZZ6up9KBHJ3enUxNl1ZDCBeZPxJMDmK/gbpSulKVHqwaZ2EoNrSso0z
UJvNcGQyorhMLVdTzfMHCd/b0m8Me+mydCiEGfOOLWMZVXa9tXW/5ztOJJuIuSFBT+MisFslNb68
DDSlyGN4FufXju2s2BIckSpVZ9aAvkf3lye+sEVxyNjppPNEQMWSamCbh2ACEWT+5iAyLgIf25Kw
+ncFUYjL5pym0vkreFdlgg1OcGYEqXSD8fG05GWjE1M4YlYz05xANmkko4lYAolfzc1+Zh6Xi1wW
AaHQ6iRdbhy24tYkmmYC4/HJxVFHj2ZnANuQMw==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77lW+VZwv2jYNb39WLdKq91BBcWL80c/boon5iHIPZU=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CBeFRgt87UYtor5lkkbjiF0IwTbG0hMRXvT65f8vFjE=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/xyZhJ6L2tWSdezWNtdSOpIABtEDkufQAp8bIdjJEj4=</DigestValue>
      </Reference>
      <Reference URI="/xl/styles.xml?ContentType=application/vnd.openxmlformats-officedocument.spreadsheetml.styles+xml">
        <DigestMethod Algorithm="http://www.w3.org/2001/04/xmlenc#sha256"/>
        <DigestValue>/nKGaeGf/3nVMQb3gywZbJUNRccjTdX+ea7z4eSK9LY=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CmNommMZIo+e6xcs1Qpa4jJsIaDXnqAWPI9aGu1Cizo=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pI2cGy4O+JfEFHYXobi6WzsK7zo5BSLGZZwA4ZQ603M=</DigestValue>
      </Reference>
      <Reference URI="/xl/worksheets/sheet3.xml?ContentType=application/vnd.openxmlformats-officedocument.spreadsheetml.worksheet+xml">
        <DigestMethod Algorithm="http://www.w3.org/2001/04/xmlenc#sha256"/>
        <DigestValue>kkQ6V9AFbwr8QyiLGRE+fGDZnyDXS/x7VfnsArVL2sI=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VeKfMUxNFUcMUSfEjip+jIpDHEFR806TfxBMCK1pLVw=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2026-03-02T11:20:13Z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16.0.19725/27</OfficeVersion>
          <ApplicationVersion>16.0.19725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2026-03-02T11:20:13Z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2026-03-02T04:43:33Z</dcterms:modified>
</cp:coreProperties>
</file>