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<sst xmlns="http://schemas.openxmlformats.org/spreadsheetml/2006/main" count="1392" uniqueCount="599">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</sst>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7" applyFont="1" applyFill="1" applyBorder="1" applyAlignment="1">
      <alignment vertical="center"/>
    </xf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70" fontId="11" fillId="0" borderId="58" xfId="499" applyFont="1" applyBorder="1" applyAlignment="1">
      <alignment horizontal="right"/>
    </xf>
    <xf numFmtId="43" fontId="11" fillId="0" borderId="19" xfId="64" applyFont="1" applyFill="1" applyBorder="1" applyAlignment="1">
      <alignment wrapText="1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5" t="s">
        <v>50</v>
      </c>
      <c r="B2" s="316"/>
      <c r="C2" s="316"/>
      <c r="D2" s="316"/>
      <c r="E2" s="316"/>
      <c r="F2" s="31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7" t="s">
        <v>51</v>
      </c>
      <c r="D3" s="317"/>
      <c r="E3" s="317"/>
      <c r="F3" s="317"/>
      <c r="G3" s="317"/>
      <c r="H3" s="317"/>
      <c r="I3" s="317"/>
      <c r="J3" s="317"/>
      <c r="K3" s="317"/>
      <c r="L3" s="317"/>
      <c r="M3" s="299" t="s">
        <v>23</v>
      </c>
      <c r="N3" s="307"/>
      <c r="O3" s="308" t="s">
        <v>24</v>
      </c>
      <c r="P3" s="309"/>
      <c r="Q3" s="299" t="s">
        <v>5</v>
      </c>
      <c r="R3" s="299"/>
      <c r="S3" s="307"/>
      <c r="T3" s="310"/>
      <c r="U3" s="301" t="s">
        <v>26</v>
      </c>
      <c r="V3" s="302"/>
      <c r="W3" s="303" t="s">
        <v>25</v>
      </c>
    </row>
    <row r="4" spans="1:23" ht="12.75" customHeight="1">
      <c r="A4" s="307" t="s">
        <v>27</v>
      </c>
      <c r="B4" s="299" t="s">
        <v>28</v>
      </c>
      <c r="C4" s="299" t="s">
        <v>29</v>
      </c>
      <c r="D4" s="299" t="s">
        <v>30</v>
      </c>
      <c r="E4" s="299" t="s">
        <v>31</v>
      </c>
      <c r="F4" s="299" t="s">
        <v>32</v>
      </c>
      <c r="G4" s="299" t="s">
        <v>33</v>
      </c>
      <c r="H4" s="311" t="s">
        <v>52</v>
      </c>
      <c r="I4" s="299" t="s">
        <v>34</v>
      </c>
      <c r="J4" s="310"/>
      <c r="K4" s="299" t="s">
        <v>35</v>
      </c>
      <c r="L4" s="299" t="s">
        <v>36</v>
      </c>
      <c r="M4" s="299" t="s">
        <v>35</v>
      </c>
      <c r="N4" s="299" t="s">
        <v>37</v>
      </c>
      <c r="O4" s="299" t="s">
        <v>35</v>
      </c>
      <c r="P4" s="299" t="s">
        <v>37</v>
      </c>
      <c r="Q4" s="299" t="s">
        <v>38</v>
      </c>
      <c r="R4" s="299" t="s">
        <v>39</v>
      </c>
      <c r="S4" s="299" t="s">
        <v>36</v>
      </c>
      <c r="T4" s="299" t="s">
        <v>39</v>
      </c>
      <c r="U4" s="311" t="s">
        <v>36</v>
      </c>
      <c r="V4" s="299" t="s">
        <v>39</v>
      </c>
      <c r="W4" s="304"/>
    </row>
    <row r="5" spans="1:23">
      <c r="A5" s="310"/>
      <c r="B5" s="310"/>
      <c r="C5" s="310"/>
      <c r="D5" s="310"/>
      <c r="E5" s="310"/>
      <c r="F5" s="310"/>
      <c r="G5" s="310"/>
      <c r="H5" s="312"/>
      <c r="I5" s="106" t="s">
        <v>40</v>
      </c>
      <c r="J5" s="106" t="s">
        <v>41</v>
      </c>
      <c r="K5" s="310"/>
      <c r="L5" s="310"/>
      <c r="M5" s="310"/>
      <c r="N5" s="310"/>
      <c r="O5" s="310"/>
      <c r="P5" s="310"/>
      <c r="Q5" s="306"/>
      <c r="R5" s="306"/>
      <c r="S5" s="310"/>
      <c r="T5" s="306"/>
      <c r="U5" s="312"/>
      <c r="V5" s="300"/>
      <c r="W5" s="30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3" t="s">
        <v>5</v>
      </c>
      <c r="B179" s="31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0" t="s">
        <v>210</v>
      </c>
      <c r="B1" s="320"/>
      <c r="C1" s="320"/>
      <c r="D1" s="320"/>
      <c r="E1" s="320"/>
      <c r="F1" s="320"/>
      <c r="G1" s="32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1" t="e">
        <f>#REF!</f>
        <v>#REF!</v>
      </c>
      <c r="C2" s="322"/>
      <c r="D2" s="32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3"/>
      <c r="C3" s="323"/>
      <c r="D3" s="32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4">
        <v>41948</v>
      </c>
      <c r="C4" s="324"/>
      <c r="D4" s="32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4">
        <v>41949</v>
      </c>
      <c r="C5" s="324"/>
      <c r="D5" s="32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3">
        <v>111000</v>
      </c>
      <c r="C6" s="323"/>
      <c r="D6" s="32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8">
        <f>+$B$6*$F$7/$C$7</f>
        <v>111000</v>
      </c>
      <c r="C8" s="318"/>
      <c r="D8" s="31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4" t="s">
        <v>226</v>
      </c>
      <c r="C9" s="324"/>
      <c r="D9" s="32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3" t="e">
        <f>VLOOKUP(I11,#REF!,4,0)*1000</f>
        <v>#REF!</v>
      </c>
      <c r="C11" s="323"/>
      <c r="D11" s="32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8" t="e">
        <f>+ ROUND((B11-B19)*F10/C10,0)</f>
        <v>#REF!</v>
      </c>
      <c r="C12" s="318"/>
      <c r="D12" s="31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19" t="s">
        <v>212</v>
      </c>
      <c r="C13" s="319"/>
      <c r="D13" s="31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8">
        <f>+IF($E$13=1,ROUNDDOWN($B$8*$F$10/$C$10,0),IF(MROUND($B$8*$F$10/$C$10,10)-($B$8*$F$10/$C$10)&gt;0,MROUND($B$8*$F$10/$C$10,10)-10,MROUND($B$8*$F$10/$C$10,10)))</f>
        <v>55500</v>
      </c>
      <c r="C14" s="318"/>
      <c r="D14" s="31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8">
        <f>ROUNDDOWN($B$8*$F$10/$C$10,0)-B14</f>
        <v>0</v>
      </c>
      <c r="C15" s="318"/>
      <c r="D15" s="31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19" t="s">
        <v>223</v>
      </c>
      <c r="C16" s="319"/>
      <c r="D16" s="31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3">
        <v>10000</v>
      </c>
      <c r="C17" s="323"/>
      <c r="D17" s="32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8">
        <f>+IF($E$16=1,B17*B15,0)</f>
        <v>0</v>
      </c>
      <c r="C18" s="318"/>
      <c r="D18" s="31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3">
        <v>10000</v>
      </c>
      <c r="C19" s="323"/>
      <c r="D19" s="32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8">
        <f>+B19*B14</f>
        <v>555000000</v>
      </c>
      <c r="C20" s="318"/>
      <c r="D20" s="31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4"/>
      <c r="C21" s="324"/>
      <c r="D21" s="32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5" t="s">
        <v>241</v>
      </c>
      <c r="F23" s="325"/>
      <c r="G23" s="32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5" zoomScale="87" zoomScaleNormal="87" zoomScaleSheetLayoutView="87" workbookViewId="0">
      <selection activeCell="J50" sqref="J50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0" t="s">
        <v>561</v>
      </c>
      <c r="C1" s="350"/>
      <c r="D1" s="350"/>
      <c r="E1" s="350"/>
      <c r="F1" s="350"/>
      <c r="G1" s="350"/>
    </row>
    <row r="2" spans="2:7" ht="15.75" customHeight="1">
      <c r="B2" s="347" t="s">
        <v>562</v>
      </c>
      <c r="C2" s="347"/>
      <c r="D2" s="347"/>
      <c r="E2" s="347"/>
      <c r="F2" s="347"/>
      <c r="G2" s="347"/>
    </row>
    <row r="3" spans="2:7" ht="19.5" customHeight="1">
      <c r="B3" s="348" t="s">
        <v>582</v>
      </c>
      <c r="C3" s="348"/>
      <c r="D3" s="348"/>
      <c r="E3" s="348"/>
      <c r="F3" s="348"/>
      <c r="G3" s="348"/>
    </row>
    <row r="4" spans="2:7" ht="18" customHeight="1">
      <c r="B4" s="349" t="s">
        <v>563</v>
      </c>
      <c r="C4" s="349"/>
      <c r="D4" s="349"/>
      <c r="E4" s="349"/>
      <c r="F4" s="349"/>
      <c r="G4" s="349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0" t="s">
        <v>564</v>
      </c>
      <c r="C6" s="350"/>
      <c r="D6" s="350"/>
      <c r="E6" s="350"/>
      <c r="F6" s="350"/>
      <c r="G6" s="350"/>
    </row>
    <row r="7" spans="2:7" ht="15.75" customHeight="1">
      <c r="B7" s="350" t="s">
        <v>565</v>
      </c>
      <c r="C7" s="350"/>
      <c r="D7" s="350"/>
      <c r="E7" s="350"/>
      <c r="F7" s="350"/>
      <c r="G7" s="350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594</v>
      </c>
    </row>
    <row r="17" spans="2:12" ht="15.75" customHeight="1">
      <c r="B17" s="173"/>
      <c r="C17" s="174" t="s">
        <v>539</v>
      </c>
      <c r="D17" s="173"/>
      <c r="E17" s="174" t="s">
        <v>593</v>
      </c>
    </row>
    <row r="18" spans="2:12" s="175" customFormat="1" ht="15.75" customHeight="1">
      <c r="B18" s="369" t="s">
        <v>570</v>
      </c>
      <c r="C18" s="369"/>
      <c r="D18" s="369"/>
      <c r="E18" s="161" t="str">
        <f>"Từ ngày "&amp;TEXT(G25+1,"dd/mm/yyyy")&amp;" đến "&amp;TEXT(F25,"dd/mm/yyyy")</f>
        <v>Từ ngày 08/12/2025 đến 14/12/2025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08/12/2025 to 14/12/2025</v>
      </c>
      <c r="H19" s="176"/>
      <c r="I19" s="179"/>
    </row>
    <row r="20" spans="2:12" ht="15.75" customHeight="1">
      <c r="B20" s="180">
        <v>5</v>
      </c>
      <c r="C20" s="180" t="s">
        <v>580</v>
      </c>
      <c r="D20" s="180"/>
      <c r="E20" s="181">
        <f>F25+1</f>
        <v>46006</v>
      </c>
      <c r="F20" s="182"/>
      <c r="G20" s="182"/>
      <c r="H20" s="176"/>
      <c r="I20" s="176"/>
    </row>
    <row r="21" spans="2:12" ht="15.75" customHeight="1">
      <c r="B21" s="177"/>
      <c r="C21" s="178" t="s">
        <v>581</v>
      </c>
      <c r="D21" s="177"/>
      <c r="E21" s="359">
        <f>E20</f>
        <v>46006</v>
      </c>
      <c r="F21" s="359"/>
      <c r="G21" s="359"/>
      <c r="H21" s="359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1" t="s">
        <v>531</v>
      </c>
      <c r="C23" s="352"/>
      <c r="D23" s="351" t="s">
        <v>541</v>
      </c>
      <c r="E23" s="352"/>
      <c r="F23" s="264" t="s">
        <v>542</v>
      </c>
      <c r="G23" s="264" t="s">
        <v>542</v>
      </c>
      <c r="I23" s="179"/>
      <c r="L23" s="184"/>
    </row>
    <row r="24" spans="2:12" ht="15.75" customHeight="1">
      <c r="B24" s="353" t="s">
        <v>27</v>
      </c>
      <c r="C24" s="354"/>
      <c r="D24" s="355" t="s">
        <v>330</v>
      </c>
      <c r="E24" s="356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46005</v>
      </c>
      <c r="G25" s="188">
        <v>45998</v>
      </c>
      <c r="H25" s="189"/>
      <c r="I25" s="179"/>
      <c r="L25" s="184"/>
    </row>
    <row r="26" spans="2:12" ht="15.75" customHeight="1">
      <c r="B26" s="345" t="s">
        <v>572</v>
      </c>
      <c r="C26" s="346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3">
        <v>1</v>
      </c>
      <c r="C28" s="344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7">
        <v>1.1000000000000001</v>
      </c>
      <c r="C30" s="358"/>
      <c r="D30" s="203" t="s">
        <v>584</v>
      </c>
      <c r="E30" s="204"/>
      <c r="F30" s="163">
        <f>G34</f>
        <v>87896637380</v>
      </c>
      <c r="G30" s="163">
        <v>87977164307</v>
      </c>
      <c r="H30" s="205"/>
      <c r="I30" s="206"/>
      <c r="J30" s="205"/>
      <c r="K30" s="205"/>
      <c r="L30" s="184"/>
    </row>
    <row r="31" spans="2:12" ht="15.75" customHeight="1">
      <c r="B31" s="340">
        <v>1.2</v>
      </c>
      <c r="C31" s="341"/>
      <c r="D31" s="207" t="s">
        <v>585</v>
      </c>
      <c r="E31" s="208"/>
      <c r="F31" s="246">
        <f>G35</f>
        <v>14234.78</v>
      </c>
      <c r="G31" s="246">
        <v>14221.93</v>
      </c>
      <c r="H31" s="205"/>
      <c r="I31" s="206"/>
      <c r="J31" s="205"/>
      <c r="K31" s="205"/>
      <c r="L31" s="184"/>
    </row>
    <row r="32" spans="2:12" ht="15.75" customHeight="1">
      <c r="B32" s="343">
        <v>2</v>
      </c>
      <c r="C32" s="344"/>
      <c r="D32" s="197" t="s">
        <v>548</v>
      </c>
      <c r="E32" s="198"/>
      <c r="F32" s="247"/>
      <c r="G32" s="247"/>
      <c r="H32" s="205"/>
      <c r="I32" s="297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7">
        <v>2.1</v>
      </c>
      <c r="C34" s="358"/>
      <c r="D34" s="203" t="s">
        <v>586</v>
      </c>
      <c r="E34" s="204"/>
      <c r="F34" s="248">
        <v>84841872254</v>
      </c>
      <c r="G34" s="163">
        <v>87896637380</v>
      </c>
      <c r="H34" s="205"/>
      <c r="I34" s="206"/>
      <c r="J34" s="205"/>
      <c r="K34" s="205"/>
      <c r="L34" s="210"/>
    </row>
    <row r="35" spans="2:12" ht="15.75" customHeight="1">
      <c r="B35" s="340">
        <v>2.2000000000000002</v>
      </c>
      <c r="C35" s="341"/>
      <c r="D35" s="211" t="s">
        <v>587</v>
      </c>
      <c r="E35" s="202"/>
      <c r="F35" s="295">
        <v>13451.77</v>
      </c>
      <c r="G35" s="246">
        <v>14234.78</v>
      </c>
      <c r="H35" s="205"/>
      <c r="I35" s="206"/>
      <c r="J35" s="205"/>
      <c r="K35" s="205"/>
    </row>
    <row r="36" spans="2:12" ht="15.75" customHeight="1">
      <c r="B36" s="360">
        <v>3</v>
      </c>
      <c r="C36" s="361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-3054765126</v>
      </c>
      <c r="G37" s="262">
        <v>-80526927</v>
      </c>
      <c r="H37" s="205"/>
      <c r="I37" s="206"/>
      <c r="J37" s="205"/>
      <c r="K37" s="205"/>
    </row>
    <row r="38" spans="2:12" ht="15.75" customHeight="1">
      <c r="B38" s="362">
        <v>3.1</v>
      </c>
      <c r="C38" s="363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-4904315935</v>
      </c>
      <c r="G39" s="262">
        <v>79974500</v>
      </c>
      <c r="H39" s="205"/>
      <c r="I39" s="206"/>
      <c r="J39" s="205"/>
      <c r="K39" s="205"/>
    </row>
    <row r="40" spans="2:12" ht="15.75" customHeight="1">
      <c r="B40" s="338">
        <v>3.2</v>
      </c>
      <c r="C40" s="339"/>
      <c r="D40" s="221" t="s">
        <v>583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1849550809</v>
      </c>
      <c r="G41" s="273">
        <v>-160501427</v>
      </c>
      <c r="H41" s="205"/>
      <c r="I41" s="206"/>
      <c r="J41" s="205"/>
      <c r="K41" s="205"/>
    </row>
    <row r="42" spans="2:12" ht="15.75" customHeight="1">
      <c r="B42" s="338">
        <v>3.3</v>
      </c>
      <c r="C42" s="339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0">
        <v>4</v>
      </c>
      <c r="C44" s="364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-5.5006821320736976E-2</v>
      </c>
      <c r="G45" s="253">
        <v>9.0353418980404498E-4</v>
      </c>
      <c r="H45" s="205"/>
      <c r="I45" s="206"/>
      <c r="J45" s="205"/>
      <c r="K45" s="205"/>
    </row>
    <row r="46" spans="2:12" ht="15.75" customHeight="1">
      <c r="B46" s="360">
        <v>5</v>
      </c>
      <c r="C46" s="364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65">
        <v>5.0999999999999996</v>
      </c>
      <c r="C48" s="366"/>
      <c r="D48" s="230" t="s">
        <v>588</v>
      </c>
      <c r="E48" s="204"/>
      <c r="F48" s="296">
        <v>96031008376</v>
      </c>
      <c r="G48" s="296">
        <v>96031008376</v>
      </c>
      <c r="H48" s="205"/>
      <c r="I48" s="206"/>
      <c r="J48" s="205"/>
      <c r="K48" s="205"/>
    </row>
    <row r="49" spans="2:11" ht="15.75" customHeight="1">
      <c r="B49" s="365">
        <v>5.2</v>
      </c>
      <c r="C49" s="366"/>
      <c r="D49" s="231" t="s">
        <v>589</v>
      </c>
      <c r="E49" s="232"/>
      <c r="F49" s="296">
        <v>70754798366</v>
      </c>
      <c r="G49" s="296">
        <v>70754798366</v>
      </c>
      <c r="H49" s="205"/>
      <c r="I49" s="206"/>
      <c r="J49" s="205"/>
      <c r="K49" s="205"/>
    </row>
    <row r="50" spans="2:11" ht="15.75" customHeight="1">
      <c r="B50" s="367">
        <v>6</v>
      </c>
      <c r="C50" s="368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65">
        <v>6.1</v>
      </c>
      <c r="C51" s="366">
        <v>6.1</v>
      </c>
      <c r="D51" s="235" t="s">
        <v>590</v>
      </c>
      <c r="E51" s="236"/>
      <c r="F51" s="263">
        <v>9491.41</v>
      </c>
      <c r="G51" s="263">
        <v>9491.41</v>
      </c>
      <c r="H51" s="205"/>
      <c r="I51" s="206"/>
      <c r="J51" s="205"/>
      <c r="K51" s="205"/>
    </row>
    <row r="52" spans="2:11" ht="15.75" customHeight="1">
      <c r="B52" s="365">
        <v>6.2</v>
      </c>
      <c r="C52" s="366"/>
      <c r="D52" s="203" t="s">
        <v>591</v>
      </c>
      <c r="E52" s="230"/>
      <c r="F52" s="298">
        <f>F51*F35</f>
        <v>127676264.2957</v>
      </c>
      <c r="G52" s="298">
        <v>135108133.23980001</v>
      </c>
      <c r="H52" s="205"/>
      <c r="I52" s="206"/>
      <c r="J52" s="205"/>
      <c r="K52" s="205"/>
    </row>
    <row r="53" spans="2:11" ht="15.75" customHeight="1">
      <c r="B53" s="365">
        <v>6.2</v>
      </c>
      <c r="C53" s="366">
        <v>6.3</v>
      </c>
      <c r="D53" s="230" t="s">
        <v>579</v>
      </c>
      <c r="E53" s="230"/>
      <c r="F53" s="277">
        <f>F52/F34</f>
        <v>1.5048732530732255E-3</v>
      </c>
      <c r="G53" s="277">
        <v>1.5371251650468998E-3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592</v>
      </c>
      <c r="E56" s="290"/>
      <c r="F56" s="334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36"/>
      <c r="G65" s="336"/>
    </row>
    <row r="66" spans="2:12" s="280" customFormat="1" ht="15.75">
      <c r="B66" s="278" t="s">
        <v>595</v>
      </c>
      <c r="C66" s="278"/>
      <c r="D66" s="278"/>
      <c r="E66" s="278"/>
      <c r="F66" s="342" t="s">
        <v>596</v>
      </c>
      <c r="G66" s="342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598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597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37"/>
      <c r="G69" s="337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QJbcYCV5AjTFU36M+6MzOToS2IQ=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/RoP5La95iYlFx4Th/HVxRGbSmE=</DigestValue>
    </Reference>
  </SignedInfo>
  <SignatureValue>Z8HsKEQcdYxMlcJUZVQa0TZ+nsc2/oPEqbk/ye1ziowbhXrARfqHdbeCz0u+XtC2oD4866HdEmYc
+s7WQFloHEbqCyFosUzhKp7Lm1Opa7Brg5j9ZDuuZJGpx8tz4QxevVq8hm8VBzo+LN/OZZSSquS5
zR2m6lAG1I/H+atBE8SSTxYDEx4EoophaNWWPtN884HyNOkWjwpBDzNAmPJkHR2OduoWOptWDwG4
d50e5z+CsxeMR7q+6Y0WWnzIYKivNAUwGBfUhUGghrIctQ6nd3rjzEB6EGCZKOZTV+yEXSuKII2Z
U3ui55Ty2TgAw8k+2UBi6wZ8MY+BH2jdFyZaog==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KrgLVdg4vUdH2jf70pdigtdrxRM=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worksheets/sheet6.xml?ContentType=application/vnd.openxmlformats-officedocument.spreadsheetml.worksheet+xml">
        <DigestMethod Algorithm="http://www.w3.org/2000/09/xmldsig#sha1"/>
        <DigestValue>59VALKiqPY0RumZPw9+cT5pPeBs=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Vq6aIvMh9gzkYEsRp5BMaGjZIRg=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bz8Ha/ax4NFRGV6c4uiuqZd9qtI=</DigestValue>
      </Reference>
      <Reference URI="/xl/worksheets/sheet2.xml?ContentType=application/vnd.openxmlformats-officedocument.spreadsheetml.worksheet+xml">
        <DigestMethod Algorithm="http://www.w3.org/2000/09/xmldsig#sha1"/>
        <DigestValue>Mw7REyPebHXpN513DM0RCqWTWnA=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TFwEpXHzTMGExiQVu1H/KZzEMsk=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AdHTXqrfvg7KbkAW+/M8YmwB+Lk=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2025-12-15T07:06:13Z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2025-12-15T07:06:13Z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u+huG0nwp3hI6TMHnDcGm4geWVXW/UH/BaJYafKguYQ=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9E5SuWMe2hU8rlPejvvxY8bhGXC8IzDnfH5IeWKipx4=</DigestValue>
    </Reference>
  </SignedInfo>
  <SignatureValue>idxq30X6bE1RGlucF1mIGGwNtOsB1fEFM9A8/52MnHresfX+qxm6fWVY8qercWYVJFtV0F0imoHw
koEJd76vdW5zMTJCMIWmITEZeSiCEmnT3/O5X6cvxQavutS2bDdhAJx94cnHee9Au9ixCJvxwC0v
rcZF0y6LXbZ8mEC2OFwe+P7mLFNZQcm9yMpjlpLtgkeKSSFvRmdOKJHj16VW2XbaZTHjIofSjAvb
f1FXgcZz4uLGy3Bo1ZZRSKvSFgBbTV+iUiSfCDiVbDLwxGKp0eJMRS7qwFi3bCWOOK4+Nf6KEuz9
y5tzloAv91nBDjTilLo2KweE02K2HhX9a16VyQ==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qjQi2/93b+7S0Rfe7g9KNZgMhKWLXzse+SYa5tIm2TU=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+rkIzanzF71fP7wqE7juQlZSZ1Vz8IX86CaDVvdxSOw=</DigestValue>
      </Reference>
      <Reference URI="/xl/styles.xml?ContentType=application/vnd.openxmlformats-officedocument.spreadsheetml.styles+xml">
        <DigestMethod Algorithm="http://www.w3.org/2001/04/xmlenc#sha256"/>
        <DigestValue>I8f9jp2mXDPlg+uqpTmxTL1NecT5BlkCHqxqGwjUg5g=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6Xa2K08+wSP9raVD4N4k9aoCSh++6+ajFx6nQcZAqJg=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bgWJrDU9l7j9w77uhNjXNpSdfS+dXBIzOKAht4rsLx0=</DigestValue>
      </Reference>
      <Reference URI="/xl/worksheets/sheet3.xml?ContentType=application/vnd.openxmlformats-officedocument.spreadsheetml.worksheet+xml">
        <DigestMethod Algorithm="http://www.w3.org/2001/04/xmlenc#sha256"/>
        <DigestValue>RQNqL9qqIocDJXnRjoEiZd/dcZ8M7H47vdIzl8t/P4Y=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l7eYfj1mx+jKcuhP12u0S/t2aCSke+U6u3qeVxyCUZs=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2025-12-15T07:18:20Z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2025-12-15T07:18:20Z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2025-12-15T03:20:56Z</dcterms:modified>
</cp:coreProperties>
</file>