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5\2. BAO CAO TUAN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<sst xmlns="http://schemas.openxmlformats.org/spreadsheetml/2006/main" count="1392" uniqueCount="599">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</sst>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1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justify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2" fontId="47" fillId="0" borderId="0" xfId="695" applyNumberFormat="1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90" fillId="0" borderId="0" xfId="0" applyFont="1" applyAlignment="1">
      <alignment horizontal="center"/>
    </xf>
    <xf numFmtId="0" fontId="47" fillId="0" borderId="0" xfId="695" applyNumberFormat="1" applyFont="1" applyFill="1" applyBorder="1" applyAlignment="1">
      <alignment horizontal="center" vertical="center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23" t="s">
        <v>23</v>
      </c>
      <c r="N3" s="330"/>
      <c r="O3" s="337" t="s">
        <v>24</v>
      </c>
      <c r="P3" s="338"/>
      <c r="Q3" s="323" t="s">
        <v>5</v>
      </c>
      <c r="R3" s="323"/>
      <c r="S3" s="330"/>
      <c r="T3" s="325"/>
      <c r="U3" s="332" t="s">
        <v>26</v>
      </c>
      <c r="V3" s="333"/>
      <c r="W3" s="334" t="s">
        <v>25</v>
      </c>
    </row>
    <row r="4" spans="1:23" ht="12.75" customHeight="1">
      <c r="A4" s="330" t="s">
        <v>27</v>
      </c>
      <c r="B4" s="323" t="s">
        <v>28</v>
      </c>
      <c r="C4" s="323" t="s">
        <v>29</v>
      </c>
      <c r="D4" s="323" t="s">
        <v>30</v>
      </c>
      <c r="E4" s="323" t="s">
        <v>31</v>
      </c>
      <c r="F4" s="323" t="s">
        <v>32</v>
      </c>
      <c r="G4" s="323" t="s">
        <v>33</v>
      </c>
      <c r="H4" s="326" t="s">
        <v>52</v>
      </c>
      <c r="I4" s="323" t="s">
        <v>34</v>
      </c>
      <c r="J4" s="325"/>
      <c r="K4" s="323" t="s">
        <v>35</v>
      </c>
      <c r="L4" s="323" t="s">
        <v>36</v>
      </c>
      <c r="M4" s="323" t="s">
        <v>35</v>
      </c>
      <c r="N4" s="323" t="s">
        <v>37</v>
      </c>
      <c r="O4" s="323" t="s">
        <v>35</v>
      </c>
      <c r="P4" s="323" t="s">
        <v>37</v>
      </c>
      <c r="Q4" s="323" t="s">
        <v>38</v>
      </c>
      <c r="R4" s="323" t="s">
        <v>39</v>
      </c>
      <c r="S4" s="323" t="s">
        <v>36</v>
      </c>
      <c r="T4" s="323" t="s">
        <v>39</v>
      </c>
      <c r="U4" s="326" t="s">
        <v>36</v>
      </c>
      <c r="V4" s="323" t="s">
        <v>39</v>
      </c>
      <c r="W4" s="335"/>
    </row>
    <row r="5" spans="1:23">
      <c r="A5" s="325"/>
      <c r="B5" s="325"/>
      <c r="C5" s="325"/>
      <c r="D5" s="325"/>
      <c r="E5" s="325"/>
      <c r="F5" s="325"/>
      <c r="G5" s="325"/>
      <c r="H5" s="327"/>
      <c r="I5" s="106" t="s">
        <v>40</v>
      </c>
      <c r="J5" s="106" t="s">
        <v>41</v>
      </c>
      <c r="K5" s="325"/>
      <c r="L5" s="325"/>
      <c r="M5" s="325"/>
      <c r="N5" s="325"/>
      <c r="O5" s="325"/>
      <c r="P5" s="325"/>
      <c r="Q5" s="324"/>
      <c r="R5" s="324"/>
      <c r="S5" s="325"/>
      <c r="T5" s="324"/>
      <c r="U5" s="327"/>
      <c r="V5" s="331"/>
      <c r="W5" s="33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8" t="s">
        <v>5</v>
      </c>
      <c r="B179" s="32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4" t="s">
        <v>210</v>
      </c>
      <c r="B1" s="344"/>
      <c r="C1" s="344"/>
      <c r="D1" s="344"/>
      <c r="E1" s="344"/>
      <c r="F1" s="344"/>
      <c r="G1" s="34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5" t="e">
        <f>#REF!</f>
        <v>#REF!</v>
      </c>
      <c r="C2" s="346"/>
      <c r="D2" s="34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43"/>
      <c r="C3" s="343"/>
      <c r="D3" s="34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9">
        <v>41948</v>
      </c>
      <c r="C4" s="339"/>
      <c r="D4" s="33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9">
        <v>41949</v>
      </c>
      <c r="C5" s="339"/>
      <c r="D5" s="33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43">
        <v>111000</v>
      </c>
      <c r="C6" s="343"/>
      <c r="D6" s="34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1">
        <f>+$B$6*$F$7/$C$7</f>
        <v>111000</v>
      </c>
      <c r="C8" s="341"/>
      <c r="D8" s="34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9" t="s">
        <v>226</v>
      </c>
      <c r="C9" s="339"/>
      <c r="D9" s="33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43" t="e">
        <f>VLOOKUP(I11,#REF!,4,0)*1000</f>
        <v>#REF!</v>
      </c>
      <c r="C11" s="343"/>
      <c r="D11" s="34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1" t="e">
        <f>+ ROUND((B11-B19)*F10/C10,0)</f>
        <v>#REF!</v>
      </c>
      <c r="C12" s="341"/>
      <c r="D12" s="34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2" t="s">
        <v>212</v>
      </c>
      <c r="C13" s="342"/>
      <c r="D13" s="34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1">
        <f>+IF($E$13=1,ROUNDDOWN($B$8*$F$10/$C$10,0),IF(MROUND($B$8*$F$10/$C$10,10)-($B$8*$F$10/$C$10)&gt;0,MROUND($B$8*$F$10/$C$10,10)-10,MROUND($B$8*$F$10/$C$10,10)))</f>
        <v>55500</v>
      </c>
      <c r="C14" s="341"/>
      <c r="D14" s="34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1">
        <f>ROUNDDOWN($B$8*$F$10/$C$10,0)-B14</f>
        <v>0</v>
      </c>
      <c r="C15" s="341"/>
      <c r="D15" s="34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2" t="s">
        <v>223</v>
      </c>
      <c r="C16" s="342"/>
      <c r="D16" s="34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43">
        <v>10000</v>
      </c>
      <c r="C17" s="343"/>
      <c r="D17" s="34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1">
        <f>+IF($E$16=1,B17*B15,0)</f>
        <v>0</v>
      </c>
      <c r="C18" s="341"/>
      <c r="D18" s="34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43">
        <v>10000</v>
      </c>
      <c r="C19" s="343"/>
      <c r="D19" s="34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1">
        <f>+B19*B14</f>
        <v>555000000</v>
      </c>
      <c r="C20" s="341"/>
      <c r="D20" s="34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9"/>
      <c r="C21" s="339"/>
      <c r="D21" s="33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0" t="s">
        <v>241</v>
      </c>
      <c r="F23" s="340"/>
      <c r="G23" s="34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8" t="s">
        <v>328</v>
      </c>
      <c r="F1" s="348"/>
      <c r="G1" s="349" t="s">
        <v>329</v>
      </c>
      <c r="H1" s="34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7" t="s">
        <v>398</v>
      </c>
      <c r="C62" s="347" t="s">
        <v>310</v>
      </c>
      <c r="D62" s="347" t="s">
        <v>403</v>
      </c>
      <c r="E62" s="351">
        <v>140130</v>
      </c>
      <c r="F62" s="351">
        <v>7</v>
      </c>
      <c r="G62" s="40">
        <v>215002</v>
      </c>
      <c r="H62" s="40">
        <v>0</v>
      </c>
    </row>
    <row r="63" spans="1:9" s="40" customFormat="1">
      <c r="B63" s="347"/>
      <c r="C63" s="347"/>
      <c r="D63" s="347"/>
      <c r="E63" s="351"/>
      <c r="F63" s="35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2" t="s">
        <v>20</v>
      </c>
      <c r="C32" s="352"/>
      <c r="D32" s="352"/>
      <c r="E32" s="352"/>
      <c r="F32" s="352"/>
      <c r="G32" s="35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2" t="s">
        <v>14</v>
      </c>
      <c r="C39" s="352"/>
      <c r="D39" s="352"/>
      <c r="E39" s="352"/>
      <c r="F39" s="352"/>
      <c r="G39" s="35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53"/>
      <c r="E43" s="354"/>
      <c r="F43" s="354"/>
      <c r="G43" s="35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zoomScale="93" zoomScaleNormal="93" workbookViewId="0">
      <selection activeCell="I54" sqref="I54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57" t="s">
        <v>561</v>
      </c>
      <c r="B1" s="357"/>
      <c r="C1" s="357"/>
      <c r="D1" s="357"/>
      <c r="E1" s="357"/>
      <c r="F1" s="357"/>
    </row>
    <row r="2" spans="1:6" ht="15.75" customHeight="1">
      <c r="A2" s="376" t="s">
        <v>562</v>
      </c>
      <c r="B2" s="376"/>
      <c r="C2" s="376"/>
      <c r="D2" s="376"/>
      <c r="E2" s="376"/>
      <c r="F2" s="376"/>
    </row>
    <row r="3" spans="1:6" ht="19.5" customHeight="1">
      <c r="A3" s="377" t="s">
        <v>580</v>
      </c>
      <c r="B3" s="377"/>
      <c r="C3" s="377"/>
      <c r="D3" s="377"/>
      <c r="E3" s="377"/>
      <c r="F3" s="377"/>
    </row>
    <row r="4" spans="1:6" ht="18" customHeight="1">
      <c r="A4" s="378" t="s">
        <v>563</v>
      </c>
      <c r="B4" s="378"/>
      <c r="C4" s="378"/>
      <c r="D4" s="378"/>
      <c r="E4" s="378"/>
      <c r="F4" s="378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57" t="s">
        <v>564</v>
      </c>
      <c r="B6" s="357"/>
      <c r="C6" s="357"/>
      <c r="D6" s="357"/>
      <c r="E6" s="357"/>
      <c r="F6" s="357"/>
    </row>
    <row r="7" spans="1:6" ht="15.75" customHeight="1">
      <c r="A7" s="357" t="s">
        <v>565</v>
      </c>
      <c r="B7" s="357"/>
      <c r="C7" s="357"/>
      <c r="D7" s="357"/>
      <c r="E7" s="357"/>
      <c r="F7" s="357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86" t="s">
        <v>570</v>
      </c>
      <c r="B18" s="386"/>
      <c r="C18" s="386"/>
      <c r="D18" s="161" t="str">
        <f>"Từ ngày "&amp;TEXT(F25+1,"dd/mm/yyyy")&amp;" đến "&amp;TEXT(E25,"dd/mm/yyyy")</f>
        <v>Từ ngày 22/12/2025 đến 28/12/2025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22/12/2025 to 28/12/2025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46020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46020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9" t="s">
        <v>531</v>
      </c>
      <c r="B23" s="380"/>
      <c r="C23" s="381" t="s">
        <v>541</v>
      </c>
      <c r="D23" s="380"/>
      <c r="E23" s="179" t="s">
        <v>542</v>
      </c>
      <c r="F23" s="261" t="s">
        <v>542</v>
      </c>
      <c r="I23" s="180"/>
    </row>
    <row r="24" spans="1:9" ht="15.75" customHeight="1">
      <c r="A24" s="382" t="s">
        <v>27</v>
      </c>
      <c r="B24" s="383"/>
      <c r="C24" s="384" t="s">
        <v>330</v>
      </c>
      <c r="D24" s="385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46019</v>
      </c>
      <c r="F25" s="186">
        <v>46012</v>
      </c>
      <c r="G25" s="187"/>
      <c r="I25" s="180"/>
    </row>
    <row r="26" spans="1:9" ht="15.75" customHeight="1">
      <c r="A26" s="374" t="s">
        <v>572</v>
      </c>
      <c r="B26" s="375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72">
        <v>1</v>
      </c>
      <c r="B28" s="373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55">
        <v>1.1000000000000001</v>
      </c>
      <c r="B30" s="356"/>
      <c r="C30" s="202" t="s">
        <v>582</v>
      </c>
      <c r="D30" s="203"/>
      <c r="E30" s="162">
        <f>F34</f>
        <v>124841804640</v>
      </c>
      <c r="F30" s="271">
        <v>123554605739</v>
      </c>
      <c r="G30" s="204"/>
      <c r="H30" s="204"/>
      <c r="I30" s="180"/>
    </row>
    <row r="31" spans="1:9" ht="15.75" customHeight="1">
      <c r="A31" s="389">
        <v>1.2</v>
      </c>
      <c r="B31" s="390"/>
      <c r="C31" s="205" t="s">
        <v>583</v>
      </c>
      <c r="D31" s="206"/>
      <c r="E31" s="249">
        <f>F35</f>
        <v>14726.89</v>
      </c>
      <c r="F31" s="272">
        <v>14540.63</v>
      </c>
      <c r="G31" s="204"/>
      <c r="H31" s="204"/>
      <c r="I31" s="180"/>
    </row>
    <row r="32" spans="1:9" ht="15.75" customHeight="1">
      <c r="A32" s="372">
        <v>2</v>
      </c>
      <c r="B32" s="373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55">
        <v>2.1</v>
      </c>
      <c r="B34" s="356"/>
      <c r="C34" s="202" t="s">
        <v>584</v>
      </c>
      <c r="D34" s="203"/>
      <c r="E34" s="162">
        <v>123324016039</v>
      </c>
      <c r="F34" s="271">
        <v>124841804640</v>
      </c>
      <c r="G34" s="204"/>
      <c r="H34" s="204"/>
      <c r="I34" s="209"/>
    </row>
    <row r="35" spans="1:9" ht="15.75" customHeight="1">
      <c r="A35" s="389">
        <v>2.2000000000000002</v>
      </c>
      <c r="B35" s="390"/>
      <c r="C35" s="210" t="s">
        <v>585</v>
      </c>
      <c r="D35" s="201"/>
      <c r="E35" s="249">
        <v>14703.38</v>
      </c>
      <c r="F35" s="272">
        <v>14726.89</v>
      </c>
      <c r="G35" s="204"/>
      <c r="H35" s="204"/>
    </row>
    <row r="36" spans="1:9" ht="15.75" customHeight="1">
      <c r="A36" s="359">
        <v>3</v>
      </c>
      <c r="B36" s="360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-1517788601</v>
      </c>
      <c r="F37" s="276">
        <v>1287198901</v>
      </c>
      <c r="G37" s="204"/>
      <c r="H37" s="204"/>
    </row>
    <row r="38" spans="1:9" ht="15.75" customHeight="1">
      <c r="A38" s="361">
        <v>3.1</v>
      </c>
      <c r="B38" s="362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-186315270</v>
      </c>
      <c r="F39" s="277">
        <v>1583218784</v>
      </c>
      <c r="G39" s="204"/>
      <c r="H39" s="204"/>
    </row>
    <row r="40" spans="1:9" ht="15.75" customHeight="1">
      <c r="A40" s="363">
        <v>3.2</v>
      </c>
      <c r="B40" s="364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-1331473331</v>
      </c>
      <c r="F41" s="276">
        <v>-296019883</v>
      </c>
      <c r="G41" s="204"/>
      <c r="H41" s="204"/>
    </row>
    <row r="42" spans="1:9" ht="15.75" customHeight="1">
      <c r="A42" s="363">
        <v>3.3</v>
      </c>
      <c r="B42" s="364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59">
        <v>4</v>
      </c>
      <c r="B44" s="365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-1.596399511370028E-3</v>
      </c>
      <c r="F45" s="282">
        <v>1.2809623792091607E-2</v>
      </c>
      <c r="G45" s="195"/>
      <c r="H45" s="204"/>
    </row>
    <row r="46" spans="1:9" ht="15.75" customHeight="1">
      <c r="A46" s="359">
        <v>5</v>
      </c>
      <c r="B46" s="365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70">
        <v>5.0999999999999996</v>
      </c>
      <c r="B48" s="371"/>
      <c r="C48" s="234" t="s">
        <v>586</v>
      </c>
      <c r="D48" s="203"/>
      <c r="E48" s="300">
        <v>160738320812</v>
      </c>
      <c r="F48" s="301">
        <v>160738320812</v>
      </c>
      <c r="H48" s="204"/>
    </row>
    <row r="49" spans="1:12" ht="15.75" customHeight="1">
      <c r="A49" s="370">
        <v>5.2</v>
      </c>
      <c r="B49" s="371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68">
        <v>6</v>
      </c>
      <c r="B50" s="369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70">
        <v>6.1</v>
      </c>
      <c r="B51" s="371">
        <v>6.1</v>
      </c>
      <c r="C51" s="239" t="s">
        <v>594</v>
      </c>
      <c r="D51" s="240"/>
      <c r="E51" s="269">
        <v>27635.09</v>
      </c>
      <c r="F51" s="269">
        <v>27635.09</v>
      </c>
      <c r="G51" s="289"/>
      <c r="H51" s="204"/>
    </row>
    <row r="52" spans="1:12" ht="15.75" customHeight="1">
      <c r="A52" s="370">
        <v>6.2</v>
      </c>
      <c r="B52" s="371"/>
      <c r="C52" s="202" t="s">
        <v>588</v>
      </c>
      <c r="D52" s="234"/>
      <c r="E52" s="290">
        <f>E35*E51</f>
        <v>406329229.60420001</v>
      </c>
      <c r="F52" s="269">
        <v>406978930.57010001</v>
      </c>
      <c r="G52" s="288"/>
      <c r="H52" s="204"/>
    </row>
    <row r="53" spans="1:12" ht="15.75" customHeight="1" thickBot="1">
      <c r="A53" s="366">
        <v>6.2</v>
      </c>
      <c r="B53" s="367">
        <v>6.3</v>
      </c>
      <c r="C53" s="241" t="s">
        <v>593</v>
      </c>
      <c r="D53" s="241"/>
      <c r="E53" s="270">
        <f>E52/E34</f>
        <v>3.2948102296287726E-3</v>
      </c>
      <c r="F53" s="270">
        <v>3.2599571252889571E-3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58" t="s">
        <v>557</v>
      </c>
      <c r="F55" s="358"/>
    </row>
    <row r="56" spans="1:12">
      <c r="B56" s="244"/>
      <c r="C56" s="246" t="s">
        <v>589</v>
      </c>
      <c r="D56" s="245"/>
      <c r="E56" s="387" t="s">
        <v>558</v>
      </c>
      <c r="F56" s="358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1"/>
      <c r="B59" s="311"/>
    </row>
    <row r="60" spans="1:12" s="187" customFormat="1" ht="14.25" customHeight="1">
      <c r="A60" s="311"/>
      <c r="B60" s="311"/>
    </row>
    <row r="61" spans="1:12" s="187" customFormat="1" ht="14.25" customHeight="1">
      <c r="A61" s="311"/>
      <c r="B61" s="311"/>
    </row>
    <row r="62" spans="1:12" s="187" customFormat="1" ht="14.25" customHeight="1">
      <c r="A62" s="305"/>
      <c r="B62" s="305"/>
      <c r="C62" s="306"/>
      <c r="D62" s="306"/>
      <c r="E62" s="306"/>
      <c r="F62" s="306"/>
    </row>
    <row r="63" spans="1:12" s="307" customFormat="1" ht="15.75">
      <c r="B63" s="308" t="s">
        <v>595</v>
      </c>
      <c r="C63" s="308"/>
      <c r="D63" s="308"/>
      <c r="E63" s="388" t="s">
        <v>596</v>
      </c>
      <c r="F63" s="388"/>
      <c r="G63" s="308"/>
      <c r="H63" s="312"/>
      <c r="I63" s="313"/>
      <c r="J63" s="314"/>
      <c r="K63" s="315"/>
      <c r="L63" s="315"/>
    </row>
    <row r="64" spans="1:12" s="307" customFormat="1" ht="15.75" hidden="1">
      <c r="B64" s="309" t="s">
        <v>597</v>
      </c>
      <c r="C64" s="303"/>
      <c r="D64" s="303"/>
      <c r="E64" s="303"/>
      <c r="F64" s="309"/>
      <c r="G64" s="316"/>
      <c r="H64" s="312"/>
      <c r="I64" s="313"/>
      <c r="J64" s="314"/>
      <c r="K64" s="315"/>
      <c r="L64" s="315"/>
    </row>
    <row r="65" spans="1:12" s="307" customFormat="1" ht="15.75">
      <c r="B65" s="310" t="s">
        <v>598</v>
      </c>
      <c r="C65" s="304"/>
      <c r="D65" s="304"/>
      <c r="E65" s="304"/>
      <c r="F65" s="310"/>
      <c r="G65" s="316"/>
      <c r="H65" s="312"/>
      <c r="I65" s="313"/>
      <c r="J65" s="314"/>
      <c r="K65" s="315"/>
      <c r="L65" s="315"/>
    </row>
    <row r="66" spans="1:12" s="187" customFormat="1" ht="16.5">
      <c r="A66" s="317"/>
      <c r="B66" s="317"/>
      <c r="C66" s="317"/>
      <c r="D66" s="317"/>
    </row>
    <row r="67" spans="1:12" s="187" customFormat="1" ht="16.5">
      <c r="A67" s="318"/>
      <c r="B67" s="318"/>
      <c r="C67" s="317"/>
      <c r="D67" s="317"/>
    </row>
    <row r="68" spans="1:12" s="187" customFormat="1" ht="15.75">
      <c r="A68" s="319"/>
      <c r="B68" s="319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3">
    <mergeCell ref="E56:F56"/>
    <mergeCell ref="E63:F63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jCP8B38d2rRkL1YKsceDMavnayM=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1j/FelNwJFW8kccfybGVlhbDO4s=</DigestValue>
    </Reference>
  </SignedInfo>
  <SignatureValue>Kiu02puRt7Y74sPXE3usuIL3lJdDwX7Xy42245wnWOu9QB9pfG6OnXmQ6WNTF0u1iFpX8feS8I5t
a2DxMTCJdqPQbjIxNAN5SaoIwaYCDRIaP1i/QQNRHDmUPQzmkCRqMBp8nIGr/PBVXRF0npihFALW
Xo8dHFaI3fRDR/OdLpgAnAyKwLiBgx6ijXWjGFO9DTYM15sx69IvXKuJLbdPxj0f3DslTMcSjTqI
XENS5lmMUaqiGf4gZQdhkykGn8xmYYw10048oi63Ejk3bR0yhzyH9pw8GcRj9Sfxa1kxAVx9/sUl
h+60FX4vjGGu8lcjzipKQNDxTl0nSCuYOnhsnA==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Mt7Kctiydtn8etXDACn9Mk5WzUg=</DigestValue>
      </Reference>
      <Reference URI="/xl/worksheets/sheet5.xml?ContentType=application/vnd.openxmlformats-officedocument.spreadsheetml.worksheet+xml">
        <DigestMethod Algorithm="http://www.w3.org/2000/09/xmldsig#sha1"/>
        <DigestValue>q08SVTzyR4W3hFjSJvckjOEUeIk=</DigestValue>
      </Reference>
      <Reference URI="/xl/worksheets/sheet6.xml?ContentType=application/vnd.openxmlformats-officedocument.spreadsheetml.worksheet+xml">
        <DigestMethod Algorithm="http://www.w3.org/2000/09/xmldsig#sha1"/>
        <DigestValue>FNOG8h+Te8FTMddFIvl2FXq/6ZE=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FPZe9AebjcQ+qqmRMbB4ilsydJ8=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Mb8hG8rS7Klc5KkSZaJH0uZgJhI=</DigestValue>
      </Reference>
      <Reference URI="/xl/worksheets/sheet2.xml?ContentType=application/vnd.openxmlformats-officedocument.spreadsheetml.worksheet+xml">
        <DigestMethod Algorithm="http://www.w3.org/2000/09/xmldsig#sha1"/>
        <DigestValue>c8wEgBRWxttHiIkjPxeEoxp359A=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8oKwtipA/tgpD39TNtpqT2WIwpg=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btHrKd3jwGeieCW9s4A9ZH/bIfw=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vnjrostVARzrm/zhh89fHVKaKKQ=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2025-12-29T03:53:37Z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2025-12-29T03:53:37Z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NwF2VNN1eoPHLCaQwam+Iw4pXS7K33IV2Ma04AyoPCo=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GsHB1ni1OxO4uomCkypMyfvQeztOWLgMkc3f7c6Vr5E=</DigestValue>
    </Reference>
  </SignedInfo>
  <SignatureValue>Y6WgWh31RGPmBk/nMnKjXUCl3VmszGxq1mW0an3C9qlZz4MQGHevxu6z8g27M4RRED1gUCiCI7Sy
A2dqlELXLL9S74sCCTRpyALch8oqyi1Sewf5BOZkJ3DzDzd4R8RodbpKAFnLmelUQ1FpyOK47Zaf
tmqvK52MnjA/kvRUO7lErlPl4c08kU+SjfTtwl/aR7lHO6i9Y8i5Qt026GVVZYkxQgZU1juIsYvq
FOL6v7IGGn6ODytHqZsh7gLfqY/xJkjNINFPnJ5doGvlrMpx30fLEhr7Y4HIT1OAyQ7C/UQb+S4T
y2mr7xCXDY9aCuDE1eizcmNq+bfYJR8bvdIyOg==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9v/oTJC0Wez/HDJEyLaaBYt75D3g36awALzOTYbIfvk=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DJMgknHEOOOMy30c5xaU+kmCzP0XfZ206w4fDeaVtrk=</DigestValue>
      </Reference>
      <Reference URI="/xl/styles.xml?ContentType=application/vnd.openxmlformats-officedocument.spreadsheetml.styles+xml">
        <DigestMethod Algorithm="http://www.w3.org/2001/04/xmlenc#sha256"/>
        <DigestValue>VjBG6kly8tl41FW+rMpBdhK6tbxI13LTbuVBePwUsKg=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oWg492U5fCurvSCU4Z8iZYrLEerhma6LOt3o7Ba0BMU=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jTw549mgcDDmbt2jOqtOksvmAxzZ13sYyhZlgHbx2D8=</DigestValue>
      </Reference>
      <Reference URI="/xl/worksheets/sheet3.xml?ContentType=application/vnd.openxmlformats-officedocument.spreadsheetml.worksheet+xml">
        <DigestMethod Algorithm="http://www.w3.org/2001/04/xmlenc#sha256"/>
        <DigestValue>CuG6mpMRBA7erodVxlACGFsYzTt6lQZI+YhLMmqinRQ=</DigestValue>
      </Reference>
      <Reference URI="/xl/worksheets/sheet4.xml?ContentType=application/vnd.openxmlformats-officedocument.spreadsheetml.worksheet+xml">
        <DigestMethod Algorithm="http://www.w3.org/2001/04/xmlenc#sha256"/>
        <DigestValue>JbQW2qB/BOPD9UUZy0XcNLAHFOUn+OJEpGrzWFhPtvw=</DigestValue>
      </Reference>
      <Reference URI="/xl/worksheets/sheet5.xml?ContentType=application/vnd.openxmlformats-officedocument.spreadsheetml.worksheet+xml">
        <DigestMethod Algorithm="http://www.w3.org/2001/04/xmlenc#sha256"/>
        <DigestValue>CJte2jczktoEjNv+LcBdym++GcFUAtLktZmobL+7wyg=</DigestValue>
      </Reference>
      <Reference URI="/xl/worksheets/sheet6.xml?ContentType=application/vnd.openxmlformats-officedocument.spreadsheetml.worksheet+xml">
        <DigestMethod Algorithm="http://www.w3.org/2001/04/xmlenc#sha256"/>
        <DigestValue>SFZHg+QaspJHa7CCdbnfY6X5MU/M0PS88fIyS2qLIy0=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2025-12-29T09:54:49Z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2025-12-29T09:54:49Z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2025-12-29T03:27:04Z</dcterms:modified>
</cp:coreProperties>
</file>