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944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<sst xmlns="http://schemas.openxmlformats.org/spreadsheetml/2006/main" count="1392" uniqueCount="599">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</sst>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2">
    <numFmt numFmtId="5" formatCode="#,##0\ &quot;₫&quot;;\-#,##0\ &quot;₫&quot;"/>
    <numFmt numFmtId="6" formatCode="#,##0\ &quot;₫&quot;;[Red]\-#,##0\ &quot;₫&quot;"/>
    <numFmt numFmtId="42" formatCode="_-* #,##0\ &quot;₫&quot;_-;\-* #,##0\ &quot;₫&quot;_-;_-* &quot;-&quot;\ &quot;₫&quot;_-;_-@_-"/>
    <numFmt numFmtId="44" formatCode="_-* #,##0.00\ &quot;₫&quot;_-;\-* #,##0.00\ &quot;₫&quot;_-;_-* &quot;-&quot;??\ &quot;₫&quot;_-;_-@_-"/>
    <numFmt numFmtId="43" formatCode="_-* #,##0.00\ _₫_-;\-* #,##0.00\ _₫_-;_-* &quot;-&quot;??\ _₫_-;_-@_-"/>
    <numFmt numFmtId="164" formatCode="_(* #,##0_);_(* \(#,##0\);_(* &quot;-&quot;_);_(@_)"/>
    <numFmt numFmtId="165" formatCode="_(* #,##0.00_);_(* \(#,##0.00\);_(* &quot;-&quot;??_);_(@_)"/>
    <numFmt numFmtId="166" formatCode="_-* #,##0_-;\-* #,##0_-;_-* &quot;-&quot;_-;_-@_-"/>
    <numFmt numFmtId="167" formatCode="_-* #,##0.00_-;\-* #,##0.00_-;_-* &quot;-&quot;??_-;_-@_-"/>
    <numFmt numFmtId="168" formatCode="_(* #,##0_);_(* \(#,##0\);_(* &quot;-&quot;??_);_(@_)"/>
    <numFmt numFmtId="169" formatCode="[$-409]d\-mmm\-yy;@"/>
    <numFmt numFmtId="170" formatCode="[$-409]d\-mmm\-yyyy;@"/>
    <numFmt numFmtId="171" formatCode="#,##0,_);[Red]\(#,##0,\)"/>
    <numFmt numFmtId="172" formatCode="&quot;$&quot;#,##0.00"/>
    <numFmt numFmtId="173" formatCode="_([$€-2]* #,##0.00_);_([$€-2]* \(#,##0.00\);_([$€-2]* &quot;-&quot;??_)"/>
    <numFmt numFmtId="174" formatCode="[$-409]dd\ mmmm\ yyyy;@"/>
    <numFmt numFmtId="175" formatCode="_-* #,##0_-;\-* #,##0_-;_-* &quot;-&quot;??_-;_-@_-"/>
    <numFmt numFmtId="176" formatCode="#,##0_ ;[Red]\-#,##0\ "/>
    <numFmt numFmtId="177" formatCode="[$-1010000]d/m/yyyy;@"/>
    <numFmt numFmtId="178" formatCode="[$-409]mmmm\ d\,\ yyyy;@"/>
    <numFmt numFmtId="179" formatCode="dd/mm/yyyy;@"/>
    <numFmt numFmtId="180" formatCode="&quot;\&quot;#,##0;[Red]&quot;\&quot;&quot;\&quot;\-#,##0"/>
    <numFmt numFmtId="181" formatCode="&quot;\&quot;#,##0.00;[Red]&quot;\&quot;\-#,##0.00"/>
    <numFmt numFmtId="182" formatCode="0.0"/>
    <numFmt numFmtId="183" formatCode="&quot;\&quot;#,##0;[Red]&quot;\&quot;\-#,##0"/>
    <numFmt numFmtId="184" formatCode="#,##0;[Red]&quot;-&quot;#,##0"/>
    <numFmt numFmtId="185" formatCode="0.000"/>
    <numFmt numFmtId="186" formatCode="#,##0.00;[Red]&quot;-&quot;#,##0.00"/>
    <numFmt numFmtId="187" formatCode="mmm"/>
    <numFmt numFmtId="188" formatCode="0.0%"/>
    <numFmt numFmtId="189" formatCode="#,##0;\(#,##0\)"/>
    <numFmt numFmtId="190" formatCode="_(* #.##0_);_(* \(#.##0\);_(* &quot;-&quot;_);_(@_)"/>
    <numFmt numFmtId="191" formatCode="_ &quot;R&quot;\ * #,##0_ ;_ &quot;R&quot;\ * \-#,##0_ ;_ &quot;R&quot;\ * &quot;-&quot;_ ;_ @_ "/>
    <numFmt numFmtId="192" formatCode="0.000%"/>
    <numFmt numFmtId="193" formatCode="\$#&quot;,&quot;##0\ ;\(\$#&quot;,&quot;##0\)"/>
    <numFmt numFmtId="194" formatCode="\t0.00%"/>
    <numFmt numFmtId="195" formatCode="_-* #,##0\ _D_M_-;\-* #,##0\ _D_M_-;_-* &quot;-&quot;\ _D_M_-;_-@_-"/>
    <numFmt numFmtId="196" formatCode="_-* #,##0.00\ _D_M_-;\-* #,##0.00\ _D_M_-;_-* &quot;-&quot;??\ _D_M_-;_-@_-"/>
    <numFmt numFmtId="197" formatCode="\t#\ ??/??"/>
    <numFmt numFmtId="198" formatCode="_-[$€-2]* #,##0.00_-;\-[$€-2]* #,##0.00_-;_-[$€-2]* &quot;-&quot;??_-"/>
    <numFmt numFmtId="199" formatCode="#,##0\ "/>
    <numFmt numFmtId="200" formatCode="#."/>
    <numFmt numFmtId="201" formatCode="#,###"/>
    <numFmt numFmtId="202" formatCode="_-&quot;₫&quot;* #,##0_-;\-&quot;₫&quot;* #,##0_-;_-&quot;₫&quot;* &quot;-&quot;_-;_-@_-"/>
    <numFmt numFmtId="203" formatCode="_-&quot;₫&quot;* #,##0.00_-;\-&quot;₫&quot;* #,##0.00_-;_-&quot;₫&quot;* &quot;-&quot;??_-;_-@_-"/>
    <numFmt numFmtId="204" formatCode="#,##0\ &quot;F&quot;;[Red]\-#,##0\ &quot;F&quot;"/>
    <numFmt numFmtId="205" formatCode="#,##0.000;[Red]#,##0.000"/>
    <numFmt numFmtId="206" formatCode="0.00_)"/>
    <numFmt numFmtId="207" formatCode="#,##0.0;[Red]#,##0.0"/>
    <numFmt numFmtId="208" formatCode="0%_);\(0%\)"/>
    <numFmt numFmtId="209" formatCode="d"/>
    <numFmt numFmtId="210" formatCode="#"/>
    <numFmt numFmtId="211" formatCode="&quot;¡Ì&quot;#,##0;[Red]\-&quot;¡Ì&quot;#,##0"/>
    <numFmt numFmtId="212" formatCode="#,##0.00\ &quot;F&quot;;[Red]\-#,##0.00\ &quot;F&quot;"/>
    <numFmt numFmtId="213" formatCode="_-* #,##0\ &quot;F&quot;_-;\-* #,##0\ &quot;F&quot;_-;_-* &quot;-&quot;\ &quot;F&quot;_-;_-@_-"/>
    <numFmt numFmtId="214" formatCode="#,##0.00\ &quot;F&quot;;\-#,##0.00\ &quot;F&quot;"/>
    <numFmt numFmtId="215" formatCode="_-* #,##0\ &quot;DM&quot;_-;\-* #,##0\ &quot;DM&quot;_-;_-* &quot;-&quot;\ &quot;DM&quot;_-;_-@_-"/>
    <numFmt numFmtId="216" formatCode="_-* #,##0.00\ &quot;DM&quot;_-;\-* #,##0.00\ &quot;DM&quot;_-;_-* &quot;-&quot;??\ &quot;DM&quot;_-;_-@_-"/>
    <numFmt numFmtId="217" formatCode="_ * #,##0.00_ ;_ * \-#,##0.00_ ;_ * &quot;-&quot;??_ ;_ @_ "/>
    <numFmt numFmtId="218" formatCode="_ * #,##0_ ;_ * \-#,##0_ ;_ * &quot;-&quot;_ ;_ @_ "/>
    <numFmt numFmtId="219" formatCode="#,##0\ &quot;₫&quot;_);[Red]\(#,##0\ &quot;₫&quot;\)"/>
    <numFmt numFmtId="220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4" fontId="5" fillId="0" borderId="0" applyNumberFormat="0" applyFill="0" applyBorder="0" applyAlignment="0" applyProtection="0"/>
    <xf numFmtId="174" fontId="5" fillId="0" borderId="0" applyNumberFormat="0" applyFill="0" applyBorder="0" applyAlignment="0" applyProtection="0"/>
    <xf numFmtId="171" fontId="9" fillId="0" borderId="0" applyBorder="0"/>
    <xf numFmtId="174" fontId="27" fillId="2" borderId="0" applyNumberFormat="0" applyBorder="0" applyAlignment="0" applyProtection="0"/>
    <xf numFmtId="174" fontId="27" fillId="3" borderId="0" applyNumberFormat="0" applyBorder="0" applyAlignment="0" applyProtection="0"/>
    <xf numFmtId="174" fontId="27" fillId="4" borderId="0" applyNumberFormat="0" applyBorder="0" applyAlignment="0" applyProtection="0"/>
    <xf numFmtId="174" fontId="27" fillId="5" borderId="0" applyNumberFormat="0" applyBorder="0" applyAlignment="0" applyProtection="0"/>
    <xf numFmtId="174" fontId="27" fillId="6" borderId="0" applyNumberFormat="0" applyBorder="0" applyAlignment="0" applyProtection="0"/>
    <xf numFmtId="174" fontId="27" fillId="7" borderId="0" applyNumberFormat="0" applyBorder="0" applyAlignment="0" applyProtection="0"/>
    <xf numFmtId="174" fontId="27" fillId="8" borderId="0" applyNumberFormat="0" applyBorder="0" applyAlignment="0" applyProtection="0"/>
    <xf numFmtId="174" fontId="27" fillId="9" borderId="0" applyNumberFormat="0" applyBorder="0" applyAlignment="0" applyProtection="0"/>
    <xf numFmtId="174" fontId="27" fillId="10" borderId="0" applyNumberFormat="0" applyBorder="0" applyAlignment="0" applyProtection="0"/>
    <xf numFmtId="174" fontId="27" fillId="5" borderId="0" applyNumberFormat="0" applyBorder="0" applyAlignment="0" applyProtection="0"/>
    <xf numFmtId="174" fontId="27" fillId="8" borderId="0" applyNumberFormat="0" applyBorder="0" applyAlignment="0" applyProtection="0"/>
    <xf numFmtId="174" fontId="27" fillId="11" borderId="0" applyNumberFormat="0" applyBorder="0" applyAlignment="0" applyProtection="0"/>
    <xf numFmtId="174" fontId="28" fillId="12" borderId="0" applyNumberFormat="0" applyBorder="0" applyAlignment="0" applyProtection="0"/>
    <xf numFmtId="174" fontId="28" fillId="9" borderId="0" applyNumberFormat="0" applyBorder="0" applyAlignment="0" applyProtection="0"/>
    <xf numFmtId="174" fontId="28" fillId="10" borderId="0" applyNumberFormat="0" applyBorder="0" applyAlignment="0" applyProtection="0"/>
    <xf numFmtId="174" fontId="28" fillId="13" borderId="0" applyNumberFormat="0" applyBorder="0" applyAlignment="0" applyProtection="0"/>
    <xf numFmtId="174" fontId="28" fillId="14" borderId="0" applyNumberFormat="0" applyBorder="0" applyAlignment="0" applyProtection="0"/>
    <xf numFmtId="174" fontId="28" fillId="15" borderId="0" applyNumberFormat="0" applyBorder="0" applyAlignment="0" applyProtection="0"/>
    <xf numFmtId="174" fontId="28" fillId="16" borderId="0" applyNumberFormat="0" applyBorder="0" applyAlignment="0" applyProtection="0"/>
    <xf numFmtId="174" fontId="28" fillId="17" borderId="0" applyNumberFormat="0" applyBorder="0" applyAlignment="0" applyProtection="0"/>
    <xf numFmtId="174" fontId="28" fillId="18" borderId="0" applyNumberFormat="0" applyBorder="0" applyAlignment="0" applyProtection="0"/>
    <xf numFmtId="174" fontId="28" fillId="13" borderId="0" applyNumberFormat="0" applyBorder="0" applyAlignment="0" applyProtection="0"/>
    <xf numFmtId="174" fontId="28" fillId="14" borderId="0" applyNumberFormat="0" applyBorder="0" applyAlignment="0" applyProtection="0"/>
    <xf numFmtId="174" fontId="28" fillId="19" borderId="0" applyNumberFormat="0" applyBorder="0" applyAlignment="0" applyProtection="0"/>
    <xf numFmtId="174" fontId="29" fillId="3" borderId="0" applyNumberFormat="0" applyBorder="0" applyAlignment="0" applyProtection="0"/>
    <xf numFmtId="171" fontId="9" fillId="0" borderId="0" applyFill="0"/>
    <xf numFmtId="172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1" fontId="9" fillId="0" borderId="1" applyFill="0" applyBorder="0"/>
    <xf numFmtId="164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1" fontId="9" fillId="0" borderId="2" applyFill="0" applyBorder="0"/>
    <xf numFmtId="171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1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1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1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1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1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4" fontId="30" fillId="20" borderId="3" applyNumberFormat="0" applyAlignment="0" applyProtection="0"/>
    <xf numFmtId="174" fontId="31" fillId="21" borderId="4" applyNumberFormat="0" applyAlignment="0" applyProtection="0"/>
    <xf numFmtId="165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5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2" fillId="0" borderId="0" applyNumberFormat="0" applyFill="0" applyBorder="0" applyAlignment="0" applyProtection="0"/>
    <xf numFmtId="174" fontId="33" fillId="4" borderId="0" applyNumberFormat="0" applyBorder="0" applyAlignment="0" applyProtection="0"/>
    <xf numFmtId="174" fontId="34" fillId="0" borderId="5" applyNumberFormat="0" applyFill="0" applyAlignment="0" applyProtection="0"/>
    <xf numFmtId="174" fontId="35" fillId="0" borderId="6" applyNumberFormat="0" applyFill="0" applyAlignment="0" applyProtection="0"/>
    <xf numFmtId="174" fontId="36" fillId="0" borderId="7" applyNumberFormat="0" applyFill="0" applyAlignment="0" applyProtection="0"/>
    <xf numFmtId="174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4" fontId="37" fillId="7" borderId="3" applyNumberFormat="0" applyAlignment="0" applyProtection="0"/>
    <xf numFmtId="0" fontId="18" fillId="0" borderId="0" applyNumberFormat="0" applyFont="0" applyBorder="0" applyAlignment="0"/>
    <xf numFmtId="174" fontId="38" fillId="0" borderId="8" applyNumberFormat="0" applyFill="0" applyAlignment="0" applyProtection="0"/>
    <xf numFmtId="174" fontId="39" fillId="22" borderId="0" applyNumberFormat="0" applyBorder="0" applyAlignment="0" applyProtection="0"/>
    <xf numFmtId="174" fontId="52" fillId="0" borderId="0"/>
    <xf numFmtId="0" fontId="50" fillId="0" borderId="0"/>
    <xf numFmtId="174" fontId="4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0" fontId="50" fillId="0" borderId="0"/>
    <xf numFmtId="0" fontId="50" fillId="0" borderId="0"/>
    <xf numFmtId="174" fontId="4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0" fontId="50" fillId="0" borderId="0"/>
    <xf numFmtId="174" fontId="4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0" fontId="50" fillId="0" borderId="0"/>
    <xf numFmtId="174" fontId="4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174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174" fontId="50" fillId="0" borderId="0"/>
    <xf numFmtId="0" fontId="4" fillId="0" borderId="0"/>
    <xf numFmtId="174" fontId="50" fillId="0" borderId="0"/>
    <xf numFmtId="0" fontId="3" fillId="0" borderId="0"/>
    <xf numFmtId="0" fontId="3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4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3" fillId="0" borderId="0"/>
    <xf numFmtId="0" fontId="3" fillId="0" borderId="0"/>
    <xf numFmtId="0" fontId="50" fillId="0" borderId="0"/>
    <xf numFmtId="174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4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4" fillId="0" borderId="0"/>
    <xf numFmtId="0" fontId="3" fillId="0" borderId="0"/>
    <xf numFmtId="0" fontId="3" fillId="0" borderId="0"/>
    <xf numFmtId="174" fontId="14" fillId="0" borderId="0"/>
    <xf numFmtId="174" fontId="50" fillId="0" borderId="0"/>
    <xf numFmtId="0" fontId="3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4" fontId="14" fillId="23" borderId="9" applyNumberFormat="0" applyFont="0" applyAlignment="0" applyProtection="0"/>
    <xf numFmtId="171" fontId="18" fillId="0" borderId="0" applyBorder="0" applyAlignment="0"/>
    <xf numFmtId="0" fontId="20" fillId="0" borderId="0"/>
    <xf numFmtId="174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1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1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1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1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1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4" fontId="41" fillId="0" borderId="0" applyNumberFormat="0" applyFill="0" applyBorder="0" applyAlignment="0" applyProtection="0"/>
    <xf numFmtId="174" fontId="42" fillId="0" borderId="15" applyNumberFormat="0" applyFill="0" applyAlignment="0" applyProtection="0"/>
    <xf numFmtId="174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43" fontId="4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8" fillId="0" borderId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0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6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6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1" fontId="117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3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87" fontId="3" fillId="0" borderId="0" applyFill="0" applyBorder="0" applyAlignment="0"/>
    <xf numFmtId="0" fontId="120" fillId="0" borderId="0"/>
    <xf numFmtId="1" fontId="121" fillId="0" borderId="18" applyBorder="0"/>
    <xf numFmtId="43" fontId="50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8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18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180" fontId="3" fillId="0" borderId="0" quotePrefix="1" applyFont="0" applyFill="0" applyBorder="0" applyAlignment="0">
      <protection locked="0"/>
    </xf>
    <xf numFmtId="189" fontId="8" fillId="0" borderId="0"/>
    <xf numFmtId="190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1" fontId="125" fillId="0" borderId="0" applyFont="0" applyFill="0" applyBorder="0" applyAlignment="0" applyProtection="0"/>
    <xf numFmtId="0" fontId="3" fillId="0" borderId="0"/>
    <xf numFmtId="169" fontId="48" fillId="0" borderId="0" applyFont="0" applyFill="0" applyBorder="0" applyAlignment="0" applyProtection="0"/>
    <xf numFmtId="192" fontId="48" fillId="0" borderId="0" applyFont="0" applyFill="0" applyBorder="0" applyAlignment="0" applyProtection="0"/>
    <xf numFmtId="192" fontId="48" fillId="0" borderId="0" applyFont="0" applyFill="0" applyBorder="0" applyAlignment="0" applyProtection="0"/>
    <xf numFmtId="193" fontId="3" fillId="0" borderId="0" applyFont="0" applyFill="0" applyBorder="0" applyAlignment="0" applyProtection="0"/>
    <xf numFmtId="194" fontId="3" fillId="0" borderId="0"/>
    <xf numFmtId="0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126" fillId="0" borderId="0" applyNumberFormat="0" applyAlignment="0">
      <alignment horizontal="left"/>
    </xf>
    <xf numFmtId="198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199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0" fontId="130" fillId="0" borderId="0">
      <protection locked="0"/>
    </xf>
    <xf numFmtId="200" fontId="130" fillId="0" borderId="0">
      <protection locked="0"/>
    </xf>
    <xf numFmtId="10" fontId="127" fillId="23" borderId="19" applyNumberFormat="0" applyBorder="0" applyAlignment="0" applyProtection="0"/>
    <xf numFmtId="187" fontId="131" fillId="70" borderId="0"/>
    <xf numFmtId="187" fontId="131" fillId="71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32" fillId="0" borderId="66"/>
    <xf numFmtId="201" fontId="133" fillId="0" borderId="67"/>
    <xf numFmtId="202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4" fontId="10" fillId="0" borderId="0" applyFont="0" applyFill="0" applyBorder="0" applyAlignment="0" applyProtection="0"/>
    <xf numFmtId="205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6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07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08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5" fontId="139" fillId="0" borderId="0"/>
    <xf numFmtId="0" fontId="138" fillId="0" borderId="0" applyNumberFormat="0" applyFont="0" applyFill="0" applyBorder="0" applyAlignment="0" applyProtection="0">
      <alignment horizontal="left"/>
    </xf>
    <xf numFmtId="209" fontId="3" fillId="0" borderId="0" applyNumberFormat="0" applyFill="0" applyBorder="0" applyAlignment="0" applyProtection="0">
      <alignment horizontal="left"/>
    </xf>
    <xf numFmtId="210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1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2" fontId="125" fillId="0" borderId="32">
      <alignment horizontal="right" vertical="center"/>
    </xf>
    <xf numFmtId="213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4" fontId="125" fillId="0" borderId="0"/>
    <xf numFmtId="214" fontId="125" fillId="0" borderId="19"/>
    <xf numFmtId="0" fontId="144" fillId="72" borderId="19">
      <alignment horizontal="left" vertical="center"/>
    </xf>
    <xf numFmtId="5" fontId="145" fillId="0" borderId="16">
      <alignment horizontal="left" vertical="top"/>
    </xf>
    <xf numFmtId="5" fontId="115" fillId="0" borderId="37">
      <alignment horizontal="left" vertical="top"/>
    </xf>
    <xf numFmtId="0" fontId="146" fillId="0" borderId="37">
      <alignment horizontal="left" vertical="center"/>
    </xf>
    <xf numFmtId="215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0" fontId="147" fillId="0" borderId="0">
      <alignment vertical="center"/>
    </xf>
    <xf numFmtId="42" fontId="148" fillId="0" borderId="0" applyFont="0" applyFill="0" applyBorder="0" applyAlignment="0" applyProtection="0"/>
    <xf numFmtId="44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54" fillId="0" borderId="0"/>
    <xf numFmtId="0" fontId="134" fillId="0" borderId="0"/>
    <xf numFmtId="166" fontId="112" fillId="0" borderId="0" applyFont="0" applyFill="0" applyBorder="0" applyAlignment="0" applyProtection="0"/>
    <xf numFmtId="167" fontId="112" fillId="0" borderId="0" applyFont="0" applyFill="0" applyBorder="0" applyAlignment="0" applyProtection="0"/>
    <xf numFmtId="217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0" fontId="155" fillId="0" borderId="0"/>
    <xf numFmtId="202" fontId="112" fillId="0" borderId="0" applyFont="0" applyFill="0" applyBorder="0" applyAlignment="0" applyProtection="0"/>
    <xf numFmtId="219" fontId="114" fillId="0" borderId="0" applyFont="0" applyFill="0" applyBorder="0" applyAlignment="0" applyProtection="0"/>
    <xf numFmtId="203" fontId="112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67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  <xf numFmtId="0" fontId="109" fillId="0" borderId="0"/>
  </cellStyleXfs>
  <cellXfs count="391">
    <xf numFmtId="0" fontId="0" fillId="0" borderId="0" xfId="0"/>
    <xf numFmtId="0" fontId="3" fillId="0" borderId="0" xfId="303" applyFill="1" applyAlignment="1">
      <alignment vertical="center"/>
    </xf>
    <xf numFmtId="168" fontId="3" fillId="0" borderId="0" xfId="87" applyNumberFormat="1" applyFont="1" applyAlignment="1" applyProtection="1">
      <alignment vertical="center"/>
      <protection locked="0"/>
    </xf>
    <xf numFmtId="169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68" fontId="3" fillId="0" borderId="0" xfId="303" applyNumberFormat="1" applyAlignment="1" applyProtection="1">
      <alignment vertical="center"/>
      <protection locked="0"/>
    </xf>
    <xf numFmtId="165" fontId="5" fillId="22" borderId="17" xfId="87" applyFont="1" applyFill="1" applyBorder="1" applyAlignment="1" applyProtection="1">
      <alignment horizontal="center"/>
      <protection locked="0"/>
    </xf>
    <xf numFmtId="170" fontId="5" fillId="22" borderId="17" xfId="87" applyNumberFormat="1" applyFont="1" applyFill="1" applyBorder="1" applyAlignment="1" applyProtection="1">
      <alignment horizontal="center"/>
      <protection locked="0"/>
    </xf>
    <xf numFmtId="165" fontId="3" fillId="0" borderId="18" xfId="87" applyFont="1" applyBorder="1" applyProtection="1">
      <protection locked="0"/>
    </xf>
    <xf numFmtId="170" fontId="3" fillId="0" borderId="18" xfId="87" applyNumberFormat="1" applyFont="1" applyBorder="1" applyProtection="1">
      <protection locked="0"/>
    </xf>
    <xf numFmtId="165" fontId="5" fillId="22" borderId="19" xfId="87" applyFont="1" applyFill="1" applyBorder="1" applyProtection="1">
      <protection locked="0"/>
    </xf>
    <xf numFmtId="165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65" fontId="5" fillId="28" borderId="22" xfId="87" applyFont="1" applyFill="1" applyBorder="1" applyAlignment="1" applyProtection="1">
      <alignment horizontal="center" vertical="center" wrapText="1"/>
      <protection locked="0"/>
    </xf>
    <xf numFmtId="165" fontId="5" fillId="28" borderId="23" xfId="87" applyFont="1" applyFill="1" applyBorder="1" applyAlignment="1" applyProtection="1">
      <alignment horizontal="center" vertical="center" wrapText="1"/>
      <protection locked="0"/>
    </xf>
    <xf numFmtId="170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68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65" fontId="3" fillId="28" borderId="25" xfId="87" applyFont="1" applyFill="1" applyBorder="1" applyAlignment="1" applyProtection="1">
      <alignment vertical="center"/>
      <protection locked="0"/>
    </xf>
    <xf numFmtId="165" fontId="3" fillId="28" borderId="26" xfId="87" applyFont="1" applyFill="1" applyBorder="1" applyAlignment="1" applyProtection="1">
      <alignment vertical="center"/>
      <protection locked="0"/>
    </xf>
    <xf numFmtId="165" fontId="3" fillId="28" borderId="27" xfId="87" applyFont="1" applyFill="1" applyBorder="1" applyAlignment="1" applyProtection="1">
      <alignment vertical="center"/>
      <protection locked="0"/>
    </xf>
    <xf numFmtId="168" fontId="0" fillId="0" borderId="0" xfId="0" applyNumberFormat="1"/>
    <xf numFmtId="165" fontId="5" fillId="28" borderId="17" xfId="87" applyFont="1" applyFill="1" applyBorder="1" applyAlignment="1" applyProtection="1">
      <alignment vertical="center"/>
      <protection locked="0"/>
    </xf>
    <xf numFmtId="168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68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65" fontId="3" fillId="0" borderId="16" xfId="64" applyFont="1" applyFill="1" applyBorder="1" applyAlignment="1" applyProtection="1">
      <alignment horizontal="center" vertical="center"/>
      <protection locked="0"/>
    </xf>
    <xf numFmtId="168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65" fontId="55" fillId="0" borderId="0" xfId="64" applyFont="1"/>
    <xf numFmtId="0" fontId="55" fillId="0" borderId="0" xfId="0" applyFont="1" applyAlignment="1">
      <alignment vertical="center"/>
    </xf>
    <xf numFmtId="165" fontId="55" fillId="0" borderId="0" xfId="64" applyFont="1" applyAlignment="1">
      <alignment vertical="center"/>
    </xf>
    <xf numFmtId="165" fontId="55" fillId="0" borderId="0" xfId="64" applyFont="1" applyAlignment="1" applyProtection="1">
      <alignment vertical="center"/>
      <protection locked="0"/>
    </xf>
    <xf numFmtId="165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65" fontId="55" fillId="30" borderId="0" xfId="64" applyFont="1" applyFill="1" applyAlignment="1">
      <alignment vertical="center"/>
    </xf>
    <xf numFmtId="165" fontId="55" fillId="30" borderId="0" xfId="0" applyNumberFormat="1" applyFont="1" applyFill="1" applyAlignment="1">
      <alignment vertical="center"/>
    </xf>
    <xf numFmtId="165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68" fontId="55" fillId="29" borderId="0" xfId="64" applyNumberFormat="1" applyFont="1" applyFill="1" applyAlignment="1">
      <alignment vertical="center"/>
    </xf>
    <xf numFmtId="168" fontId="55" fillId="29" borderId="0" xfId="0" applyNumberFormat="1" applyFont="1" applyFill="1" applyAlignment="1">
      <alignment vertical="center"/>
    </xf>
    <xf numFmtId="168" fontId="55" fillId="0" borderId="0" xfId="64" applyNumberFormat="1" applyFont="1" applyAlignment="1">
      <alignment vertical="center"/>
    </xf>
    <xf numFmtId="0" fontId="53" fillId="31" borderId="0" xfId="0" applyFont="1" applyFill="1"/>
    <xf numFmtId="165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68" fontId="55" fillId="29" borderId="0" xfId="0" applyNumberFormat="1" applyFont="1" applyFill="1"/>
    <xf numFmtId="168" fontId="55" fillId="29" borderId="0" xfId="64" applyNumberFormat="1" applyFont="1" applyFill="1"/>
    <xf numFmtId="9" fontId="55" fillId="32" borderId="0" xfId="0" applyNumberFormat="1" applyFont="1" applyFill="1"/>
    <xf numFmtId="165" fontId="55" fillId="29" borderId="0" xfId="0" applyNumberFormat="1" applyFont="1" applyFill="1"/>
    <xf numFmtId="170" fontId="3" fillId="0" borderId="29" xfId="87" applyNumberFormat="1" applyFont="1" applyBorder="1" applyProtection="1">
      <protection locked="0"/>
    </xf>
    <xf numFmtId="170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65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8" fontId="3" fillId="0" borderId="31" xfId="87" applyNumberFormat="1" applyFont="1" applyFill="1" applyBorder="1" applyAlignment="1" applyProtection="1">
      <alignment horizontal="left" vertical="center"/>
      <protection locked="0"/>
    </xf>
    <xf numFmtId="168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65" fontId="3" fillId="0" borderId="16" xfId="87" applyFont="1" applyFill="1" applyBorder="1" applyAlignment="1" applyProtection="1">
      <alignment horizontal="center" vertical="center"/>
      <protection locked="0"/>
    </xf>
    <xf numFmtId="168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8" fontId="3" fillId="0" borderId="31" xfId="88" applyNumberFormat="1" applyFont="1" applyFill="1" applyBorder="1" applyAlignment="1" applyProtection="1">
      <alignment horizontal="left" vertical="center"/>
      <protection locked="0"/>
    </xf>
    <xf numFmtId="165" fontId="3" fillId="0" borderId="16" xfId="88" applyFont="1" applyFill="1" applyBorder="1" applyAlignment="1" applyProtection="1">
      <alignment horizontal="center" vertical="center"/>
      <protection locked="0"/>
    </xf>
    <xf numFmtId="165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68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68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69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68" fontId="3" fillId="0" borderId="19" xfId="64" applyNumberFormat="1" applyFont="1" applyFill="1" applyBorder="1" applyAlignment="1" applyProtection="1">
      <alignment vertical="center"/>
      <protection locked="0"/>
    </xf>
    <xf numFmtId="168" fontId="3" fillId="0" borderId="16" xfId="64" applyNumberFormat="1" applyFont="1" applyFill="1" applyBorder="1" applyAlignment="1" applyProtection="1">
      <alignment vertical="center"/>
      <protection locked="0"/>
    </xf>
    <xf numFmtId="170" fontId="3" fillId="0" borderId="19" xfId="64" applyNumberFormat="1" applyFont="1" applyFill="1" applyBorder="1" applyAlignment="1" applyProtection="1">
      <alignment horizontal="right" vertical="center"/>
      <protection locked="0"/>
    </xf>
    <xf numFmtId="170" fontId="3" fillId="0" borderId="16" xfId="64" applyNumberFormat="1" applyFont="1" applyFill="1" applyBorder="1" applyAlignment="1" applyProtection="1">
      <alignment horizontal="right" vertical="center"/>
      <protection locked="0"/>
    </xf>
    <xf numFmtId="170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65" fontId="3" fillId="0" borderId="0" xfId="64" applyFont="1" applyFill="1" applyAlignment="1">
      <alignment vertical="center"/>
    </xf>
    <xf numFmtId="0" fontId="0" fillId="0" borderId="0" xfId="0"/>
    <xf numFmtId="168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5" fontId="50" fillId="0" borderId="0" xfId="64" applyFont="1" applyAlignment="1"/>
    <xf numFmtId="165" fontId="63" fillId="0" borderId="0" xfId="64" applyFont="1"/>
    <xf numFmtId="165" fontId="64" fillId="0" borderId="0" xfId="64" applyFont="1" applyAlignment="1"/>
    <xf numFmtId="165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77" fontId="45" fillId="0" borderId="0" xfId="0" applyNumberFormat="1" applyFont="1" applyAlignment="1">
      <alignment horizontal="left"/>
    </xf>
    <xf numFmtId="175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79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67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77" fontId="46" fillId="37" borderId="18" xfId="0" applyNumberFormat="1" applyFont="1" applyFill="1" applyBorder="1" applyAlignment="1">
      <alignment horizontal="center"/>
    </xf>
    <xf numFmtId="177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5" fontId="7" fillId="37" borderId="37" xfId="65" applyNumberFormat="1" applyFont="1" applyFill="1" applyBorder="1" applyAlignment="1"/>
    <xf numFmtId="167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165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5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67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67" fontId="11" fillId="0" borderId="18" xfId="65" applyNumberFormat="1" applyFont="1" applyFill="1" applyBorder="1" applyAlignment="1">
      <alignment horizontal="right"/>
    </xf>
    <xf numFmtId="175" fontId="47" fillId="0" borderId="16" xfId="65" applyNumberFormat="1" applyFont="1" applyFill="1" applyBorder="1" applyAlignment="1">
      <alignment horizontal="right"/>
    </xf>
    <xf numFmtId="175" fontId="11" fillId="0" borderId="18" xfId="65" applyNumberFormat="1" applyFont="1" applyFill="1" applyBorder="1" applyAlignment="1">
      <alignment horizontal="right"/>
    </xf>
    <xf numFmtId="176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165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5" fontId="49" fillId="0" borderId="37" xfId="65" applyNumberFormat="1" applyFont="1" applyFill="1" applyBorder="1" applyAlignment="1">
      <alignment horizontal="right" vertical="center" wrapText="1"/>
    </xf>
    <xf numFmtId="175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5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5" fontId="8" fillId="0" borderId="18" xfId="65" applyNumberFormat="1" applyFont="1" applyFill="1" applyBorder="1" applyAlignment="1"/>
    <xf numFmtId="175" fontId="8" fillId="0" borderId="45" xfId="65" applyNumberFormat="1" applyFont="1" applyFill="1" applyBorder="1" applyAlignment="1"/>
    <xf numFmtId="175" fontId="11" fillId="0" borderId="41" xfId="65" applyNumberFormat="1" applyFont="1" applyFill="1" applyBorder="1" applyAlignment="1">
      <alignment horizontal="right"/>
    </xf>
    <xf numFmtId="175" fontId="11" fillId="0" borderId="60" xfId="65" applyNumberFormat="1" applyFont="1" applyFill="1" applyBorder="1" applyAlignment="1"/>
    <xf numFmtId="167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5" fontId="11" fillId="0" borderId="60" xfId="65" applyNumberFormat="1" applyFont="1" applyFill="1" applyBorder="1" applyAlignment="1">
      <alignment horizontal="right"/>
    </xf>
    <xf numFmtId="167" fontId="11" fillId="0" borderId="45" xfId="65" applyNumberFormat="1" applyFont="1" applyFill="1" applyBorder="1" applyAlignment="1">
      <alignment horizontal="right"/>
    </xf>
    <xf numFmtId="175" fontId="47" fillId="0" borderId="28" xfId="65" applyNumberFormat="1" applyFont="1" applyFill="1" applyBorder="1" applyAlignment="1">
      <alignment horizontal="right"/>
    </xf>
    <xf numFmtId="175" fontId="11" fillId="0" borderId="45" xfId="65" applyNumberFormat="1" applyFont="1" applyFill="1" applyBorder="1" applyAlignment="1">
      <alignment horizontal="right"/>
    </xf>
    <xf numFmtId="176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165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5" fontId="49" fillId="0" borderId="63" xfId="65" applyNumberFormat="1" applyFont="1" applyFill="1" applyBorder="1" applyAlignment="1">
      <alignment horizontal="right" vertical="center" wrapText="1"/>
    </xf>
    <xf numFmtId="175" fontId="49" fillId="0" borderId="45" xfId="65" applyNumberFormat="1" applyFont="1" applyFill="1" applyBorder="1" applyAlignment="1">
      <alignment horizontal="right" vertical="center" wrapText="1"/>
    </xf>
    <xf numFmtId="175" fontId="7" fillId="0" borderId="18" xfId="65" applyNumberFormat="1" applyFont="1" applyFill="1" applyBorder="1" applyAlignment="1"/>
    <xf numFmtId="175" fontId="89" fillId="0" borderId="37" xfId="65" applyNumberFormat="1" applyFont="1" applyFill="1" applyBorder="1" applyAlignment="1"/>
    <xf numFmtId="175" fontId="7" fillId="0" borderId="28" xfId="65" applyNumberFormat="1" applyFont="1" applyFill="1" applyBorder="1" applyAlignment="1"/>
    <xf numFmtId="165" fontId="48" fillId="0" borderId="0" xfId="64" applyFont="1" applyFill="1"/>
    <xf numFmtId="220" fontId="48" fillId="0" borderId="0" xfId="0" applyNumberFormat="1" applyFont="1"/>
    <xf numFmtId="165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78" fontId="46" fillId="0" borderId="0" xfId="0" applyNumberFormat="1" applyFont="1" applyFill="1" applyAlignment="1">
      <alignment horizontal="left"/>
    </xf>
    <xf numFmtId="179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68" fontId="11" fillId="0" borderId="19" xfId="64" applyNumberFormat="1" applyFont="1" applyFill="1" applyBorder="1" applyAlignment="1">
      <alignment wrapText="1"/>
    </xf>
    <xf numFmtId="168" fontId="11" fillId="0" borderId="60" xfId="64" applyNumberFormat="1" applyFont="1" applyFill="1" applyBorder="1" applyAlignment="1">
      <alignment horizontal="right"/>
    </xf>
    <xf numFmtId="168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justify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43" fontId="173" fillId="0" borderId="0" xfId="457" applyFont="1" applyFill="1" applyBorder="1" applyAlignment="1">
      <alignment vertical="center"/>
    </xf>
    <xf numFmtId="43" fontId="173" fillId="0" borderId="0" xfId="458" applyFont="1" applyFill="1" applyBorder="1" applyAlignment="1">
      <alignment vertical="center"/>
    </xf>
    <xf numFmtId="2" fontId="173" fillId="0" borderId="0" xfId="695" applyNumberFormat="1" applyFont="1" applyFill="1" applyBorder="1" applyAlignment="1">
      <alignment vertical="center"/>
    </xf>
    <xf numFmtId="43" fontId="173" fillId="0" borderId="0" xfId="460" applyFont="1" applyFill="1" applyBorder="1" applyAlignment="1">
      <alignment vertical="center"/>
    </xf>
    <xf numFmtId="2" fontId="47" fillId="0" borderId="0" xfId="695" applyNumberFormat="1" applyFont="1" applyFill="1" applyBorder="1" applyAlignment="1">
      <alignment vertical="center"/>
    </xf>
    <xf numFmtId="0" fontId="91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165" fontId="55" fillId="0" borderId="0" xfId="64" applyFont="1" applyAlignment="1">
      <alignment horizontal="center" vertical="center"/>
    </xf>
    <xf numFmtId="165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65" fontId="55" fillId="38" borderId="0" xfId="69" applyFont="1" applyFill="1" applyAlignment="1" applyProtection="1">
      <alignment horizontal="center"/>
      <protection locked="0"/>
    </xf>
    <xf numFmtId="165" fontId="55" fillId="32" borderId="0" xfId="64" applyFont="1" applyFill="1" applyAlignment="1" applyProtection="1">
      <alignment horizontal="center" vertical="center"/>
      <protection locked="0"/>
    </xf>
    <xf numFmtId="169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65" fontId="3" fillId="22" borderId="32" xfId="87" applyFont="1" applyFill="1" applyBorder="1" applyAlignment="1" applyProtection="1">
      <alignment horizontal="center"/>
      <protection locked="0"/>
    </xf>
    <xf numFmtId="165" fontId="3" fillId="22" borderId="12" xfId="87" applyFont="1" applyFill="1" applyBorder="1" applyAlignment="1" applyProtection="1">
      <alignment horizontal="center"/>
      <protection locked="0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7" fillId="0" borderId="0" xfId="695" applyNumberFormat="1" applyFont="1" applyFill="1" applyBorder="1" applyAlignment="1">
      <alignment horizontal="center" vertic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th" xfId="606"/>
    <cellStyle name="Thuyet minh" xfId="607"/>
    <cellStyle name="viet" xfId="609"/>
    <cellStyle name="viet2" xfId="610"/>
    <cellStyle name="vntxt1" xfId="613"/>
    <cellStyle name="vntxt2" xfId="614"/>
    <cellStyle name="vnhead1" xfId="611"/>
    <cellStyle name="vnhead3" xfId="612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36" t="s">
        <v>50</v>
      </c>
      <c r="B2" s="337"/>
      <c r="C2" s="337"/>
      <c r="D2" s="337"/>
      <c r="E2" s="337"/>
      <c r="F2" s="337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38" t="s">
        <v>51</v>
      </c>
      <c r="D3" s="338"/>
      <c r="E3" s="338"/>
      <c r="F3" s="338"/>
      <c r="G3" s="338"/>
      <c r="H3" s="338"/>
      <c r="I3" s="338"/>
      <c r="J3" s="338"/>
      <c r="K3" s="338"/>
      <c r="L3" s="338"/>
      <c r="M3" s="320" t="s">
        <v>23</v>
      </c>
      <c r="N3" s="328"/>
      <c r="O3" s="329" t="s">
        <v>24</v>
      </c>
      <c r="P3" s="330"/>
      <c r="Q3" s="320" t="s">
        <v>5</v>
      </c>
      <c r="R3" s="320"/>
      <c r="S3" s="328"/>
      <c r="T3" s="331"/>
      <c r="U3" s="322" t="s">
        <v>26</v>
      </c>
      <c r="V3" s="323"/>
      <c r="W3" s="324" t="s">
        <v>25</v>
      </c>
    </row>
    <row r="4" spans="1:23" ht="12.75" customHeight="1">
      <c r="A4" s="328" t="s">
        <v>27</v>
      </c>
      <c r="B4" s="320" t="s">
        <v>28</v>
      </c>
      <c r="C4" s="320" t="s">
        <v>29</v>
      </c>
      <c r="D4" s="320" t="s">
        <v>30</v>
      </c>
      <c r="E4" s="320" t="s">
        <v>31</v>
      </c>
      <c r="F4" s="320" t="s">
        <v>32</v>
      </c>
      <c r="G4" s="320" t="s">
        <v>33</v>
      </c>
      <c r="H4" s="332" t="s">
        <v>52</v>
      </c>
      <c r="I4" s="320" t="s">
        <v>34</v>
      </c>
      <c r="J4" s="331"/>
      <c r="K4" s="320" t="s">
        <v>35</v>
      </c>
      <c r="L4" s="320" t="s">
        <v>36</v>
      </c>
      <c r="M4" s="320" t="s">
        <v>35</v>
      </c>
      <c r="N4" s="320" t="s">
        <v>37</v>
      </c>
      <c r="O4" s="320" t="s">
        <v>35</v>
      </c>
      <c r="P4" s="320" t="s">
        <v>37</v>
      </c>
      <c r="Q4" s="320" t="s">
        <v>38</v>
      </c>
      <c r="R4" s="320" t="s">
        <v>39</v>
      </c>
      <c r="S4" s="320" t="s">
        <v>36</v>
      </c>
      <c r="T4" s="320" t="s">
        <v>39</v>
      </c>
      <c r="U4" s="332" t="s">
        <v>36</v>
      </c>
      <c r="V4" s="320" t="s">
        <v>39</v>
      </c>
      <c r="W4" s="325"/>
    </row>
    <row r="5" spans="1:23">
      <c r="A5" s="331"/>
      <c r="B5" s="331"/>
      <c r="C5" s="331"/>
      <c r="D5" s="331"/>
      <c r="E5" s="331"/>
      <c r="F5" s="331"/>
      <c r="G5" s="331"/>
      <c r="H5" s="333"/>
      <c r="I5" s="106" t="s">
        <v>40</v>
      </c>
      <c r="J5" s="106" t="s">
        <v>41</v>
      </c>
      <c r="K5" s="331"/>
      <c r="L5" s="331"/>
      <c r="M5" s="331"/>
      <c r="N5" s="331"/>
      <c r="O5" s="331"/>
      <c r="P5" s="331"/>
      <c r="Q5" s="327"/>
      <c r="R5" s="327"/>
      <c r="S5" s="331"/>
      <c r="T5" s="327"/>
      <c r="U5" s="333"/>
      <c r="V5" s="321"/>
      <c r="W5" s="32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34" t="s">
        <v>5</v>
      </c>
      <c r="B179" s="335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41" t="s">
        <v>210</v>
      </c>
      <c r="B1" s="341"/>
      <c r="C1" s="341"/>
      <c r="D1" s="341"/>
      <c r="E1" s="341"/>
      <c r="F1" s="341"/>
      <c r="G1" s="341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42" t="e">
        <f>#REF!</f>
        <v>#REF!</v>
      </c>
      <c r="C2" s="343"/>
      <c r="D2" s="343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44"/>
      <c r="C3" s="344"/>
      <c r="D3" s="344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45">
        <v>41948</v>
      </c>
      <c r="C4" s="345"/>
      <c r="D4" s="345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45">
        <v>41949</v>
      </c>
      <c r="C5" s="345"/>
      <c r="D5" s="345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44">
        <v>111000</v>
      </c>
      <c r="C6" s="344"/>
      <c r="D6" s="344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39">
        <f>+$B$6*$F$7/$C$7</f>
        <v>111000</v>
      </c>
      <c r="C8" s="339"/>
      <c r="D8" s="33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45" t="s">
        <v>226</v>
      </c>
      <c r="C9" s="345"/>
      <c r="D9" s="345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44" t="e">
        <f>VLOOKUP(I11,#REF!,4,0)*1000</f>
        <v>#REF!</v>
      </c>
      <c r="C11" s="344"/>
      <c r="D11" s="344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39" t="e">
        <f>+ ROUND((B11-B19)*F10/C10,0)</f>
        <v>#REF!</v>
      </c>
      <c r="C12" s="339"/>
      <c r="D12" s="33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40" t="s">
        <v>212</v>
      </c>
      <c r="C13" s="340"/>
      <c r="D13" s="34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39">
        <f>+IF($E$13=1,ROUNDDOWN($B$8*$F$10/$C$10,0),IF(MROUND($B$8*$F$10/$C$10,10)-($B$8*$F$10/$C$10)&gt;0,MROUND($B$8*$F$10/$C$10,10)-10,MROUND($B$8*$F$10/$C$10,10)))</f>
        <v>55500</v>
      </c>
      <c r="C14" s="339"/>
      <c r="D14" s="33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39">
        <f>ROUNDDOWN($B$8*$F$10/$C$10,0)-B14</f>
        <v>0</v>
      </c>
      <c r="C15" s="339"/>
      <c r="D15" s="33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40" t="s">
        <v>223</v>
      </c>
      <c r="C16" s="340"/>
      <c r="D16" s="34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44">
        <v>10000</v>
      </c>
      <c r="C17" s="344"/>
      <c r="D17" s="344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39">
        <f>+IF($E$16=1,B17*B15,0)</f>
        <v>0</v>
      </c>
      <c r="C18" s="339"/>
      <c r="D18" s="33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44">
        <v>10000</v>
      </c>
      <c r="C19" s="344"/>
      <c r="D19" s="344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39">
        <f>+B19*B14</f>
        <v>555000000</v>
      </c>
      <c r="C20" s="339"/>
      <c r="D20" s="33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45"/>
      <c r="C21" s="345"/>
      <c r="D21" s="345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46" t="s">
        <v>241</v>
      </c>
      <c r="F23" s="346"/>
      <c r="G23" s="346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48" t="s">
        <v>328</v>
      </c>
      <c r="F1" s="348"/>
      <c r="G1" s="349" t="s">
        <v>329</v>
      </c>
      <c r="H1" s="34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5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5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5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47" t="s">
        <v>398</v>
      </c>
      <c r="C62" s="347" t="s">
        <v>310</v>
      </c>
      <c r="D62" s="347" t="s">
        <v>403</v>
      </c>
      <c r="E62" s="351">
        <v>140130</v>
      </c>
      <c r="F62" s="351">
        <v>7</v>
      </c>
      <c r="G62" s="40">
        <v>215002</v>
      </c>
      <c r="H62" s="40">
        <v>0</v>
      </c>
    </row>
    <row r="63" spans="1:9" s="40" customFormat="1">
      <c r="B63" s="347"/>
      <c r="C63" s="347"/>
      <c r="D63" s="347"/>
      <c r="E63" s="351"/>
      <c r="F63" s="35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52" t="s">
        <v>20</v>
      </c>
      <c r="C32" s="352"/>
      <c r="D32" s="352"/>
      <c r="E32" s="352"/>
      <c r="F32" s="352"/>
      <c r="G32" s="35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52" t="s">
        <v>14</v>
      </c>
      <c r="C39" s="352"/>
      <c r="D39" s="352"/>
      <c r="E39" s="352"/>
      <c r="F39" s="352"/>
      <c r="G39" s="35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53"/>
      <c r="E43" s="354"/>
      <c r="F43" s="354"/>
      <c r="G43" s="35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74"/>
  <sheetViews>
    <sheetView tabSelected="1" zoomScale="93" zoomScaleNormal="93" workbookViewId="0">
      <selection activeCell="D67" sqref="D67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69" t="s">
        <v>561</v>
      </c>
      <c r="B1" s="369"/>
      <c r="C1" s="369"/>
      <c r="D1" s="369"/>
      <c r="E1" s="369"/>
      <c r="F1" s="369"/>
    </row>
    <row r="2" spans="1:6" ht="15.75" customHeight="1">
      <c r="A2" s="366" t="s">
        <v>562</v>
      </c>
      <c r="B2" s="366"/>
      <c r="C2" s="366"/>
      <c r="D2" s="366"/>
      <c r="E2" s="366"/>
      <c r="F2" s="366"/>
    </row>
    <row r="3" spans="1:6" ht="19.5" customHeight="1">
      <c r="A3" s="367" t="s">
        <v>580</v>
      </c>
      <c r="B3" s="367"/>
      <c r="C3" s="367"/>
      <c r="D3" s="367"/>
      <c r="E3" s="367"/>
      <c r="F3" s="367"/>
    </row>
    <row r="4" spans="1:6" ht="18" customHeight="1">
      <c r="A4" s="368" t="s">
        <v>563</v>
      </c>
      <c r="B4" s="368"/>
      <c r="C4" s="368"/>
      <c r="D4" s="368"/>
      <c r="E4" s="368"/>
      <c r="F4" s="368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9" t="s">
        <v>564</v>
      </c>
      <c r="B6" s="369"/>
      <c r="C6" s="369"/>
      <c r="D6" s="369"/>
      <c r="E6" s="369"/>
      <c r="F6" s="369"/>
    </row>
    <row r="7" spans="1:6" ht="15.75" customHeight="1">
      <c r="A7" s="369" t="s">
        <v>565</v>
      </c>
      <c r="B7" s="369"/>
      <c r="C7" s="369"/>
      <c r="D7" s="369"/>
      <c r="E7" s="369"/>
      <c r="F7" s="369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77" t="s">
        <v>570</v>
      </c>
      <c r="B18" s="377"/>
      <c r="C18" s="377"/>
      <c r="D18" s="161" t="str">
        <f>"Từ ngày "&amp;TEXT(F25+1,"dd/mm/yyyy")&amp;" đến "&amp;TEXT(E25,"dd/mm/yyyy")</f>
        <v>Từ ngày 15/12/2025 đến 21/12/2025</v>
      </c>
      <c r="G18" s="175"/>
    </row>
    <row r="19" spans="1:9" ht="15.75" customHeight="1">
      <c r="A19" s="176"/>
      <c r="B19" s="291" t="s">
        <v>571</v>
      </c>
      <c r="C19" s="292"/>
      <c r="D19" s="293" t="str">
        <f>"From "&amp;TEXT(F25+1,"dd/mm/yyyy")&amp;" to "&amp;TEXT(E25,"dd/mm/yyyy")</f>
        <v>From 15/12/2025 to 21/12/2025</v>
      </c>
      <c r="E19" s="187"/>
      <c r="F19" s="187"/>
      <c r="G19" s="294"/>
    </row>
    <row r="20" spans="1:9" ht="15.75" customHeight="1">
      <c r="A20" s="177">
        <v>5</v>
      </c>
      <c r="B20" s="295" t="s">
        <v>578</v>
      </c>
      <c r="C20" s="295"/>
      <c r="D20" s="296">
        <f>E25+1</f>
        <v>46013</v>
      </c>
      <c r="E20" s="297"/>
      <c r="F20" s="297"/>
      <c r="G20" s="294"/>
    </row>
    <row r="21" spans="1:9" ht="15.75" customHeight="1">
      <c r="A21" s="176"/>
      <c r="B21" s="291" t="s">
        <v>579</v>
      </c>
      <c r="C21" s="292"/>
      <c r="D21" s="298">
        <f>D20</f>
        <v>46013</v>
      </c>
      <c r="E21" s="299"/>
      <c r="F21" s="299"/>
      <c r="G21" s="299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70" t="s">
        <v>531</v>
      </c>
      <c r="B23" s="371"/>
      <c r="C23" s="372" t="s">
        <v>541</v>
      </c>
      <c r="D23" s="371"/>
      <c r="E23" s="179" t="s">
        <v>542</v>
      </c>
      <c r="F23" s="261" t="s">
        <v>542</v>
      </c>
      <c r="I23" s="180"/>
    </row>
    <row r="24" spans="1:9" ht="15.75" customHeight="1">
      <c r="A24" s="373" t="s">
        <v>27</v>
      </c>
      <c r="B24" s="374"/>
      <c r="C24" s="375" t="s">
        <v>330</v>
      </c>
      <c r="D24" s="376"/>
      <c r="E24" s="181" t="s">
        <v>543</v>
      </c>
      <c r="F24" s="262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46012</v>
      </c>
      <c r="F25" s="186">
        <v>46005</v>
      </c>
      <c r="G25" s="187"/>
      <c r="I25" s="180"/>
    </row>
    <row r="26" spans="1:9" ht="15.75" customHeight="1">
      <c r="A26" s="364" t="s">
        <v>572</v>
      </c>
      <c r="B26" s="365"/>
      <c r="C26" s="188" t="s">
        <v>544</v>
      </c>
      <c r="D26" s="188"/>
      <c r="E26" s="189"/>
      <c r="F26" s="263"/>
      <c r="I26" s="190"/>
    </row>
    <row r="27" spans="1:9" ht="15.75" customHeight="1">
      <c r="A27" s="191"/>
      <c r="B27" s="192"/>
      <c r="C27" s="193" t="s">
        <v>545</v>
      </c>
      <c r="D27" s="194"/>
      <c r="E27" s="285"/>
      <c r="F27" s="266"/>
      <c r="I27" s="190"/>
    </row>
    <row r="28" spans="1:9" ht="15.75" customHeight="1">
      <c r="A28" s="362">
        <v>1</v>
      </c>
      <c r="B28" s="363"/>
      <c r="C28" s="196" t="s">
        <v>546</v>
      </c>
      <c r="D28" s="197"/>
      <c r="E28" s="286"/>
      <c r="F28" s="287"/>
      <c r="I28" s="190"/>
    </row>
    <row r="29" spans="1:9" ht="15.75" customHeight="1">
      <c r="A29" s="198"/>
      <c r="B29" s="199"/>
      <c r="C29" s="200" t="s">
        <v>547</v>
      </c>
      <c r="D29" s="201"/>
      <c r="E29" s="265"/>
      <c r="F29" s="266"/>
      <c r="I29" s="190"/>
    </row>
    <row r="30" spans="1:9" ht="15.75" customHeight="1">
      <c r="A30" s="378">
        <v>1.1000000000000001</v>
      </c>
      <c r="B30" s="379"/>
      <c r="C30" s="202" t="s">
        <v>582</v>
      </c>
      <c r="D30" s="203"/>
      <c r="E30" s="162">
        <f>F34</f>
        <v>123554605739</v>
      </c>
      <c r="F30" s="271">
        <v>127786662059</v>
      </c>
      <c r="G30" s="204"/>
      <c r="H30" s="204"/>
      <c r="I30" s="180"/>
    </row>
    <row r="31" spans="1:9" ht="15.75" customHeight="1">
      <c r="A31" s="360">
        <v>1.2</v>
      </c>
      <c r="B31" s="361"/>
      <c r="C31" s="205" t="s">
        <v>583</v>
      </c>
      <c r="D31" s="206"/>
      <c r="E31" s="249">
        <f>F35</f>
        <v>14540.63</v>
      </c>
      <c r="F31" s="272">
        <v>14870.63</v>
      </c>
      <c r="G31" s="204"/>
      <c r="H31" s="204"/>
      <c r="I31" s="180"/>
    </row>
    <row r="32" spans="1:9" ht="15.75" customHeight="1">
      <c r="A32" s="362">
        <v>2</v>
      </c>
      <c r="B32" s="363"/>
      <c r="C32" s="196" t="s">
        <v>548</v>
      </c>
      <c r="D32" s="197"/>
      <c r="E32" s="250"/>
      <c r="F32" s="273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1"/>
      <c r="F33" s="274"/>
      <c r="G33" s="204"/>
      <c r="H33" s="204"/>
      <c r="I33" s="180"/>
    </row>
    <row r="34" spans="1:9" ht="15.75" customHeight="1">
      <c r="A34" s="378">
        <v>2.1</v>
      </c>
      <c r="B34" s="379"/>
      <c r="C34" s="202" t="s">
        <v>584</v>
      </c>
      <c r="D34" s="203"/>
      <c r="E34" s="162">
        <v>124841804640</v>
      </c>
      <c r="F34" s="271">
        <v>123554605739</v>
      </c>
      <c r="G34" s="204"/>
      <c r="H34" s="204"/>
      <c r="I34" s="209"/>
    </row>
    <row r="35" spans="1:9" ht="15.75" customHeight="1">
      <c r="A35" s="360">
        <v>2.2000000000000002</v>
      </c>
      <c r="B35" s="361"/>
      <c r="C35" s="210" t="s">
        <v>585</v>
      </c>
      <c r="D35" s="201"/>
      <c r="E35" s="249">
        <v>14726.89</v>
      </c>
      <c r="F35" s="272">
        <v>14540.63</v>
      </c>
      <c r="G35" s="204"/>
      <c r="H35" s="204"/>
    </row>
    <row r="36" spans="1:9" ht="15.75" customHeight="1">
      <c r="A36" s="380">
        <v>3</v>
      </c>
      <c r="B36" s="381"/>
      <c r="C36" s="211" t="s">
        <v>574</v>
      </c>
      <c r="D36" s="212"/>
      <c r="E36" s="252"/>
      <c r="F36" s="275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4">
        <f>E34-E30</f>
        <v>1287198901</v>
      </c>
      <c r="F37" s="276">
        <v>-4232056320</v>
      </c>
      <c r="G37" s="204"/>
      <c r="H37" s="204"/>
    </row>
    <row r="38" spans="1:9" ht="15.75" customHeight="1">
      <c r="A38" s="382">
        <v>3.1</v>
      </c>
      <c r="B38" s="383"/>
      <c r="C38" s="217" t="s">
        <v>550</v>
      </c>
      <c r="D38" s="218"/>
      <c r="E38" s="252"/>
      <c r="F38" s="275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3">
        <f>E37-E41</f>
        <v>1583218784</v>
      </c>
      <c r="F39" s="277">
        <v>-2818112657</v>
      </c>
      <c r="G39" s="204"/>
      <c r="H39" s="204"/>
    </row>
    <row r="40" spans="1:9" ht="15.75" customHeight="1">
      <c r="A40" s="358">
        <v>3.2</v>
      </c>
      <c r="B40" s="359"/>
      <c r="C40" s="222" t="s">
        <v>581</v>
      </c>
      <c r="D40" s="223"/>
      <c r="E40" s="254"/>
      <c r="F40" s="278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77">
        <v>-296019883</v>
      </c>
      <c r="F41" s="276">
        <v>-1413943663</v>
      </c>
      <c r="G41" s="204"/>
      <c r="H41" s="204"/>
    </row>
    <row r="42" spans="1:9" ht="15.75" customHeight="1">
      <c r="A42" s="358">
        <v>3.3</v>
      </c>
      <c r="B42" s="359"/>
      <c r="C42" s="217" t="s">
        <v>552</v>
      </c>
      <c r="D42" s="218"/>
      <c r="E42" s="255"/>
      <c r="F42" s="279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56"/>
      <c r="F43" s="280"/>
      <c r="G43" s="204"/>
      <c r="H43" s="204"/>
    </row>
    <row r="44" spans="1:9" ht="15.75" customHeight="1">
      <c r="A44" s="380">
        <v>4</v>
      </c>
      <c r="B44" s="384">
        <v>4</v>
      </c>
      <c r="C44" s="227" t="s">
        <v>573</v>
      </c>
      <c r="D44" s="218"/>
      <c r="E44" s="257"/>
      <c r="F44" s="281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58">
        <f>E35/E31-1</f>
        <v>1.2809623792091607E-2</v>
      </c>
      <c r="F45" s="282">
        <v>-2.2191393370691093E-2</v>
      </c>
      <c r="G45" s="195"/>
      <c r="H45" s="204"/>
    </row>
    <row r="46" spans="1:9" ht="15.75" customHeight="1">
      <c r="A46" s="380">
        <v>5</v>
      </c>
      <c r="B46" s="384"/>
      <c r="C46" s="230" t="s">
        <v>554</v>
      </c>
      <c r="D46" s="231"/>
      <c r="E46" s="259"/>
      <c r="F46" s="283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0"/>
      <c r="F47" s="284"/>
      <c r="G47" s="204"/>
      <c r="H47" s="204"/>
    </row>
    <row r="48" spans="1:9" ht="15.75" customHeight="1">
      <c r="A48" s="389">
        <v>5.0999999999999996</v>
      </c>
      <c r="B48" s="390"/>
      <c r="C48" s="234" t="s">
        <v>586</v>
      </c>
      <c r="D48" s="203"/>
      <c r="E48" s="300">
        <v>160738320812</v>
      </c>
      <c r="F48" s="301">
        <v>160738320812</v>
      </c>
      <c r="H48" s="204"/>
    </row>
    <row r="49" spans="1:12" ht="15.75" customHeight="1">
      <c r="A49" s="389">
        <v>5.2</v>
      </c>
      <c r="B49" s="390"/>
      <c r="C49" s="235" t="s">
        <v>587</v>
      </c>
      <c r="D49" s="236"/>
      <c r="E49" s="300">
        <v>101112382741</v>
      </c>
      <c r="F49" s="302">
        <v>101112382741</v>
      </c>
      <c r="G49" s="204"/>
      <c r="H49" s="204"/>
    </row>
    <row r="50" spans="1:12" ht="15.75" customHeight="1">
      <c r="A50" s="387">
        <v>6</v>
      </c>
      <c r="B50" s="388"/>
      <c r="C50" s="237" t="s">
        <v>592</v>
      </c>
      <c r="D50" s="238"/>
      <c r="E50" s="267"/>
      <c r="F50" s="268"/>
      <c r="G50" s="204"/>
      <c r="H50" s="204"/>
    </row>
    <row r="51" spans="1:12" ht="15.75" customHeight="1">
      <c r="A51" s="389">
        <v>6.1</v>
      </c>
      <c r="B51" s="390">
        <v>6.1</v>
      </c>
      <c r="C51" s="239" t="s">
        <v>594</v>
      </c>
      <c r="D51" s="240"/>
      <c r="E51" s="269">
        <v>27635.09</v>
      </c>
      <c r="F51" s="269">
        <v>27635.09</v>
      </c>
      <c r="G51" s="289"/>
      <c r="H51" s="204"/>
    </row>
    <row r="52" spans="1:12" ht="15.75" customHeight="1">
      <c r="A52" s="389">
        <v>6.2</v>
      </c>
      <c r="B52" s="390"/>
      <c r="C52" s="202" t="s">
        <v>588</v>
      </c>
      <c r="D52" s="234"/>
      <c r="E52" s="290">
        <f>E35*E51</f>
        <v>406978930.57010001</v>
      </c>
      <c r="F52" s="269">
        <v>401831618.70669997</v>
      </c>
      <c r="G52" s="288"/>
      <c r="H52" s="204"/>
    </row>
    <row r="53" spans="1:12" ht="15.75" customHeight="1" thickBot="1">
      <c r="A53" s="385">
        <v>6.2</v>
      </c>
      <c r="B53" s="386">
        <v>6.3</v>
      </c>
      <c r="C53" s="241" t="s">
        <v>593</v>
      </c>
      <c r="D53" s="241"/>
      <c r="E53" s="270">
        <f>E52/E34</f>
        <v>3.2599571252889571E-3</v>
      </c>
      <c r="F53" s="270">
        <v>3.2522593253669525E-3</v>
      </c>
      <c r="G53" s="288"/>
      <c r="H53" s="204"/>
    </row>
    <row r="54" spans="1:12" ht="15.75" customHeight="1">
      <c r="A54" s="242"/>
      <c r="B54" s="242"/>
      <c r="C54" s="242"/>
      <c r="D54" s="242"/>
      <c r="E54" s="243"/>
      <c r="F54" s="243"/>
    </row>
    <row r="55" spans="1:12">
      <c r="B55" s="244"/>
      <c r="C55" s="245" t="s">
        <v>556</v>
      </c>
      <c r="D55" s="245"/>
      <c r="E55" s="356" t="s">
        <v>557</v>
      </c>
      <c r="F55" s="356"/>
    </row>
    <row r="56" spans="1:12">
      <c r="B56" s="244"/>
      <c r="C56" s="246" t="s">
        <v>589</v>
      </c>
      <c r="D56" s="245"/>
      <c r="E56" s="355" t="s">
        <v>558</v>
      </c>
      <c r="F56" s="356"/>
    </row>
    <row r="57" spans="1:12" ht="14.25" customHeight="1">
      <c r="C57" s="247"/>
      <c r="D57" s="247"/>
      <c r="E57" s="173"/>
      <c r="F57" s="173"/>
    </row>
    <row r="58" spans="1:12" ht="14.25" customHeight="1">
      <c r="A58" s="248"/>
      <c r="B58" s="248"/>
    </row>
    <row r="59" spans="1:12" s="187" customFormat="1" ht="14.25" customHeight="1">
      <c r="A59" s="311"/>
      <c r="B59" s="311"/>
    </row>
    <row r="60" spans="1:12" s="187" customFormat="1" ht="14.25" customHeight="1">
      <c r="A60" s="311"/>
      <c r="B60" s="311"/>
    </row>
    <row r="61" spans="1:12" s="187" customFormat="1" ht="14.25" customHeight="1">
      <c r="A61" s="311"/>
      <c r="B61" s="311"/>
    </row>
    <row r="62" spans="1:12" s="187" customFormat="1" ht="14.25" customHeight="1">
      <c r="A62" s="305"/>
      <c r="B62" s="305"/>
      <c r="C62" s="306"/>
      <c r="D62" s="306"/>
      <c r="E62" s="306"/>
      <c r="F62" s="306"/>
    </row>
    <row r="63" spans="1:12" s="307" customFormat="1" ht="15.75">
      <c r="B63" s="308" t="s">
        <v>595</v>
      </c>
      <c r="C63" s="308"/>
      <c r="D63" s="308"/>
      <c r="E63" s="357" t="s">
        <v>596</v>
      </c>
      <c r="F63" s="357"/>
      <c r="G63" s="308"/>
      <c r="H63" s="312"/>
      <c r="I63" s="313"/>
      <c r="J63" s="314"/>
      <c r="K63" s="315"/>
      <c r="L63" s="315"/>
    </row>
    <row r="64" spans="1:12" s="307" customFormat="1" ht="15.75" hidden="1">
      <c r="B64" s="309" t="s">
        <v>597</v>
      </c>
      <c r="C64" s="303"/>
      <c r="D64" s="303"/>
      <c r="E64" s="303"/>
      <c r="F64" s="309"/>
      <c r="G64" s="316"/>
      <c r="H64" s="312"/>
      <c r="I64" s="313"/>
      <c r="J64" s="314"/>
      <c r="K64" s="315"/>
      <c r="L64" s="315"/>
    </row>
    <row r="65" spans="1:12" s="307" customFormat="1" ht="15.75">
      <c r="B65" s="310" t="s">
        <v>598</v>
      </c>
      <c r="C65" s="304"/>
      <c r="D65" s="304"/>
      <c r="E65" s="304"/>
      <c r="F65" s="310"/>
      <c r="G65" s="316"/>
      <c r="H65" s="312"/>
      <c r="I65" s="313"/>
      <c r="J65" s="314"/>
      <c r="K65" s="315"/>
      <c r="L65" s="315"/>
    </row>
    <row r="66" spans="1:12" s="187" customFormat="1" ht="16.5">
      <c r="A66" s="317"/>
      <c r="B66" s="317"/>
      <c r="C66" s="317"/>
      <c r="D66" s="317"/>
    </row>
    <row r="67" spans="1:12" s="187" customFormat="1" ht="16.5">
      <c r="A67" s="318"/>
      <c r="B67" s="318"/>
      <c r="C67" s="317"/>
      <c r="D67" s="317"/>
    </row>
    <row r="68" spans="1:12" s="187" customFormat="1" ht="15.75">
      <c r="A68" s="319"/>
      <c r="B68" s="319"/>
    </row>
    <row r="69" spans="1:12" s="187" customFormat="1"/>
    <row r="70" spans="1:12" s="187" customFormat="1"/>
    <row r="71" spans="1:12" s="187" customFormat="1"/>
    <row r="72" spans="1:12" s="187" customFormat="1"/>
    <row r="73" spans="1:12" s="187" customFormat="1"/>
    <row r="74" spans="1:12" s="187" customFormat="1"/>
  </sheetData>
  <mergeCells count="33"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18:C18"/>
    <mergeCell ref="E56:F56"/>
    <mergeCell ref="E63:F63"/>
    <mergeCell ref="A40:B40"/>
    <mergeCell ref="A35:B35"/>
    <mergeCell ref="A31:B31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SW14rJ1t6d7UbZxohtkw61B2pak=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RpCHGhoVCOwfizLJvoWLj/F0Gwc=</DigestValue>
    </Reference>
  </SignedInfo>
  <SignatureValue>fegKlKNJBIsnGdeg9aJ9enR7bHJek2J8VPRuhh+d0MWUkCLovlLWvlHFf58bhTYH0mG7mTeg6oMx
zhQqeF8vK3wZNzifZlioJt2spMXQ1TcHyZqhcXuvbXGXrxYMdkZJofvYIh2LHCT33Ogc0ANnHwKw
z6A7VkEQJBA/eAzTXxYSfn5IwsUctSZrFQGuzY+9CK+ei5PUWoukW1goyqDWBphRVPwgCOVBxxBs
IQQi3T6viBYfgJl72xrk++4COBj7ZnhRwD2WT7fRqeLVFxurWsRgWyg2k4Nl1rmQqmXM7nIMKxC7
/bN2pGMM2ZdD2/R3dAoatEdvtgJjxUvCgEdf3w==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Mt7Kctiydtn8etXDACn9Mk5WzUg=</DigestValue>
      </Reference>
      <Reference URI="/xl/worksheets/sheet5.xml?ContentType=application/vnd.openxmlformats-officedocument.spreadsheetml.worksheet+xml">
        <DigestMethod Algorithm="http://www.w3.org/2000/09/xmldsig#sha1"/>
        <DigestValue>q08SVTzyR4W3hFjSJvckjOEUeIk=</DigestValue>
      </Reference>
      <Reference URI="/xl/worksheets/sheet6.xml?ContentType=application/vnd.openxmlformats-officedocument.spreadsheetml.worksheet+xml">
        <DigestMethod Algorithm="http://www.w3.org/2000/09/xmldsig#sha1"/>
        <DigestValue>h/6WuLUEJQNU3vRAxKrbMSQ09AQ=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FPZe9AebjcQ+qqmRMbB4ilsydJ8=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Hn32MsKflFmHQ4f/xjydORYGuVQ=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+TfEjYGLFpxURZzlXt/AP3u1hAA=</DigestValue>
      </Reference>
      <Reference URI="/xl/worksheets/sheet2.xml?ContentType=application/vnd.openxmlformats-officedocument.spreadsheetml.worksheet+xml">
        <DigestMethod Algorithm="http://www.w3.org/2000/09/xmldsig#sha1"/>
        <DigestValue>gLuX0y3ij0QI4f8t+hoVOHA1LyU=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fqBOvInZaMAAe42ndY8NcQxw5uc=</DigestValue>
      </Reference>
      <Reference URI="/xl/drawings/drawing1.xml?ContentType=application/vnd.openxmlformats-officedocument.drawing+xml">
        <DigestMethod Algorithm="http://www.w3.org/2000/09/xmldsig#sha1"/>
        <DigestValue>1tEgooLZciMtD0YBGshBlNkRmsk=</DigestValue>
      </Reference>
      <Reference URI="/xl/workbook.xml?ContentType=application/vnd.openxmlformats-officedocument.spreadsheetml.sheet.main+xml">
        <DigestMethod Algorithm="http://www.w3.org/2000/09/xmldsig#sha1"/>
        <DigestValue>OSnmBB7zcgQQ3sQYPdExuqODW9Y=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vnjrostVARzrm/zhh89fHVKaKKQ=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2025-12-22T07:02:42Z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2025-12-22T07:02:42Z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/3LT1jeb6rp7zHDaVUcT/kk3nR4Irq7FF+imzXoTtgY=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64Mow+mkwgiHOPr5LlnoH/AJjFIrnOSt17t9s39Bkb8=</DigestValue>
    </Reference>
  </SignedInfo>
  <SignatureValue>2A1jPi0cqHLwKh9lm1tD3uVyOmZFCJWUKFu2ZPkqf0Pzn0nmf7HIb7Xo+WBSplEGdX+6IrRkbkH6
bzzaV1VAtKmLtdvyvl5FHOxdcE01AXn/5YceZf/xY9tYxNJzZPw0Dag4F7HFoQ58UXNhRV11HTuU
+1cRvYHL14pqxQPe4NAlEFzEXJvZbA7H17Om+DB53sjjNHjWZKgO/w5tUkJZ6lTmdoBYFcdi9+Zr
O9iwfHi30eP7EHNyMKfJ21L3KCeUZbpRNk51xHjioKxG4ljBnjAI8NkQhSEoI+yLly5DbEhvqKjC
duc1yfMFH4DGl3YCbx4RqBmXmU+4LsktHpAKHg==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D3YeS2linlBSNbZh1sc9Mlz4aKGv/W+qMeRS9wp6SIU=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9v/oTJC0Wez/HDJEyLaaBYt75D3g36awALzOTYbIfvk=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DJMgknHEOOOMy30c5xaU+kmCzP0XfZ206w4fDeaVtrk=</DigestValue>
      </Reference>
      <Reference URI="/xl/styles.xml?ContentType=application/vnd.openxmlformats-officedocument.spreadsheetml.styles+xml">
        <DigestMethod Algorithm="http://www.w3.org/2001/04/xmlenc#sha256"/>
        <DigestValue>ENaizSiKzignwQBYZKX2YBndm1cmHkMUh7lPMLp1760=</DigestValue>
      </Reference>
      <Reference URI="/xl/theme/theme1.xml?ContentType=application/vnd.openxmlformats-officedocument.theme+xml">
        <DigestMethod Algorithm="http://www.w3.org/2001/04/xmlenc#sha256"/>
        <DigestValue>6nZ4CTaRt8Kr430v70JZZZNKVVQU/PnAoXbZhq5XjYc=</DigestValue>
      </Reference>
      <Reference URI="/xl/workbook.xml?ContentType=application/vnd.openxmlformats-officedocument.spreadsheetml.sheet.main+xml">
        <DigestMethod Algorithm="http://www.w3.org/2001/04/xmlenc#sha256"/>
        <DigestValue>vZiHLfnPcctr87XWFD+QTVUzaRTHQmM8C4eP1Q7gDMk=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sR1eFe4hORdU14yiLuWDBHokPUbcnWDvWXFKVcrjFDA=</DigestValue>
      </Reference>
      <Reference URI="/xl/worksheets/sheet3.xml?ContentType=application/vnd.openxmlformats-officedocument.spreadsheetml.worksheet+xml">
        <DigestMethod Algorithm="http://www.w3.org/2001/04/xmlenc#sha256"/>
        <DigestValue>s8dejDK9awqaf+89n050qUgXZWAHZMDw5NYpH2ZkaaI=</DigestValue>
      </Reference>
      <Reference URI="/xl/worksheets/sheet4.xml?ContentType=application/vnd.openxmlformats-officedocument.spreadsheetml.worksheet+xml">
        <DigestMethod Algorithm="http://www.w3.org/2001/04/xmlenc#sha256"/>
        <DigestValue>JbQW2qB/BOPD9UUZy0XcNLAHFOUn+OJEpGrzWFhPtvw=</DigestValue>
      </Reference>
      <Reference URI="/xl/worksheets/sheet5.xml?ContentType=application/vnd.openxmlformats-officedocument.spreadsheetml.worksheet+xml">
        <DigestMethod Algorithm="http://www.w3.org/2001/04/xmlenc#sha256"/>
        <DigestValue>CJte2jczktoEjNv+LcBdym++GcFUAtLktZmobL+7wyg=</DigestValue>
      </Reference>
      <Reference URI="/xl/worksheets/sheet6.xml?ContentType=application/vnd.openxmlformats-officedocument.spreadsheetml.worksheet+xml">
        <DigestMethod Algorithm="http://www.w3.org/2001/04/xmlenc#sha256"/>
        <DigestValue>1a/JrGb3bKj3SRPhjH2dbKDfC019PZZiPzEoPRwHswQ=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2025-12-22T09:49:38Z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2025-12-22T09:49:38Z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Dich Vu CK</cp:lastModifiedBy>
  <cp:lastPrinted>2025-08-04T04:05:59Z</cp:lastPrinted>
  <dcterms:created xsi:type="dcterms:W3CDTF">2014-09-25T08:23:57Z</dcterms:created>
  <dcterms:modified xsi:type="dcterms:W3CDTF">2025-12-22T07:02:38Z</dcterms:modified>
</cp:coreProperties>
</file>