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docProps/core.xml" ContentType="application/vnd.openxmlformats-package.core-properties+xml"/>
  <Override PartName="/xl/comments3.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xml" ContentType="application/vnd.openxmlformats-officedocument.spreadsheetml.comments+xml"/>
  <Override PartName="/_xmlsignatures/sig1.xml" ContentType="application/vnd.openxmlformats-package.digital-signature-xmlsignature+xml"/>
  <Override PartName="/xl/calcChain.xml" ContentType="application/vnd.openxmlformats-officedocument.spreadsheetml.calcChain+xml"/>
  <Override PartName="/xl/comments11.xml" ContentType="application/vnd.openxmlformats-officedocument.spreadsheetml.comments+xml"/>
  <Override PartName="/xl/comments10.xml" ContentType="application/vnd.openxmlformats-officedocument.spreadsheetml.comments+xml"/>
  <Override PartName="/docProps/app.xml" ContentType="application/vnd.openxmlformats-officedocument.extended-properties+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6" Type="http://schemas.microsoft.com/office/2020/02/relationships/classificationlabels" Target="docMetadata/LabelInfo.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BAU\CBTT\BC Tháng\TCBF\"/>
    </mc:Choice>
  </mc:AlternateContent>
  <bookViews>
    <workbookView xWindow="-108" yWindow="-108" windowWidth="19416" windowHeight="10296" firstSheet="3" activeTab="5"/>
  </bookViews>
  <sheets>
    <sheet name="Tong quat" sheetId="1" r:id="rId1"/>
    <sheet name="BCTaiSan_06027" sheetId="2" r:id="rId2"/>
    <sheet name="BCKetQuaHoatDong_06028" sheetId="3" r:id="rId3"/>
    <sheet name="BCDanhMucDauTu_06029" sheetId="1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5" state="hidden" r:id="rId1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9" i="15" l="1"/>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78" i="15"/>
  <c r="A277" i="15"/>
  <c r="A276" i="15"/>
  <c r="A275" i="15"/>
  <c r="A284" i="15"/>
  <c r="A283" i="15"/>
  <c r="A282" i="15"/>
  <c r="A281" i="15"/>
  <c r="A280" i="15"/>
  <c r="A279" i="15"/>
  <c r="A274"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8"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6"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2" i="15"/>
  <c r="A1" i="15"/>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35" authorId="0" shapeId="0">
      <text>
        <r>
          <rPr>
            <sz val="10"/>
            <rFont val="Arial"/>
            <family val="2"/>
          </rPr>
          <t>Ô chỉ tiêu có định dạng số. Đơn vị tính x 1 (hoặc %)
Dữ liệu động đầu vào hợp lệ khi chỉ được thêm dòng trên ô này.</t>
        </r>
      </text>
    </comment>
    <comment ref="B35" authorId="0" shapeId="0">
      <text>
        <r>
          <rPr>
            <sz val="10"/>
            <rFont val="Arial"/>
            <family val="2"/>
          </rPr>
          <t>Ô chỉ tiêu có định dạng ký tự
Dữ liệu động đầu vào hợp lệ khi chỉ được thêm dòng trên ô này.</t>
        </r>
      </text>
    </comment>
    <comment ref="C35"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
Dữ liệu động đầu vào hợp lệ khi chỉ được thêm dòng trên ô này.</t>
        </r>
      </text>
    </comment>
    <comment ref="E35" authorId="0" shapeId="0">
      <text>
        <r>
          <rPr>
            <sz val="10"/>
            <rFont val="Arial"/>
            <family val="2"/>
          </rPr>
          <t>Ô chỉ tiêu có định dạng số. Đơn vị tính x 1 (hoặc %)
Dữ liệu động đầu vào hợp lệ khi chỉ được thêm dòng trên ô này.</t>
        </r>
      </text>
    </comment>
    <comment ref="F35" authorId="0" shapeId="0">
      <text>
        <r>
          <rPr>
            <sz val="10"/>
            <rFont val="Arial"/>
            <family val="2"/>
          </rPr>
          <t>Ô chỉ tiêu có định dạng số. Đơn vị tính x 1 (hoặc %)
Dữ liệu động đầu vào hợp lệ khi chỉ được thêm dòng trên ô này.</t>
        </r>
      </text>
    </comment>
    <comment ref="G35"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t>
        </r>
      </text>
    </comment>
    <comment ref="E36" authorId="0" shapeId="0">
      <text>
        <r>
          <rPr>
            <sz val="10"/>
            <rFont val="Arial"/>
            <family val="2"/>
          </rPr>
          <t>Ô chỉ tiêu có định dạng số. Đơn vị tính x 1 (hoặc %)</t>
        </r>
      </text>
    </comment>
    <comment ref="F36" authorId="0" shapeId="0">
      <text>
        <r>
          <rPr>
            <sz val="10"/>
            <rFont val="Arial"/>
            <family val="2"/>
          </rPr>
          <t>Ô chỉ tiêu có định dạng số. Đơn vị tính x 1 (hoặc %)</t>
        </r>
      </text>
    </comment>
    <comment ref="G36" authorId="0" shapeId="0">
      <text>
        <r>
          <rPr>
            <sz val="10"/>
            <rFont val="Arial"/>
            <family val="2"/>
          </rPr>
          <t>Ô chỉ tiêu có định dạng số. Đơn vị tính x 1 (hoặc %)</t>
        </r>
      </text>
    </comment>
    <comment ref="A40" authorId="0" shapeId="0">
      <text>
        <r>
          <rPr>
            <sz val="10"/>
            <rFont val="Arial"/>
            <family val="2"/>
          </rPr>
          <t>Ô chỉ tiêu có định dạng số. Đơn vị tính x 1 (hoặc %)
Dữ liệu động đầu vào hợp lệ khi chỉ được thêm dòng trên ô này.</t>
        </r>
      </text>
    </comment>
    <comment ref="B40" authorId="0" shapeId="0">
      <text>
        <r>
          <rPr>
            <sz val="10"/>
            <rFont val="Arial"/>
            <family val="2"/>
          </rPr>
          <t>Ô chỉ tiêu có định dạng ký tự
Dữ liệu động đầu vào hợp lệ khi chỉ được thêm dòng trên ô này.</t>
        </r>
      </text>
    </comment>
    <comment ref="C40"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
Dữ liệu động đầu vào hợp lệ khi chỉ được thêm dòng trên ô này.</t>
        </r>
      </text>
    </comment>
    <comment ref="E40" authorId="0" shapeId="0">
      <text>
        <r>
          <rPr>
            <sz val="10"/>
            <rFont val="Arial"/>
            <family val="2"/>
          </rPr>
          <t>Ô chỉ tiêu có định dạng số. Đơn vị tính x 1 (hoặc %)
Dữ liệu động đầu vào hợp lệ khi chỉ được thêm dòng trên ô này.</t>
        </r>
      </text>
    </comment>
    <comment ref="F40" authorId="0" shapeId="0">
      <text>
        <r>
          <rPr>
            <sz val="10"/>
            <rFont val="Arial"/>
            <family val="2"/>
          </rPr>
          <t>Ô chỉ tiêu có định dạng số. Đơn vị tính x 1 (hoặc %)
Dữ liệu động đầu vào hợp lệ khi chỉ được thêm dòng trên ô này.</t>
        </r>
      </text>
    </comment>
    <comment ref="G40" authorId="0" shapeId="0">
      <text>
        <r>
          <rPr>
            <sz val="10"/>
            <rFont val="Arial"/>
            <family val="2"/>
          </rPr>
          <t>Ô chỉ tiêu có định dạng số. Đơn vị tính x 1 (hoặc %)
Dữ liệu động đầu vào hợp lệ khi chỉ được thêm dòng trên ô này.</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G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G42" authorId="0" shapeId="0">
      <text>
        <r>
          <rPr>
            <sz val="10"/>
            <rFont val="Arial"/>
            <family val="2"/>
          </rPr>
          <t>Ô chỉ tiêu có định dạng số. Đơn vị tính x 1 (hoặc %)</t>
        </r>
      </text>
    </comment>
    <comment ref="A51" authorId="0" shapeId="0">
      <text>
        <r>
          <rPr>
            <sz val="10"/>
            <rFont val="Arial"/>
            <family val="2"/>
          </rPr>
          <t>Ô chỉ tiêu có định dạng số. Đơn vị tính x 1 (hoặc %)
Dữ liệu động đầu vào hợp lệ khi chỉ được thêm dòng trên ô này.</t>
        </r>
      </text>
    </comment>
    <comment ref="B51" authorId="0" shapeId="0">
      <text>
        <r>
          <rPr>
            <sz val="10"/>
            <rFont val="Arial"/>
            <family val="2"/>
          </rPr>
          <t>Ô chỉ tiêu có định dạng ký tự
Dữ liệu động đầu vào hợp lệ khi chỉ được thêm dòng trên ô này.</t>
        </r>
      </text>
    </comment>
    <comment ref="C51" authorId="0" shapeId="0">
      <text>
        <r>
          <rPr>
            <sz val="10"/>
            <rFont val="Arial"/>
            <family val="2"/>
          </rPr>
          <t>Ô chỉ tiêu có định dạng số. Đơn vị tính x 1 (hoặc %)
Dữ liệu động đầu vào hợp lệ khi chỉ được thêm dòng trên ô này.</t>
        </r>
      </text>
    </comment>
    <comment ref="D51" authorId="0" shapeId="0">
      <text>
        <r>
          <rPr>
            <sz val="10"/>
            <rFont val="Arial"/>
            <family val="2"/>
          </rPr>
          <t>Ô chỉ tiêu có định dạng số. Đơn vị tính x 1 (hoặc %)
Dữ liệu động đầu vào hợp lệ khi chỉ được thêm dòng trên ô này.</t>
        </r>
      </text>
    </comment>
    <comment ref="E51" authorId="0" shapeId="0">
      <text>
        <r>
          <rPr>
            <sz val="10"/>
            <rFont val="Arial"/>
            <family val="2"/>
          </rPr>
          <t>Ô chỉ tiêu có định dạng số. Đơn vị tính x 1 (hoặc %)
Dữ liệu động đầu vào hợp lệ khi chỉ được thêm dòng trên ô này.</t>
        </r>
      </text>
    </comment>
    <comment ref="F51" authorId="0" shapeId="0">
      <text>
        <r>
          <rPr>
            <sz val="10"/>
            <rFont val="Arial"/>
            <family val="2"/>
          </rPr>
          <t>Ô chỉ tiêu có định dạng số. Đơn vị tính x 1 (hoặc %)
Dữ liệu động đầu vào hợp lệ khi chỉ được thêm dòng trên ô này.</t>
        </r>
      </text>
    </comment>
    <comment ref="G51" authorId="0" shapeId="0">
      <text>
        <r>
          <rPr>
            <sz val="10"/>
            <rFont val="Arial"/>
            <family val="2"/>
          </rPr>
          <t>Ô chỉ tiêu có định dạng số. Đơn vị tính x 1 (hoặc %)
Dữ liệu động đầu vào hợp lệ khi chỉ được thêm dòng trên ô này.</t>
        </r>
      </text>
    </comment>
    <comment ref="D52" authorId="0" shapeId="0">
      <text>
        <r>
          <rPr>
            <sz val="10"/>
            <rFont val="Arial"/>
            <family val="2"/>
          </rPr>
          <t>Ô chỉ tiêu có định dạng số. Đơn vị tính x 1 (hoặc %)</t>
        </r>
      </text>
    </comment>
    <comment ref="E52" authorId="0" shapeId="0">
      <text>
        <r>
          <rPr>
            <sz val="10"/>
            <rFont val="Arial"/>
            <family val="2"/>
          </rPr>
          <t>Ô chỉ tiêu có định dạng số. Đơn vị tính x 1 (hoặc %)</t>
        </r>
      </text>
    </comment>
    <comment ref="F52" authorId="0" shapeId="0">
      <text>
        <r>
          <rPr>
            <sz val="10"/>
            <rFont val="Arial"/>
            <family val="2"/>
          </rPr>
          <t>Ô chỉ tiêu có định dạng số. Đơn vị tính x 1 (hoặc %)</t>
        </r>
      </text>
    </comment>
    <comment ref="G52" authorId="0" shapeId="0">
      <text>
        <r>
          <rPr>
            <sz val="10"/>
            <rFont val="Arial"/>
            <family val="2"/>
          </rPr>
          <t>Ô chỉ tiêu có định dạng số. Đơn vị tính x 1 (hoặc %)</t>
        </r>
      </text>
    </comment>
    <comment ref="D53" authorId="0" shapeId="0">
      <text>
        <r>
          <rPr>
            <sz val="10"/>
            <rFont val="Arial"/>
            <family val="2"/>
          </rPr>
          <t>Ô chỉ tiêu có định dạng số. Đơn vị tính x 1 (hoặc %)</t>
        </r>
      </text>
    </comment>
    <comment ref="E53" authorId="0" shapeId="0">
      <text>
        <r>
          <rPr>
            <sz val="10"/>
            <rFont val="Arial"/>
            <family val="2"/>
          </rPr>
          <t>Ô chỉ tiêu có định dạng số. Đơn vị tính x 1 (hoặc %)</t>
        </r>
      </text>
    </comment>
    <comment ref="F53" authorId="0" shapeId="0">
      <text>
        <r>
          <rPr>
            <sz val="10"/>
            <rFont val="Arial"/>
            <family val="2"/>
          </rPr>
          <t>Ô chỉ tiêu có định dạng số. Đơn vị tính x 1 (hoặc %)</t>
        </r>
      </text>
    </comment>
    <comment ref="G53" authorId="0" shapeId="0">
      <text>
        <r>
          <rPr>
            <sz val="10"/>
            <rFont val="Arial"/>
            <family val="2"/>
          </rPr>
          <t>Ô chỉ tiêu có định dạng số. Đơn vị tính x 1 (hoặc %)</t>
        </r>
      </text>
    </comment>
    <comment ref="A57" authorId="0" shapeId="0">
      <text>
        <r>
          <rPr>
            <sz val="10"/>
            <rFont val="Arial"/>
            <family val="2"/>
          </rPr>
          <t>Ô chỉ tiêu có định dạng ký tự
Dữ liệu động đầu vào hợp lệ khi chỉ được thêm dòng trên ô này.</t>
        </r>
      </text>
    </comment>
    <comment ref="B57" authorId="0" shapeId="0">
      <text>
        <r>
          <rPr>
            <sz val="10"/>
            <rFont val="Arial"/>
            <family val="2"/>
          </rPr>
          <t>Ô chỉ tiêu có định dạng ký tự
Dữ liệu động đầu vào hợp lệ khi chỉ được thêm dòng trên ô này.</t>
        </r>
      </text>
    </comment>
    <comment ref="C57" authorId="0" shapeId="0">
      <text>
        <r>
          <rPr>
            <sz val="10"/>
            <rFont val="Arial"/>
            <family val="2"/>
          </rPr>
          <t>Ô chỉ tiêu có định dạng ký tự
Dữ liệu động đầu vào hợp lệ khi chỉ được thêm dòng trên ô này.</t>
        </r>
      </text>
    </comment>
    <comment ref="D57" authorId="0" shapeId="0">
      <text>
        <r>
          <rPr>
            <sz val="10"/>
            <rFont val="Arial"/>
            <family val="2"/>
          </rPr>
          <t>Ô chỉ tiêu có định dạng số. Đơn vị tính x 1 (hoặc %)
Dữ liệu động đầu vào hợp lệ khi chỉ được thêm dòng trên ô này.</t>
        </r>
      </text>
    </comment>
    <comment ref="E57" authorId="0" shapeId="0">
      <text>
        <r>
          <rPr>
            <sz val="10"/>
            <rFont val="Arial"/>
            <family val="2"/>
          </rPr>
          <t>Ô chỉ tiêu có định dạng số. Đơn vị tính x 1 (hoặc %)
Dữ liệu động đầu vào hợp lệ khi chỉ được thêm dòng trên ô này.</t>
        </r>
      </text>
    </comment>
    <comment ref="F57" authorId="0" shapeId="0">
      <text>
        <r>
          <rPr>
            <sz val="10"/>
            <rFont val="Arial"/>
            <family val="2"/>
          </rPr>
          <t>Ô chỉ tiêu có định dạng số. Đơn vị tính x 1 (hoặc %)
Dữ liệu động đầu vào hợp lệ khi chỉ được thêm dòng trên ô này.</t>
        </r>
      </text>
    </comment>
    <comment ref="G57" authorId="0" shapeId="0">
      <text>
        <r>
          <rPr>
            <sz val="10"/>
            <rFont val="Arial"/>
            <family val="2"/>
          </rPr>
          <t>Ô chỉ tiêu có định dạng số. Đơn vị tính x 1 (hoặc %)
Dữ liệu động đầu vào hợp lệ khi chỉ được thêm dòng trên ô này.</t>
        </r>
      </text>
    </comment>
    <comment ref="A59" authorId="0" shapeId="0">
      <text>
        <r>
          <rPr>
            <sz val="10"/>
            <rFont val="Arial"/>
            <family val="2"/>
          </rPr>
          <t>Ô chỉ tiêu có định dạng ký tự
Dữ liệu động đầu vào hợp lệ khi chỉ được thêm dòng trên ô này.</t>
        </r>
      </text>
    </comment>
    <comment ref="B59" authorId="0" shapeId="0">
      <text>
        <r>
          <rPr>
            <sz val="10"/>
            <rFont val="Arial"/>
            <family val="2"/>
          </rPr>
          <t>Ô chỉ tiêu có định dạng ký tự
Dữ liệu động đầu vào hợp lệ khi chỉ được thêm dòng trên ô này.</t>
        </r>
      </text>
    </comment>
    <comment ref="C59" authorId="0" shapeId="0">
      <text>
        <r>
          <rPr>
            <sz val="10"/>
            <rFont val="Arial"/>
            <family val="2"/>
          </rPr>
          <t>Ô chỉ tiêu có định dạng ký tự
Dữ liệu động đầu vào hợp lệ khi chỉ được thêm dòng trên ô này.</t>
        </r>
      </text>
    </comment>
    <comment ref="D59" authorId="0" shapeId="0">
      <text>
        <r>
          <rPr>
            <sz val="10"/>
            <rFont val="Arial"/>
            <family val="2"/>
          </rPr>
          <t>Ô chỉ tiêu có định dạng số. Đơn vị tính x 1 (hoặc %)
Dữ liệu động đầu vào hợp lệ khi chỉ được thêm dòng trên ô này.</t>
        </r>
      </text>
    </comment>
    <comment ref="E59" authorId="0" shapeId="0">
      <text>
        <r>
          <rPr>
            <sz val="10"/>
            <rFont val="Arial"/>
            <family val="2"/>
          </rPr>
          <t>Ô chỉ tiêu có định dạng số. Đơn vị tính x 1 (hoặc %)
Dữ liệu động đầu vào hợp lệ khi chỉ được thêm dòng trên ô này.</t>
        </r>
      </text>
    </comment>
    <comment ref="F59" authorId="0" shapeId="0">
      <text>
        <r>
          <rPr>
            <sz val="10"/>
            <rFont val="Arial"/>
            <family val="2"/>
          </rPr>
          <t>Ô chỉ tiêu có định dạng số. Đơn vị tính x 1 (hoặc %)
Dữ liệu động đầu vào hợp lệ khi chỉ được thêm dòng trên ô này.</t>
        </r>
      </text>
    </comment>
    <comment ref="G59" authorId="0" shapeId="0">
      <text>
        <r>
          <rPr>
            <sz val="10"/>
            <rFont val="Arial"/>
            <family val="2"/>
          </rPr>
          <t>Ô chỉ tiêu có định dạng số. Đơn vị tính x 1 (hoặc %)
Dữ liệu động đầu vào hợp lệ khi chỉ được thêm dòng trên ô này.</t>
        </r>
      </text>
    </comment>
    <comment ref="D61" authorId="0" shapeId="0">
      <text>
        <r>
          <rPr>
            <sz val="10"/>
            <rFont val="Arial"/>
            <family val="2"/>
          </rPr>
          <t>Ô chỉ tiêu có định dạng số. Đơn vị tính x 1 (hoặc %)</t>
        </r>
      </text>
    </comment>
    <comment ref="E61" authorId="0" shapeId="0">
      <text>
        <r>
          <rPr>
            <sz val="10"/>
            <rFont val="Arial"/>
            <family val="2"/>
          </rPr>
          <t>Ô chỉ tiêu có định dạng số. Đơn vị tính x 1 (hoặc %)</t>
        </r>
      </text>
    </comment>
    <comment ref="F61" authorId="0" shapeId="0">
      <text>
        <r>
          <rPr>
            <sz val="10"/>
            <rFont val="Arial"/>
            <family val="2"/>
          </rPr>
          <t>Ô chỉ tiêu có định dạng số. Đơn vị tính x 1 (hoặc %)</t>
        </r>
      </text>
    </comment>
    <comment ref="G61" authorId="0" shapeId="0">
      <text>
        <r>
          <rPr>
            <sz val="10"/>
            <rFont val="Arial"/>
            <family val="2"/>
          </rPr>
          <t>Ô chỉ tiêu có định dạng số. Đơn vị tính x 1 (hoặc %)</t>
        </r>
      </text>
    </comment>
    <comment ref="D62" authorId="0" shapeId="0">
      <text>
        <r>
          <rPr>
            <sz val="10"/>
            <rFont val="Arial"/>
            <family val="2"/>
          </rPr>
          <t>Ô chỉ tiêu có định dạng số. Đơn vị tính x 1 (hoặc %)</t>
        </r>
      </text>
    </comment>
    <comment ref="E62" authorId="0" shapeId="0">
      <text>
        <r>
          <rPr>
            <sz val="10"/>
            <rFont val="Arial"/>
            <family val="2"/>
          </rPr>
          <t>Ô chỉ tiêu có định dạng số. Đơn vị tính x 1 (hoặc %)</t>
        </r>
      </text>
    </comment>
    <comment ref="F62" authorId="0" shapeId="0">
      <text>
        <r>
          <rPr>
            <sz val="10"/>
            <rFont val="Arial"/>
            <family val="2"/>
          </rPr>
          <t>Ô chỉ tiêu có định dạng số. Đơn vị tính x 1 (hoặc %)</t>
        </r>
      </text>
    </comment>
    <comment ref="G62"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<sst xmlns="http://schemas.openxmlformats.org/spreadsheetml/2006/main" count="1442" uniqueCount="405">
  <si>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</si>
  <si>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</si>
  <si>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</si>
  <si>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</si>
  <si>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</si>
  <si>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</si>
  <si>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</si>
  <si>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</si>
  <si>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</si>
  <si>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</si>
  <si>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</si>
  <si>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</si>
  <si>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</si>
  <si>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</si>
  <si>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</si>
  <si>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</si>
  <si>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</si>
  <si>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</si>
  <si>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</si>
  <si>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</si>
  <si>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</si>
  <si>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</si>
  <si>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</si>
  <si>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</si>
  <si>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</si>
  <si>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</si>
  <si>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</si>
  <si>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</si>
  <si>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</si>
  <si>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</si>
  <si>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</si>
  <si>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</si>
  <si>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</si>
  <si>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</si>
  <si>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</si>
  <si>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</si>
  <si>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</si>
  <si>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</si>
  <si>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</si>
  <si>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</si>
  <si>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</si>
  <si>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</si>
  <si>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</si>
  <si>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</si>
  <si>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</si>
  <si>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</si>
  <si>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</si>
  <si>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</si>
  <si>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</si>
  <si>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</si>
  <si>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</si>
  <si>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</si>
  <si>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</si>
  <si>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</si>
  <si>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</si>
  <si>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</si>
  <si>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</si>
  <si>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</si>
  <si>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</si>
  <si>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</si>
  <si>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</si>
  <si>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</si>
  <si>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</si>
  <si>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</si>
  <si>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</si>
  <si>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</si>
  <si>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</si>
  <si>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</si>
  <si>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</si>
  <si>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</si>
  <si>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</si>
  <si>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</si>
  <si>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</si>
  <si>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</si>
  <si>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</si>
  <si>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</si>
  <si>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</si>
  <si>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</si>
  <si>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</si>
  <si>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</si>
  <si>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</si>
  <si>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</si>
  <si>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</si>
  <si>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</si>
  <si>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</si>
  <si>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</si>
  <si>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</si>
  <si>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</si>
  <si>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</si>
  <si>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</si>
  <si>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</si>
  <si>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</si>
  <si>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</si>
  <si>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</si>
  <si>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</si>
  <si>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</si>
  <si>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</si>
  <si>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</si>
  <si>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</si>
  <si>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</si>
  <si>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</si>
  <si>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</si>
  <si>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</si>
  <si>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</si>
  <si>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</si>
  <si>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</si>
  <si>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</si>
  <si>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</si>
  <si>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</si>
  <si>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</si>
  <si>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</si>
  <si>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</si>
  <si>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</si>
  <si>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</si>
  <si>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</si>
  <si>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</si>
  <si>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</si>
  <si>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</si>
  <si>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</si>
  <si>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</si>
  <si>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</si>
  <si>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</si>
  <si>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</si>
  <si>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</si>
  <si>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</si>
  <si>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</si>
  <si>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</si>
  <si>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</si>
  <si>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</si>
  <si>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</si>
  <si>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</si>
  <si>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</si>
  <si>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</si>
  <si>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</si>
  <si>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</si>
  <si>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</si>
  <si>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</si>
  <si>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</si>
  <si>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</si>
  <si>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</si>
  <si>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</si>
  <si>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</si>
  <si>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</si>
  <si>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</si>
  <si>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</si>
  <si>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</si>
  <si>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</si>
  <si>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</si>
  <si>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</si>
  <si>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</si>
  <si>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</si>
  <si>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</si>
  <si>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</si>
  <si>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</si>
  <si>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</si>
  <si>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</si>
  <si>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</si>
  <si>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</si>
  <si>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</si>
  <si>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</si>
  <si>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</si>
  <si>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</si>
  <si>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</si>
  <si>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</si>
  <si>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</si>
  <si>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</si>
  <si>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</si>
  <si>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</si>
  <si>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</si>
  <si>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</si>
  <si>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</si>
  <si>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</si>
  <si>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</si>
  <si>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</si>
  <si>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</si>
  <si>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</si>
  <si>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</si>
  <si>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</si>
  <si>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</si>
  <si>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</si>
  <si>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</si>
  <si>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</si>
  <si>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Số lượng</t>
  </si>
  <si>
    <t>Giá thị trường hoặc giá trị hợp lý tại ngày báo cáo</t>
  </si>
  <si>
    <t>Tổng giá trị</t>
  </si>
  <si>
    <t>Tổng</t>
  </si>
  <si>
    <t>2264</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</si>
  <si>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</si>
  <si>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</si>
  <si>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</si>
  <si>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</si>
  <si>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</si>
  <si>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</si>
  <si>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</si>
  <si>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</si>
  <si>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</si>
  <si>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</si>
  <si>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</si>
  <si>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</si>
  <si>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</si>
  <si>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</si>
  <si>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</si>
  <si>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</si>
  <si>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</si>
  <si>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</si>
  <si>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</si>
  <si>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</si>
  <si>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</si>
  <si>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</si>
  <si>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</si>
  <si>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</si>
  <si>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</si>
  <si>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</si>
  <si>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</si>
  <si>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</si>
  <si>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</si>
  <si>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</si>
  <si>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</si>
  <si>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</si>
  <si>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</si>
  <si>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</si>
  <si>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</si>
  <si>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</si>
  <si>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</si>
  <si>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</si>
  <si>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</si>
  <si>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</si>
  <si>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</si>
  <si>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</si>
  <si>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</si>
  <si>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</si>
  <si>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</si>
  <si>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</si>
  <si>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</si>
  <si>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</si>
  <si>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</si>
  <si>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</si>
  <si>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</si>
  <si>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</si>
  <si>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</si>
  <si>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</si>
  <si>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</si>
  <si>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</si>
  <si>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</si>
  <si>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</si>
  <si>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</si>
  <si>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</si>
  <si>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</si>
  <si>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</si>
  <si>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</si>
  <si>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</si>
  <si>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</si>
  <si>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</si>
  <si>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</si>
  <si>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</si>
  <si>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</si>
  <si>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</si>
  <si>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</si>
  <si>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</si>
  <si>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</si>
  <si>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</si>
  <si>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</si>
  <si>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</si>
  <si>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</si>
  <si>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</si>
  <si>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</si>
  <si>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</si>
  <si>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</si>
  <si>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</si>
  <si>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</si>
  <si>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</si>
  <si>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</si>
  <si>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</si>
  <si>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</si>
  <si>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</si>
  <si>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</si>
  <si>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</si>
  <si>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</si>
  <si>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</si>
  <si>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</si>
  <si>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</si>
  <si>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</si>
  <si>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</si>
  <si>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</si>
  <si>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</si>
  <si>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</si>
  <si>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</si>
  <si>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</si>
  <si>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</si>
  <si>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</si>
  <si>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</si>
  <si>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</si>
  <si>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</si>
  <si>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</si>
  <si>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</si>
  <si>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</si>
  <si>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</si>
  <si>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</si>
  <si>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</si>
  <si>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</si>
  <si>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</si>
  <si>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</si>
  <si>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</si>
  <si>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</si>
  <si>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</si>
  <si>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</si>
  <si>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</si>
  <si>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</si>
  <si>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</si>
  <si>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Loại tài sản</t>
  </si>
  <si>
    <t>Tỷ lệ %/Tổng giá trị tài sản của quỹ</t>
  </si>
  <si>
    <t>Bất động sản đầu tư (áp dụng đối với các quỹ được đầu tư bất động sản)</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</si>
  <si>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</si>
  <si>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</si>
  <si>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</si>
  <si>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</si>
  <si>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</si>
  <si>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</si>
  <si>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</si>
  <si>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</si>
  <si>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</si>
  <si>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</si>
  <si>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</si>
  <si>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</si>
  <si>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</si>
  <si>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</si>
  <si>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</si>
  <si>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</si>
  <si>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</si>
  <si>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</si>
  <si>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</si>
  <si>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</si>
  <si>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</si>
  <si>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</si>
  <si>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</si>
  <si>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</si>
  <si>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</si>
  <si>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</si>
  <si>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</si>
  <si>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</si>
  <si>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Công ty Cổ phần Quản lý Quỹ Kỹ Thương</t>
  </si>
  <si>
    <t>Ngân hàng TNHH Một thành viên Standard Chartered (Việt Nam)</t>
  </si>
  <si>
    <t>Quỹ Đầu tư trái phiếu Techcom (TCBF)</t>
  </si>
  <si>
    <t>Ngày 04 tháng 11 năm 2025</t>
  </si>
  <si>
    <t>Tháng</t>
  </si>
  <si>
    <t>2025</t>
  </si>
  <si>
    <t>Vũ Quang Phan</t>
  </si>
  <si>
    <t>Phí Tuấn Thành</t>
  </si>
  <si>
    <t>Phó phòng Dịch vụ nghiệp vụ giám sát Quỹ</t>
  </si>
  <si>
    <t>Tổng Giám đốc</t>
  </si>
  <si>
    <t>…</t>
  </si>
  <si>
    <t>Trái phiếu niêm yết
Listed bonds</t>
  </si>
  <si>
    <t>CII124021</t>
  </si>
  <si>
    <t>2251.1.1</t>
  </si>
  <si>
    <t>HDB124018</t>
  </si>
  <si>
    <t>2251.1.2</t>
  </si>
  <si>
    <t>HDB124023</t>
  </si>
  <si>
    <t>2251.1.3</t>
  </si>
  <si>
    <t>HDB125012</t>
  </si>
  <si>
    <t>2251.1.4</t>
  </si>
  <si>
    <t>MML121021</t>
  </si>
  <si>
    <t>2251.1.5</t>
  </si>
  <si>
    <t>NPM123021</t>
  </si>
  <si>
    <t>2251.1.6</t>
  </si>
  <si>
    <t>NPM123022</t>
  </si>
  <si>
    <t>2251.1.7</t>
  </si>
  <si>
    <t>NPM123023</t>
  </si>
  <si>
    <t>2251.1.8</t>
  </si>
  <si>
    <t>NPM123024</t>
  </si>
  <si>
    <t>2251.1.9</t>
  </si>
  <si>
    <t>NVL122001</t>
  </si>
  <si>
    <t>2251.1.10</t>
  </si>
  <si>
    <t>SHB125010</t>
  </si>
  <si>
    <t>2251.1.11</t>
  </si>
  <si>
    <t>VHM121025</t>
  </si>
  <si>
    <t>2251.1.12</t>
  </si>
  <si>
    <t>VIC123029</t>
  </si>
  <si>
    <t>2251.1.13</t>
  </si>
  <si>
    <t>VIC124003</t>
  </si>
  <si>
    <t>2251.1.14</t>
  </si>
  <si>
    <t>VIC124004</t>
  </si>
  <si>
    <t>2251.1.15</t>
  </si>
  <si>
    <t>VIC124005</t>
  </si>
  <si>
    <t>2251.1.16</t>
  </si>
  <si>
    <t>Trái phiếu chưa niêm yết, trái phiếu phát hành riêng lẻ 
Unlisted Bonds, Private placement bonds</t>
  </si>
  <si>
    <t>CIIB2427001 BONDS</t>
  </si>
  <si>
    <t>2251.2.1</t>
  </si>
  <si>
    <t>DS271027 BOND</t>
  </si>
  <si>
    <t>2251.2.2</t>
  </si>
  <si>
    <t>MSN12201</t>
  </si>
  <si>
    <t>2251.2.3</t>
  </si>
  <si>
    <t>NLG12402</t>
  </si>
  <si>
    <t>2251.2.4</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</si>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</sst>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_);_(@_)"/>
    <numFmt numFmtId="165" formatCode="_(* #,##0_);_(* \(#,##0\);_(* &quot;-&quot;??_);_(@_)"/>
    <numFmt numFmtId="166" formatCode="_(\ #,##0.00_);_(\ \(#,##0.00\);_(\ \-_);_(@_)"/>
  </numFmts>
  <fonts count="15" x14ac:knownFonts="1">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9" fontId="13" fillId="0" borderId="0" applyFont="0" applyFill="0" applyBorder="0" applyAlignment="0" applyProtection="0"/>
    <xf numFmtId="0" fontId="14" fillId="0" borderId="0"/>
    <xf numFmtId="43" fontId="14" fillId="0" borderId="0" applyFont="0" applyFill="0" applyBorder="0" applyAlignment="0" applyProtection="0"/>
  </cellStyleXfs>
  <cellXfs count="41">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6" fillId="0" borderId="1" xfId="0" applyNumberFormat="1" applyFont="1" applyBorder="1" applyAlignment="1">
      <alignment horizontal="left"/>
    </xf>
    <xf numFmtId="0" fontId="4" fillId="2" borderId="1" xfId="2" applyFont="1" applyFill="1" applyBorder="1" applyAlignment="1">
      <alignment horizontal="center" vertical="justify"/>
    </xf>
    <xf numFmtId="2" fontId="4" fillId="2" borderId="1" xfId="2" applyNumberFormat="1" applyFont="1" applyFill="1" applyBorder="1" applyAlignment="1">
      <alignment horizontal="center" vertical="justify"/>
    </xf>
    <xf numFmtId="0" fontId="14" fillId="0" borderId="0" xfId="2"/>
    <xf numFmtId="0" fontId="4" fillId="0" borderId="1" xfId="2" applyFont="1" applyBorder="1" applyAlignment="1">
      <alignment horizontal="left"/>
    </xf>
    <xf numFmtId="0" fontId="2" fillId="0" borderId="1" xfId="2" applyFont="1" applyBorder="1" applyAlignment="1">
      <alignment horizontal="left"/>
    </xf>
    <xf numFmtId="0" fontId="2" fillId="2" borderId="1" xfId="2" applyFont="1" applyFill="1" applyBorder="1" applyAlignment="1">
      <alignment horizontal="left"/>
    </xf>
    <xf numFmtId="2" fontId="2" fillId="2" borderId="1" xfId="2" applyNumberFormat="1" applyFont="1" applyFill="1" applyBorder="1" applyAlignment="1">
      <alignment horizontal="left"/>
    </xf>
    <xf numFmtId="2" fontId="14" fillId="0" borderId="0" xfId="2" applyNumberFormat="1"/>
    <xf numFmtId="10" fontId="11" fillId="0" borderId="1" xfId="0" applyNumberFormat="1" applyFont="1" applyBorder="1" applyAlignment="1">
      <alignment horizontal="left"/>
    </xf>
    <xf numFmtId="0" fontId="2" fillId="0" borderId="1" xfId="2" applyFont="1" applyBorder="1" applyAlignment="1">
      <alignment horizontal="left" wrapText="1"/>
    </xf>
    <xf numFmtId="164" fontId="11" fillId="0" borderId="1" xfId="0" applyNumberFormat="1" applyFont="1" applyBorder="1" applyAlignment="1">
      <alignment horizontal="right" vertical="top"/>
    </xf>
    <xf numFmtId="10" fontId="11" fillId="0" borderId="1" xfId="1" applyNumberFormat="1" applyFont="1" applyBorder="1" applyAlignment="1">
      <alignment horizontal="right" vertical="top"/>
    </xf>
    <xf numFmtId="164" fontId="6" fillId="0" borderId="1" xfId="0" applyNumberFormat="1" applyFont="1" applyBorder="1" applyAlignment="1">
      <alignment horizontal="right" vertical="top"/>
    </xf>
    <xf numFmtId="10" fontId="6" fillId="0" borderId="1" xfId="1" applyNumberFormat="1" applyFont="1" applyBorder="1" applyAlignment="1">
      <alignment horizontal="right" vertical="top"/>
    </xf>
    <xf numFmtId="166" fontId="6" fillId="0" borderId="1" xfId="0" applyNumberFormat="1" applyFont="1" applyBorder="1" applyAlignment="1">
      <alignment horizontal="right" vertical="top"/>
    </xf>
    <xf numFmtId="10" fontId="6" fillId="0" borderId="1" xfId="0" applyNumberFormat="1" applyFont="1" applyBorder="1" applyAlignment="1">
      <alignment horizontal="right" vertical="top"/>
    </xf>
    <xf numFmtId="165" fontId="2" fillId="0" borderId="1" xfId="3" applyNumberFormat="1" applyFont="1" applyBorder="1" applyAlignment="1">
      <alignment horizontal="right" vertical="top"/>
    </xf>
    <xf numFmtId="164" fontId="2" fillId="0" borderId="1" xfId="3" applyNumberFormat="1" applyFont="1" applyBorder="1" applyAlignment="1">
      <alignment horizontal="right" vertical="top"/>
    </xf>
    <xf numFmtId="10" fontId="2" fillId="0" borderId="1" xfId="2" applyNumberFormat="1" applyFont="1" applyBorder="1" applyAlignment="1">
      <alignment horizontal="right" vertical="top"/>
    </xf>
    <xf numFmtId="165" fontId="4" fillId="0" borderId="1" xfId="3" applyNumberFormat="1" applyFont="1" applyBorder="1" applyAlignment="1">
      <alignment horizontal="right" vertical="top"/>
    </xf>
    <xf numFmtId="164" fontId="4" fillId="0" borderId="1" xfId="3" applyNumberFormat="1" applyFont="1" applyBorder="1" applyAlignment="1">
      <alignment horizontal="right" vertical="top"/>
    </xf>
    <xf numFmtId="10" fontId="4" fillId="0" borderId="1" xfId="2" applyNumberFormat="1" applyFont="1" applyBorder="1" applyAlignment="1">
      <alignment horizontal="right" vertical="top"/>
    </xf>
    <xf numFmtId="0" fontId="2" fillId="0" borderId="1" xfId="2" applyFont="1" applyBorder="1" applyAlignment="1">
      <alignment horizontal="right" vertical="top"/>
    </xf>
    <xf numFmtId="164" fontId="2" fillId="0" borderId="1" xfId="2" applyNumberFormat="1" applyFont="1" applyBorder="1" applyAlignment="1">
      <alignment horizontal="right" vertical="top"/>
    </xf>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4" fillId="0" borderId="1" xfId="2" applyFont="1" applyBorder="1" applyAlignment="1">
      <alignment horizontal="left"/>
    </xf>
    <xf numFmtId="0" fontId="10" fillId="2" borderId="1" xfId="0" applyFont="1" applyFill="1" applyBorder="1" applyAlignment="1">
      <alignment horizontal="center" vertical="justify"/>
    </xf>
  </cellXfs>
  <cellStyles count="4">
    <cellStyle name="Comma 2" xfId="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8"/>
  <sheetViews>
    <sheetView topLeftCell="A28" workbookViewId="0">
      <selection activeCell="A37" sqref="A37:C38"/>
    </sheetView>
  </sheetViews>
  <sheetFormatPr defaultRowHeight="13.2" x14ac:dyDescent="0.25"/>
  <cols>
    <col min="1" max="1" width="32.77734375" customWidth="1"/>
    <col min="2" max="2" width="8.5546875" customWidth="1"/>
    <col min="3" max="3" width="81.21875" customWidth="1"/>
    <col min="4" max="4" width="37" customWidth="1"/>
  </cols>
  <sheetData>
    <row r="1" spans="1:4" ht="15" customHeight="1" x14ac:dyDescent="0.25">
      <c r="A1" s="37" t="s">
        <v>0</v>
      </c>
      <c r="B1" s="37"/>
      <c r="C1" s="37"/>
      <c r="D1" s="37"/>
    </row>
    <row r="2" spans="1:4" ht="9" customHeight="1" x14ac:dyDescent="0.25">
      <c r="A2" s="37"/>
      <c r="B2" s="37"/>
      <c r="C2" s="37"/>
      <c r="D2" s="37"/>
    </row>
    <row r="3" spans="1:4" ht="15" customHeight="1" x14ac:dyDescent="0.3">
      <c r="A3" s="1" t="s">
        <v>1</v>
      </c>
      <c r="B3" s="1" t="s">
        <v>1</v>
      </c>
      <c r="C3" s="2" t="s">
        <v>2</v>
      </c>
      <c r="D3" s="1" t="s">
        <v>344</v>
      </c>
    </row>
    <row r="4" spans="1:4" ht="15" customHeight="1" x14ac:dyDescent="0.3">
      <c r="A4" s="1" t="s">
        <v>1</v>
      </c>
      <c r="B4" s="1" t="s">
        <v>1</v>
      </c>
      <c r="C4" s="2" t="s">
        <v>3</v>
      </c>
      <c r="D4" s="1" t="s">
        <v>40</v>
      </c>
    </row>
    <row r="5" spans="1:4" ht="15" customHeight="1" x14ac:dyDescent="0.3">
      <c r="A5" s="1" t="s">
        <v>1</v>
      </c>
      <c r="B5" s="1" t="s">
        <v>1</v>
      </c>
      <c r="C5" s="2" t="s">
        <v>4</v>
      </c>
      <c r="D5" s="1" t="s">
        <v>345</v>
      </c>
    </row>
    <row r="6" spans="1:4" ht="15" customHeight="1" x14ac:dyDescent="0.3">
      <c r="A6" s="1" t="s">
        <v>1</v>
      </c>
      <c r="B6" s="1" t="s">
        <v>1</v>
      </c>
      <c r="C6" s="1" t="s">
        <v>1</v>
      </c>
      <c r="D6" s="1" t="s">
        <v>1</v>
      </c>
    </row>
    <row r="7" spans="1:4" ht="15" customHeight="1" x14ac:dyDescent="0.3">
      <c r="A7" s="38" t="s">
        <v>5</v>
      </c>
      <c r="B7" s="38"/>
      <c r="C7" s="1" t="s">
        <v>340</v>
      </c>
      <c r="D7" s="1" t="s">
        <v>1</v>
      </c>
    </row>
    <row r="8" spans="1:4" ht="15" customHeight="1" x14ac:dyDescent="0.3">
      <c r="A8" s="38" t="s">
        <v>6</v>
      </c>
      <c r="B8" s="38"/>
      <c r="C8" s="1" t="s">
        <v>341</v>
      </c>
      <c r="D8" s="1" t="s">
        <v>1</v>
      </c>
    </row>
    <row r="9" spans="1:4" ht="15" customHeight="1" x14ac:dyDescent="0.3">
      <c r="A9" s="38" t="s">
        <v>7</v>
      </c>
      <c r="B9" s="38"/>
      <c r="C9" s="1" t="s">
        <v>342</v>
      </c>
      <c r="D9" s="1" t="s">
        <v>1</v>
      </c>
    </row>
    <row r="10" spans="1:4" ht="15" customHeight="1" x14ac:dyDescent="0.3">
      <c r="A10" s="38" t="s">
        <v>8</v>
      </c>
      <c r="B10" s="38"/>
      <c r="C10" s="1" t="s">
        <v>343</v>
      </c>
      <c r="D10" s="1" t="s">
        <v>1</v>
      </c>
    </row>
    <row r="11" spans="1:4" ht="15" customHeight="1" x14ac:dyDescent="0.3">
      <c r="A11" s="1" t="s">
        <v>1</v>
      </c>
      <c r="B11" s="1" t="s">
        <v>1</v>
      </c>
      <c r="C11" s="1" t="s">
        <v>1</v>
      </c>
      <c r="D11" s="1" t="s">
        <v>1</v>
      </c>
    </row>
    <row r="12" spans="1:4" ht="15" customHeight="1" x14ac:dyDescent="0.3">
      <c r="A12" s="1" t="s">
        <v>1</v>
      </c>
      <c r="B12" s="1" t="s">
        <v>1</v>
      </c>
      <c r="C12" s="1" t="s">
        <v>1</v>
      </c>
      <c r="D12" s="1" t="s">
        <v>9</v>
      </c>
    </row>
    <row r="13" spans="1:4" ht="15" customHeight="1" x14ac:dyDescent="0.3">
      <c r="A13" s="1" t="s">
        <v>1</v>
      </c>
      <c r="B13" s="3" t="s">
        <v>10</v>
      </c>
      <c r="C13" s="3" t="s">
        <v>11</v>
      </c>
      <c r="D13" s="3" t="s">
        <v>12</v>
      </c>
    </row>
    <row r="14" spans="1:4" ht="15" customHeight="1" x14ac:dyDescent="0.3">
      <c r="A14" s="1" t="s">
        <v>1</v>
      </c>
      <c r="B14" s="4" t="s">
        <v>13</v>
      </c>
      <c r="C14" s="5" t="s">
        <v>14</v>
      </c>
      <c r="D14" s="5" t="s">
        <v>15</v>
      </c>
    </row>
    <row r="15" spans="1:4" ht="15" customHeight="1" x14ac:dyDescent="0.3">
      <c r="A15" s="1" t="s">
        <v>1</v>
      </c>
      <c r="B15" s="4" t="s">
        <v>16</v>
      </c>
      <c r="C15" s="5" t="s">
        <v>17</v>
      </c>
      <c r="D15" s="5" t="s">
        <v>18</v>
      </c>
    </row>
    <row r="16" spans="1:4" ht="15" customHeight="1" x14ac:dyDescent="0.3">
      <c r="A16" s="1" t="s">
        <v>1</v>
      </c>
      <c r="B16" s="4" t="s">
        <v>19</v>
      </c>
      <c r="C16" s="5" t="s">
        <v>20</v>
      </c>
      <c r="D16" s="5" t="s">
        <v>21</v>
      </c>
    </row>
    <row r="17" spans="1:4" ht="15" customHeight="1" x14ac:dyDescent="0.3">
      <c r="A17" s="1" t="s">
        <v>1</v>
      </c>
      <c r="B17" s="4" t="s">
        <v>22</v>
      </c>
      <c r="C17" s="5" t="s">
        <v>23</v>
      </c>
      <c r="D17" s="5" t="s">
        <v>24</v>
      </c>
    </row>
    <row r="18" spans="1:4" ht="15" customHeight="1" x14ac:dyDescent="0.3">
      <c r="A18" s="1" t="s">
        <v>1</v>
      </c>
      <c r="B18" s="4" t="s">
        <v>25</v>
      </c>
      <c r="C18" s="5" t="s">
        <v>26</v>
      </c>
      <c r="D18" s="5" t="s">
        <v>27</v>
      </c>
    </row>
    <row r="19" spans="1:4" ht="15" customHeight="1" x14ac:dyDescent="0.3">
      <c r="A19" s="1"/>
      <c r="B19" s="4" t="s">
        <v>28</v>
      </c>
      <c r="C19" s="5" t="s">
        <v>29</v>
      </c>
      <c r="D19" s="5" t="s">
        <v>30</v>
      </c>
    </row>
    <row r="20" spans="1:4" ht="15" customHeight="1" x14ac:dyDescent="0.3">
      <c r="A20" s="1"/>
      <c r="B20" s="4" t="s">
        <v>31</v>
      </c>
      <c r="C20" s="5" t="s">
        <v>32</v>
      </c>
      <c r="D20" s="5" t="s">
        <v>33</v>
      </c>
    </row>
    <row r="21" spans="1:4" ht="15" customHeight="1" x14ac:dyDescent="0.3">
      <c r="A21" s="1"/>
      <c r="B21" s="4" t="s">
        <v>34</v>
      </c>
      <c r="C21" s="5" t="s">
        <v>35</v>
      </c>
      <c r="D21" s="5" t="s">
        <v>36</v>
      </c>
    </row>
    <row r="22" spans="1:4" ht="15" customHeight="1" x14ac:dyDescent="0.3">
      <c r="A22" s="1"/>
      <c r="B22" s="4" t="s">
        <v>37</v>
      </c>
      <c r="C22" s="5" t="s">
        <v>38</v>
      </c>
      <c r="D22" s="5" t="s">
        <v>39</v>
      </c>
    </row>
    <row r="23" spans="1:4" ht="15" customHeight="1" x14ac:dyDescent="0.3">
      <c r="A23" s="1"/>
      <c r="B23" s="4" t="s">
        <v>40</v>
      </c>
      <c r="C23" s="5" t="s">
        <v>41</v>
      </c>
      <c r="D23" s="5" t="s">
        <v>42</v>
      </c>
    </row>
    <row r="24" spans="1:4" ht="15" customHeight="1" x14ac:dyDescent="0.3">
      <c r="A24" s="1"/>
      <c r="B24" s="4" t="s">
        <v>43</v>
      </c>
      <c r="C24" s="5" t="s">
        <v>44</v>
      </c>
      <c r="D24" s="5" t="s">
        <v>45</v>
      </c>
    </row>
    <row r="25" spans="1:4" ht="15" customHeight="1" x14ac:dyDescent="0.3">
      <c r="A25" s="1"/>
      <c r="B25" s="4" t="s">
        <v>46</v>
      </c>
      <c r="C25" s="5" t="s">
        <v>47</v>
      </c>
      <c r="D25" s="5" t="s">
        <v>48</v>
      </c>
    </row>
    <row r="26" spans="1:4" ht="15" customHeight="1" x14ac:dyDescent="0.3">
      <c r="A26" s="1"/>
      <c r="B26" s="4" t="s">
        <v>49</v>
      </c>
      <c r="C26" s="5" t="s">
        <v>50</v>
      </c>
      <c r="D26" s="5" t="s">
        <v>51</v>
      </c>
    </row>
    <row r="27" spans="1:4" ht="15" customHeight="1" x14ac:dyDescent="0.35">
      <c r="A27" s="1" t="s">
        <v>1</v>
      </c>
      <c r="B27" s="6" t="s">
        <v>52</v>
      </c>
      <c r="C27" s="1" t="s">
        <v>53</v>
      </c>
      <c r="D27" s="1" t="s">
        <v>1</v>
      </c>
    </row>
    <row r="28" spans="1:4" ht="15" customHeight="1" x14ac:dyDescent="0.3">
      <c r="A28" s="1" t="s">
        <v>1</v>
      </c>
      <c r="B28" s="1" t="s">
        <v>1</v>
      </c>
      <c r="C28" s="1" t="s">
        <v>54</v>
      </c>
      <c r="D28" s="1"/>
    </row>
    <row r="29" spans="1:4" ht="15" customHeight="1" x14ac:dyDescent="0.3">
      <c r="A29" s="1" t="s">
        <v>1</v>
      </c>
      <c r="B29" s="1" t="s">
        <v>1</v>
      </c>
      <c r="C29" s="1" t="s">
        <v>55</v>
      </c>
      <c r="D29" s="1" t="s">
        <v>1</v>
      </c>
    </row>
    <row r="30" spans="1:4" ht="15" customHeight="1" x14ac:dyDescent="0.3">
      <c r="A30" s="1" t="s">
        <v>1</v>
      </c>
      <c r="B30" s="1" t="s">
        <v>1</v>
      </c>
      <c r="C30" s="1" t="s">
        <v>1</v>
      </c>
      <c r="D30" s="1" t="s">
        <v>1</v>
      </c>
    </row>
    <row r="31" spans="1:4" ht="15" customHeight="1" x14ac:dyDescent="0.3">
      <c r="A31" s="1" t="s">
        <v>1</v>
      </c>
      <c r="B31" s="1" t="s">
        <v>1</v>
      </c>
      <c r="C31" s="1" t="s">
        <v>1</v>
      </c>
      <c r="D31" s="1" t="s">
        <v>1</v>
      </c>
    </row>
    <row r="32" spans="1:4" ht="15" customHeight="1" x14ac:dyDescent="0.3">
      <c r="A32" s="1" t="s">
        <v>1</v>
      </c>
      <c r="B32" s="1" t="s">
        <v>1</v>
      </c>
      <c r="C32" s="1" t="s">
        <v>1</v>
      </c>
      <c r="D32" s="1" t="s">
        <v>1</v>
      </c>
    </row>
    <row r="33" spans="1:4" ht="15" customHeight="1" x14ac:dyDescent="0.25">
      <c r="A33" s="36" t="s">
        <v>56</v>
      </c>
      <c r="B33" s="36"/>
      <c r="C33" s="36" t="s">
        <v>57</v>
      </c>
      <c r="D33" s="36"/>
    </row>
    <row r="34" spans="1:4" ht="15" customHeight="1" x14ac:dyDescent="0.25">
      <c r="A34" s="35" t="s">
        <v>58</v>
      </c>
      <c r="B34" s="35"/>
      <c r="C34" s="35" t="s">
        <v>58</v>
      </c>
      <c r="D34" s="35"/>
    </row>
    <row r="35" spans="1:4" ht="15" customHeight="1" x14ac:dyDescent="0.3">
      <c r="A35" s="1" t="s">
        <v>1</v>
      </c>
      <c r="B35" s="1" t="s">
        <v>1</v>
      </c>
      <c r="C35" s="1" t="s">
        <v>1</v>
      </c>
      <c r="D35" s="1" t="s">
        <v>1</v>
      </c>
    </row>
    <row r="37" spans="1:4" x14ac:dyDescent="0.25">
      <c r="A37" t="s">
        <v>346</v>
      </c>
      <c r="C37" t="s">
        <v>347</v>
      </c>
    </row>
    <row r="38" spans="1:4" x14ac:dyDescent="0.25">
      <c r="A38" t="s">
        <v>348</v>
      </c>
      <c r="C38" t="s">
        <v>349</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3.2" x14ac:dyDescent="0.25"/>
  <cols>
    <col min="1" max="1" width="6.77734375" customWidth="1"/>
    <col min="2" max="2" width="40.5546875" customWidth="1"/>
    <col min="3" max="6" width="13.77734375" customWidth="1"/>
    <col min="7" max="7" width="14.5546875" customWidth="1"/>
  </cols>
  <sheetData>
    <row r="1" spans="1:7" ht="15" customHeight="1" x14ac:dyDescent="0.25">
      <c r="A1" s="40" t="s">
        <v>10</v>
      </c>
      <c r="B1" s="40" t="s">
        <v>122</v>
      </c>
      <c r="C1" s="40" t="s">
        <v>209</v>
      </c>
      <c r="D1" s="40"/>
      <c r="E1" s="40" t="s">
        <v>210</v>
      </c>
      <c r="F1" s="40"/>
      <c r="G1" s="40" t="s">
        <v>290</v>
      </c>
    </row>
    <row r="2" spans="1:7" ht="15" customHeight="1" x14ac:dyDescent="0.25">
      <c r="A2" s="40"/>
      <c r="B2" s="40"/>
      <c r="C2" s="7" t="s">
        <v>281</v>
      </c>
      <c r="D2" s="7" t="s">
        <v>287</v>
      </c>
      <c r="E2" s="7" t="s">
        <v>281</v>
      </c>
      <c r="F2" s="7" t="s">
        <v>287</v>
      </c>
      <c r="G2" s="40"/>
    </row>
    <row r="3" spans="1:7" ht="15" customHeight="1" x14ac:dyDescent="0.3">
      <c r="A3" s="8" t="s">
        <v>63</v>
      </c>
      <c r="B3" s="8" t="s">
        <v>291</v>
      </c>
      <c r="C3" s="8" t="s">
        <v>1</v>
      </c>
      <c r="D3" s="8" t="s">
        <v>1</v>
      </c>
      <c r="E3" s="8" t="s">
        <v>1</v>
      </c>
      <c r="F3" s="8" t="s">
        <v>1</v>
      </c>
      <c r="G3" s="8" t="s">
        <v>1</v>
      </c>
    </row>
    <row r="4" spans="1:7" ht="15" customHeight="1" x14ac:dyDescent="0.3">
      <c r="A4" s="5" t="s">
        <v>1</v>
      </c>
      <c r="B4" s="5" t="s">
        <v>81</v>
      </c>
      <c r="C4" s="5" t="s">
        <v>1</v>
      </c>
      <c r="D4" s="5" t="s">
        <v>1</v>
      </c>
      <c r="E4" s="5" t="s">
        <v>1</v>
      </c>
      <c r="F4" s="5" t="s">
        <v>1</v>
      </c>
      <c r="G4" s="5" t="s">
        <v>1</v>
      </c>
    </row>
    <row r="5" spans="1:7" ht="15" customHeight="1" x14ac:dyDescent="0.3">
      <c r="A5" s="5" t="s">
        <v>1</v>
      </c>
      <c r="B5" s="5" t="s">
        <v>84</v>
      </c>
      <c r="C5" s="5" t="s">
        <v>1</v>
      </c>
      <c r="D5" s="5" t="s">
        <v>1</v>
      </c>
      <c r="E5" s="5" t="s">
        <v>1</v>
      </c>
      <c r="F5" s="5" t="s">
        <v>1</v>
      </c>
      <c r="G5" s="5" t="s">
        <v>1</v>
      </c>
    </row>
    <row r="6" spans="1:7" ht="15" customHeight="1" x14ac:dyDescent="0.3">
      <c r="A6" s="5" t="s">
        <v>1</v>
      </c>
      <c r="B6" s="5" t="s">
        <v>292</v>
      </c>
      <c r="C6" s="5" t="s">
        <v>1</v>
      </c>
      <c r="D6" s="5" t="s">
        <v>1</v>
      </c>
      <c r="E6" s="5" t="s">
        <v>1</v>
      </c>
      <c r="F6" s="5" t="s">
        <v>1</v>
      </c>
      <c r="G6" s="5" t="s">
        <v>1</v>
      </c>
    </row>
    <row r="7" spans="1:7" ht="15" customHeight="1" x14ac:dyDescent="0.3">
      <c r="A7" s="5" t="s">
        <v>71</v>
      </c>
      <c r="B7" s="5" t="s">
        <v>71</v>
      </c>
      <c r="C7" s="5" t="s">
        <v>71</v>
      </c>
      <c r="D7" s="5" t="s">
        <v>71</v>
      </c>
      <c r="E7" s="5" t="s">
        <v>71</v>
      </c>
      <c r="F7" s="5" t="s">
        <v>71</v>
      </c>
      <c r="G7" s="5" t="s">
        <v>71</v>
      </c>
    </row>
    <row r="8" spans="1:7" ht="15" customHeight="1" x14ac:dyDescent="0.3">
      <c r="A8" s="8" t="s">
        <v>101</v>
      </c>
      <c r="B8" s="8" t="s">
        <v>293</v>
      </c>
      <c r="C8" s="8" t="s">
        <v>1</v>
      </c>
      <c r="D8" s="8" t="s">
        <v>1</v>
      </c>
      <c r="E8" s="8" t="s">
        <v>1</v>
      </c>
      <c r="F8" s="8" t="s">
        <v>1</v>
      </c>
      <c r="G8" s="8" t="s">
        <v>1</v>
      </c>
    </row>
    <row r="9" spans="1:7" ht="15" customHeight="1" x14ac:dyDescent="0.3">
      <c r="A9" s="5" t="s">
        <v>1</v>
      </c>
      <c r="B9" s="5" t="s">
        <v>294</v>
      </c>
      <c r="C9" s="5" t="s">
        <v>1</v>
      </c>
      <c r="D9" s="5" t="s">
        <v>1</v>
      </c>
      <c r="E9" s="5" t="s">
        <v>1</v>
      </c>
      <c r="F9" s="5" t="s">
        <v>1</v>
      </c>
      <c r="G9" s="5" t="s">
        <v>1</v>
      </c>
    </row>
    <row r="10" spans="1:7" ht="15" customHeight="1" x14ac:dyDescent="0.3">
      <c r="A10" s="5" t="s">
        <v>71</v>
      </c>
      <c r="B10" s="5" t="s">
        <v>71</v>
      </c>
      <c r="C10" s="5" t="s">
        <v>71</v>
      </c>
      <c r="D10" s="5" t="s">
        <v>71</v>
      </c>
      <c r="E10" s="5" t="s">
        <v>71</v>
      </c>
      <c r="F10" s="5" t="s">
        <v>71</v>
      </c>
      <c r="G10" s="5" t="s">
        <v>71</v>
      </c>
    </row>
    <row r="11" spans="1:7" ht="15" customHeight="1" x14ac:dyDescent="0.3">
      <c r="A11" s="5" t="s">
        <v>1</v>
      </c>
      <c r="B11" s="5" t="s">
        <v>295</v>
      </c>
      <c r="C11" s="5" t="s">
        <v>1</v>
      </c>
      <c r="D11" s="5" t="s">
        <v>1</v>
      </c>
      <c r="E11" s="5" t="s">
        <v>1</v>
      </c>
      <c r="F11" s="5" t="s">
        <v>1</v>
      </c>
      <c r="G11" s="5" t="s">
        <v>1</v>
      </c>
    </row>
    <row r="12" spans="1:7" ht="15" customHeight="1" x14ac:dyDescent="0.3">
      <c r="A12" s="5" t="s">
        <v>71</v>
      </c>
      <c r="B12" s="5" t="s">
        <v>71</v>
      </c>
      <c r="C12" s="5" t="s">
        <v>71</v>
      </c>
      <c r="D12" s="5" t="s">
        <v>71</v>
      </c>
      <c r="E12" s="5" t="s">
        <v>71</v>
      </c>
      <c r="F12" s="5" t="s">
        <v>71</v>
      </c>
      <c r="G12" s="5" t="s">
        <v>71</v>
      </c>
    </row>
    <row r="13" spans="1:7" ht="15" customHeight="1" x14ac:dyDescent="0.3">
      <c r="A13" s="8" t="s">
        <v>149</v>
      </c>
      <c r="B13" s="8" t="s">
        <v>296</v>
      </c>
      <c r="C13" s="8" t="s">
        <v>1</v>
      </c>
      <c r="D13" s="8" t="s">
        <v>1</v>
      </c>
      <c r="E13" s="8" t="s">
        <v>1</v>
      </c>
      <c r="F13" s="8" t="s">
        <v>1</v>
      </c>
      <c r="G13" s="8" t="s">
        <v>1</v>
      </c>
    </row>
    <row r="14" spans="1:7" ht="15" customHeight="1" x14ac:dyDescent="0.3">
      <c r="A14" s="8" t="s">
        <v>152</v>
      </c>
      <c r="B14" s="8" t="s">
        <v>297</v>
      </c>
      <c r="C14" s="8" t="s">
        <v>1</v>
      </c>
      <c r="D14" s="8" t="s">
        <v>1</v>
      </c>
      <c r="E14" s="8" t="s">
        <v>1</v>
      </c>
      <c r="F14" s="8" t="s">
        <v>1</v>
      </c>
      <c r="G14" s="8" t="s">
        <v>1</v>
      </c>
    </row>
    <row r="15" spans="1:7" ht="15" customHeight="1" x14ac:dyDescent="0.3">
      <c r="A15" s="5" t="s">
        <v>1</v>
      </c>
      <c r="B15" s="5" t="s">
        <v>298</v>
      </c>
      <c r="C15" s="5" t="s">
        <v>1</v>
      </c>
      <c r="D15" s="5" t="s">
        <v>1</v>
      </c>
      <c r="E15" s="5" t="s">
        <v>1</v>
      </c>
      <c r="F15" s="5" t="s">
        <v>1</v>
      </c>
      <c r="G15" s="5" t="s">
        <v>1</v>
      </c>
    </row>
    <row r="16" spans="1:7" ht="15" customHeight="1" x14ac:dyDescent="0.3">
      <c r="A16" s="5" t="s">
        <v>1</v>
      </c>
      <c r="B16" s="5" t="s">
        <v>157</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3.2" x14ac:dyDescent="0.25"/>
  <cols>
    <col min="1" max="1" width="6.77734375" customWidth="1"/>
    <col min="2" max="2" width="25.21875" customWidth="1"/>
    <col min="3" max="3" width="12.5546875" customWidth="1"/>
    <col min="4" max="4" width="13" customWidth="1"/>
    <col min="5" max="5" width="14" customWidth="1"/>
    <col min="6" max="7" width="12.5546875" customWidth="1"/>
    <col min="8" max="8" width="15" customWidth="1"/>
  </cols>
  <sheetData>
    <row r="1" spans="1:8" ht="15" customHeight="1" x14ac:dyDescent="0.25">
      <c r="A1" s="40" t="s">
        <v>10</v>
      </c>
      <c r="B1" s="40" t="s">
        <v>299</v>
      </c>
      <c r="C1" s="40" t="s">
        <v>182</v>
      </c>
      <c r="D1" s="40" t="s">
        <v>183</v>
      </c>
      <c r="E1" s="40"/>
      <c r="F1" s="40" t="s">
        <v>184</v>
      </c>
      <c r="G1" s="40"/>
      <c r="H1" s="40" t="s">
        <v>300</v>
      </c>
    </row>
    <row r="2" spans="1:8" ht="15" customHeight="1" x14ac:dyDescent="0.25">
      <c r="A2" s="40"/>
      <c r="B2" s="40"/>
      <c r="C2" s="40"/>
      <c r="D2" s="7" t="s">
        <v>281</v>
      </c>
      <c r="E2" s="7" t="s">
        <v>287</v>
      </c>
      <c r="F2" s="7" t="s">
        <v>281</v>
      </c>
      <c r="G2" s="7" t="s">
        <v>287</v>
      </c>
      <c r="H2" s="40"/>
    </row>
    <row r="3" spans="1:8" ht="15" customHeight="1" x14ac:dyDescent="0.3">
      <c r="A3" s="8" t="s">
        <v>63</v>
      </c>
      <c r="B3" s="8" t="s">
        <v>301</v>
      </c>
      <c r="C3" s="8" t="s">
        <v>1</v>
      </c>
      <c r="D3" s="8" t="s">
        <v>1</v>
      </c>
      <c r="E3" s="8" t="s">
        <v>1</v>
      </c>
      <c r="F3" s="8" t="s">
        <v>1</v>
      </c>
      <c r="G3" s="8" t="s">
        <v>1</v>
      </c>
      <c r="H3" s="8" t="s">
        <v>1</v>
      </c>
    </row>
    <row r="4" spans="1:8" ht="15" customHeight="1" x14ac:dyDescent="0.3">
      <c r="A4" s="5" t="s">
        <v>71</v>
      </c>
      <c r="B4" s="5" t="s">
        <v>71</v>
      </c>
      <c r="C4" s="5" t="s">
        <v>71</v>
      </c>
      <c r="D4" s="5" t="s">
        <v>71</v>
      </c>
      <c r="E4" s="5" t="s">
        <v>71</v>
      </c>
      <c r="F4" s="5" t="s">
        <v>71</v>
      </c>
      <c r="G4" s="5" t="s">
        <v>71</v>
      </c>
      <c r="H4" s="5" t="s">
        <v>71</v>
      </c>
    </row>
    <row r="5" spans="1:8" ht="15" customHeight="1" x14ac:dyDescent="0.3">
      <c r="A5" s="5" t="s">
        <v>1</v>
      </c>
      <c r="B5" s="5" t="s">
        <v>185</v>
      </c>
      <c r="C5" s="5" t="s">
        <v>1</v>
      </c>
      <c r="D5" s="5" t="s">
        <v>1</v>
      </c>
      <c r="E5" s="5" t="s">
        <v>1</v>
      </c>
      <c r="F5" s="5" t="s">
        <v>1</v>
      </c>
      <c r="G5" s="5" t="s">
        <v>1</v>
      </c>
      <c r="H5" s="5" t="s">
        <v>1</v>
      </c>
    </row>
    <row r="6" spans="1:8" ht="15" customHeight="1" x14ac:dyDescent="0.3">
      <c r="A6" s="8" t="s">
        <v>101</v>
      </c>
      <c r="B6" s="8" t="s">
        <v>302</v>
      </c>
      <c r="C6" s="8" t="s">
        <v>1</v>
      </c>
      <c r="D6" s="8" t="s">
        <v>1</v>
      </c>
      <c r="E6" s="8" t="s">
        <v>1</v>
      </c>
      <c r="F6" s="8" t="s">
        <v>1</v>
      </c>
      <c r="G6" s="8" t="s">
        <v>1</v>
      </c>
      <c r="H6" s="8" t="s">
        <v>1</v>
      </c>
    </row>
    <row r="7" spans="1:8" ht="15" customHeight="1" x14ac:dyDescent="0.3">
      <c r="A7" s="5" t="s">
        <v>71</v>
      </c>
      <c r="B7" s="5" t="s">
        <v>71</v>
      </c>
      <c r="C7" s="5" t="s">
        <v>71</v>
      </c>
      <c r="D7" s="5" t="s">
        <v>71</v>
      </c>
      <c r="E7" s="5" t="s">
        <v>71</v>
      </c>
      <c r="F7" s="5" t="s">
        <v>71</v>
      </c>
      <c r="G7" s="5" t="s">
        <v>71</v>
      </c>
      <c r="H7" s="5" t="s">
        <v>71</v>
      </c>
    </row>
    <row r="8" spans="1:8" ht="15" customHeight="1" x14ac:dyDescent="0.3">
      <c r="A8" s="5" t="s">
        <v>1</v>
      </c>
      <c r="B8" s="5" t="s">
        <v>185</v>
      </c>
      <c r="C8" s="5" t="s">
        <v>1</v>
      </c>
      <c r="D8" s="5" t="s">
        <v>1</v>
      </c>
      <c r="E8" s="5" t="s">
        <v>1</v>
      </c>
      <c r="F8" s="5" t="s">
        <v>1</v>
      </c>
      <c r="G8" s="5" t="s">
        <v>1</v>
      </c>
      <c r="H8" s="5" t="s">
        <v>1</v>
      </c>
    </row>
    <row r="9" spans="1:8" ht="15" customHeight="1" x14ac:dyDescent="0.3">
      <c r="A9" s="8" t="s">
        <v>149</v>
      </c>
      <c r="B9" s="8" t="s">
        <v>303</v>
      </c>
      <c r="C9" s="8" t="s">
        <v>1</v>
      </c>
      <c r="D9" s="8" t="s">
        <v>1</v>
      </c>
      <c r="E9" s="8" t="s">
        <v>1</v>
      </c>
      <c r="F9" s="8" t="s">
        <v>1</v>
      </c>
      <c r="G9" s="8" t="s">
        <v>1</v>
      </c>
      <c r="H9" s="8" t="s">
        <v>1</v>
      </c>
    </row>
    <row r="10" spans="1:8" ht="15" customHeight="1" x14ac:dyDescent="0.3">
      <c r="A10" s="5" t="s">
        <v>71</v>
      </c>
      <c r="B10" s="5" t="s">
        <v>71</v>
      </c>
      <c r="C10" s="5" t="s">
        <v>71</v>
      </c>
      <c r="D10" s="5" t="s">
        <v>71</v>
      </c>
      <c r="E10" s="5" t="s">
        <v>71</v>
      </c>
      <c r="F10" s="5" t="s">
        <v>71</v>
      </c>
      <c r="G10" s="5" t="s">
        <v>71</v>
      </c>
      <c r="H10" s="5" t="s">
        <v>71</v>
      </c>
    </row>
    <row r="11" spans="1:8" ht="15" customHeight="1" x14ac:dyDescent="0.3">
      <c r="A11" s="5" t="s">
        <v>1</v>
      </c>
      <c r="B11" s="5" t="s">
        <v>185</v>
      </c>
      <c r="C11" s="5" t="s">
        <v>1</v>
      </c>
      <c r="D11" s="5" t="s">
        <v>1</v>
      </c>
      <c r="E11" s="5" t="s">
        <v>1</v>
      </c>
      <c r="F11" s="5" t="s">
        <v>1</v>
      </c>
      <c r="G11" s="5" t="s">
        <v>1</v>
      </c>
      <c r="H11" s="5" t="s">
        <v>1</v>
      </c>
    </row>
    <row r="12" spans="1:8" ht="15" customHeight="1" x14ac:dyDescent="0.3">
      <c r="A12" s="8" t="s">
        <v>152</v>
      </c>
      <c r="B12" s="8" t="s">
        <v>304</v>
      </c>
      <c r="C12" s="8" t="s">
        <v>1</v>
      </c>
      <c r="D12" s="8" t="s">
        <v>1</v>
      </c>
      <c r="E12" s="8" t="s">
        <v>1</v>
      </c>
      <c r="F12" s="8" t="s">
        <v>1</v>
      </c>
      <c r="G12" s="8" t="s">
        <v>1</v>
      </c>
      <c r="H12" s="8" t="s">
        <v>1</v>
      </c>
    </row>
    <row r="13" spans="1:8" ht="15" customHeight="1" x14ac:dyDescent="0.3">
      <c r="A13" s="5" t="s">
        <v>71</v>
      </c>
      <c r="B13" s="5" t="s">
        <v>71</v>
      </c>
      <c r="C13" s="5" t="s">
        <v>71</v>
      </c>
      <c r="D13" s="5" t="s">
        <v>71</v>
      </c>
      <c r="E13" s="5" t="s">
        <v>71</v>
      </c>
      <c r="F13" s="5" t="s">
        <v>71</v>
      </c>
      <c r="G13" s="5" t="s">
        <v>71</v>
      </c>
      <c r="H13" s="5" t="s">
        <v>71</v>
      </c>
    </row>
    <row r="14" spans="1:8" ht="15" customHeight="1" x14ac:dyDescent="0.3">
      <c r="A14" s="5" t="s">
        <v>1</v>
      </c>
      <c r="B14" s="5" t="s">
        <v>185</v>
      </c>
      <c r="C14" s="5" t="s">
        <v>1</v>
      </c>
      <c r="D14" s="5" t="s">
        <v>1</v>
      </c>
      <c r="E14" s="5" t="s">
        <v>1</v>
      </c>
      <c r="F14" s="5" t="s">
        <v>1</v>
      </c>
      <c r="G14" s="5" t="s">
        <v>1</v>
      </c>
      <c r="H14" s="5" t="s">
        <v>1</v>
      </c>
    </row>
    <row r="15" spans="1:8" ht="15" customHeight="1" x14ac:dyDescent="0.3">
      <c r="A15" s="8" t="s">
        <v>159</v>
      </c>
      <c r="B15" s="8" t="s">
        <v>305</v>
      </c>
      <c r="C15" s="8" t="s">
        <v>1</v>
      </c>
      <c r="D15" s="8" t="s">
        <v>1</v>
      </c>
      <c r="E15" s="8" t="s">
        <v>1</v>
      </c>
      <c r="F15" s="8" t="s">
        <v>1</v>
      </c>
      <c r="G15" s="8" t="s">
        <v>1</v>
      </c>
      <c r="H15" s="8" t="s">
        <v>1</v>
      </c>
    </row>
    <row r="16" spans="1:8" ht="15" customHeight="1" x14ac:dyDescent="0.3">
      <c r="A16" s="5" t="s">
        <v>71</v>
      </c>
      <c r="B16" s="5" t="s">
        <v>71</v>
      </c>
      <c r="C16" s="5" t="s">
        <v>71</v>
      </c>
      <c r="D16" s="5" t="s">
        <v>71</v>
      </c>
      <c r="E16" s="5" t="s">
        <v>71</v>
      </c>
      <c r="F16" s="5" t="s">
        <v>71</v>
      </c>
      <c r="G16" s="5" t="s">
        <v>71</v>
      </c>
      <c r="H16" s="5" t="s">
        <v>71</v>
      </c>
    </row>
    <row r="17" spans="1:8" ht="15" customHeight="1" x14ac:dyDescent="0.3">
      <c r="A17" s="5" t="s">
        <v>1</v>
      </c>
      <c r="B17" s="5" t="s">
        <v>185</v>
      </c>
      <c r="C17" s="5" t="s">
        <v>1</v>
      </c>
      <c r="D17" s="5" t="s">
        <v>1</v>
      </c>
      <c r="E17" s="5" t="s">
        <v>1</v>
      </c>
      <c r="F17" s="5" t="s">
        <v>1</v>
      </c>
      <c r="G17" s="5" t="s">
        <v>1</v>
      </c>
      <c r="H17" s="5" t="s">
        <v>1</v>
      </c>
    </row>
    <row r="18" spans="1:8" ht="15" customHeight="1" x14ac:dyDescent="0.3">
      <c r="A18" s="8" t="s">
        <v>162</v>
      </c>
      <c r="B18" s="8" t="s">
        <v>306</v>
      </c>
      <c r="C18" s="8" t="s">
        <v>1</v>
      </c>
      <c r="D18" s="8" t="s">
        <v>1</v>
      </c>
      <c r="E18" s="8" t="s">
        <v>1</v>
      </c>
      <c r="F18" s="8" t="s">
        <v>1</v>
      </c>
      <c r="G18" s="8" t="s">
        <v>1</v>
      </c>
      <c r="H18" s="8" t="s">
        <v>1</v>
      </c>
    </row>
    <row r="19" spans="1:8" ht="15" customHeight="1" x14ac:dyDescent="0.3">
      <c r="A19" s="5" t="s">
        <v>71</v>
      </c>
      <c r="B19" s="5" t="s">
        <v>71</v>
      </c>
      <c r="C19" s="5" t="s">
        <v>71</v>
      </c>
      <c r="D19" s="5" t="s">
        <v>71</v>
      </c>
      <c r="E19" s="5" t="s">
        <v>71</v>
      </c>
      <c r="F19" s="5" t="s">
        <v>71</v>
      </c>
      <c r="G19" s="5" t="s">
        <v>71</v>
      </c>
      <c r="H19" s="5" t="s">
        <v>71</v>
      </c>
    </row>
    <row r="20" spans="1:8" ht="15" customHeight="1" x14ac:dyDescent="0.3">
      <c r="A20" s="5" t="s">
        <v>1</v>
      </c>
      <c r="B20" s="5" t="s">
        <v>185</v>
      </c>
      <c r="C20" s="5" t="s">
        <v>1</v>
      </c>
      <c r="D20" s="5" t="s">
        <v>1</v>
      </c>
      <c r="E20" s="5" t="s">
        <v>1</v>
      </c>
      <c r="F20" s="5" t="s">
        <v>1</v>
      </c>
      <c r="G20" s="5" t="s">
        <v>1</v>
      </c>
      <c r="H20" s="5" t="s">
        <v>1</v>
      </c>
    </row>
    <row r="21" spans="1:8" ht="15" customHeight="1" x14ac:dyDescent="0.3">
      <c r="A21" s="8" t="s">
        <v>165</v>
      </c>
      <c r="B21" s="8" t="s">
        <v>307</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16" sqref="C16"/>
    </sheetView>
  </sheetViews>
  <sheetFormatPr defaultRowHeight="13.2" x14ac:dyDescent="0.25"/>
  <cols>
    <col min="1" max="1" width="6.77734375" customWidth="1"/>
    <col min="2" max="2" width="43" customWidth="1"/>
    <col min="3" max="3" width="41.44140625" customWidth="1"/>
  </cols>
  <sheetData>
    <row r="1" spans="1:3" ht="15" customHeight="1" x14ac:dyDescent="0.25">
      <c r="A1" s="7" t="s">
        <v>10</v>
      </c>
      <c r="B1" s="7" t="s">
        <v>308</v>
      </c>
      <c r="C1" s="7" t="s">
        <v>11</v>
      </c>
    </row>
    <row r="2" spans="1:3" ht="15" customHeight="1" x14ac:dyDescent="0.3">
      <c r="A2" s="5" t="s">
        <v>71</v>
      </c>
      <c r="B2" s="5" t="s">
        <v>71</v>
      </c>
      <c r="C2" s="5" t="s">
        <v>71</v>
      </c>
    </row>
    <row r="3" spans="1:3" ht="15" customHeight="1" x14ac:dyDescent="0.3">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4"/>
  <sheetViews>
    <sheetView workbookViewId="0">
      <selection activeCell="A11" sqref="A11"/>
    </sheetView>
  </sheetViews>
  <sheetFormatPr defaultRowHeight="13.2" x14ac:dyDescent="0.25"/>
  <sheetData>
    <row r="1" spans="1:1" x14ac:dyDescent="0.25">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x14ac:dyDescent="0.25">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x14ac:dyDescent="0.25">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x14ac:dyDescent="0.25">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{'SheetId':'0e67e680-b807-4d33-99c0-7b78881f5ae3','UId':'9cbd5645-d1cc-4c66-9f84-d2f549c40baa','Col':4,'Row':3,'Format':'numberic','Value':'3086983113821','TargetCode':''}</v>
      </c>
    </row>
    <row r="5" spans="1:1" x14ac:dyDescent="0.25">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{'SheetId':'0e67e680-b807-4d33-99c0-7b78881f5ae3','UId':'99e568e1-5c2c-4711-855d-7b59f3d1cab6','Col':5,'Row':3,'Format':'numberic','Value':'2809566623203','TargetCode':''}</v>
      </c>
    </row>
    <row r="6" spans="1:1" x14ac:dyDescent="0.25">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{'SheetId':'0e67e680-b807-4d33-99c0-7b78881f5ae3','UId':'c69da7a3-02da-4c71-9ebc-1684c54f1afc','Col':6,'Row':3,'Format':'numberic','Value':'1.0098148427409','TargetCode':''}</v>
      </c>
    </row>
    <row r="7" spans="1:1" x14ac:dyDescent="0.25">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x14ac:dyDescent="0.25">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x14ac:dyDescent="0.25">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x14ac:dyDescent="0.25">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5">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x14ac:dyDescent="0.25">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5">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{'SheetId':'0e67e680-b807-4d33-99c0-7b78881f5ae3','UId':'ff256832-31a8-4b18-a932-43bc9d1665b9','Col':4,'Row':6,'ColDynamic':4,'RowDynamic':5,'Format':'numberic','Value':'3086983113821','TargetCode':''}</v>
      </c>
    </row>
    <row r="14" spans="1:1" x14ac:dyDescent="0.25">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{'SheetId':'0e67e680-b807-4d33-99c0-7b78881f5ae3','UId':'a91ef888-5216-4368-893d-4bf54555e048','Col':5,'Row':6,'ColDynamic':5,'RowDynamic':5,'Format':'numberic','Value':'2809566623203','TargetCode':''}</v>
      </c>
    </row>
    <row r="15" spans="1:1" x14ac:dyDescent="0.25">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{'SheetId':'0e67e680-b807-4d33-99c0-7b78881f5ae3','UId':'0872eb3d-591d-41ae-88b3-07cc186bb076','Col':6,'Row':6,'ColDynamic':6,'RowDynamic':5,'Format':'numberic','Value':'1.0098148427409','TargetCode':''}</v>
      </c>
    </row>
    <row r="16" spans="1:1" x14ac:dyDescent="0.25">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5">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5">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5">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{'SheetId':'0e67e680-b807-4d33-99c0-7b78881f5ae3','UId':'c59bc369-ef6c-4ae7-8932-3d3cd7b0f999','Col':4,'Row':8,'ColDynamic':4,'RowDynamic':9,'Format':'numberic','Value':'9629508887324','TargetCode':''}</v>
      </c>
    </row>
    <row r="20" spans="1:1" x14ac:dyDescent="0.25">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{'SheetId':'0e67e680-b807-4d33-99c0-7b78881f5ae3','UId':'71da1168-8366-41b4-a97a-ac130f3a71ab','Col':5,'Row':8,'ColDynamic':5,'RowDynamic':9,'Format':'numberic','Value':'10333196047797','TargetCode':''}</v>
      </c>
    </row>
    <row r="21" spans="1:1" x14ac:dyDescent="0.25">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{'SheetId':'0e67e680-b807-4d33-99c0-7b78881f5ae3','UId':'3c022ada-eb27-4aed-bf94-d517130be29a','Col':6,'Row':8,'ColDynamic':6,'RowDynamic':9,'Format':'numberic','Value':'1.00324538037699','TargetCode':''}</v>
      </c>
    </row>
    <row r="22" spans="1:1" x14ac:dyDescent="0.25">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5">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5">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5">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x14ac:dyDescent="0.25">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x14ac:dyDescent="0.25">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x14ac:dyDescent="0.25">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x14ac:dyDescent="0.25">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x14ac:dyDescent="0.25">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5">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5">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5">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5">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{'SheetId':'0e67e680-b807-4d33-99c0-7b78881f5ae3','UId':'aaa47aee-de9e-4a72-aaac-e89970beaace','Col':4,'Row':13,'ColDynamic':4,'RowDynamic':12,'Format':'numberic','Value':'384728897256','TargetCode':''}</v>
      </c>
    </row>
    <row r="35" spans="1:1" x14ac:dyDescent="0.25">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{'SheetId':'0e67e680-b807-4d33-99c0-7b78881f5ae3','UId':'c31cdabe-83ce-456c-8300-7b06d46f81cc','Col':5,'Row':13,'ColDynamic':5,'RowDynamic':12,'Format':'numberic','Value':'354530391625','TargetCode':''}</v>
      </c>
    </row>
    <row r="36" spans="1:1" x14ac:dyDescent="0.25">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{'SheetId':'0e67e680-b807-4d33-99c0-7b78881f5ae3','UId':'df064eb2-539c-42cd-9667-ecd8effb04f7','Col':6,'Row':13,'ColDynamic':6,'RowDynamic':12,'Format':'numberic','Value':'1.34871856180885','TargetCode':''}</v>
      </c>
    </row>
    <row r="37" spans="1:1" x14ac:dyDescent="0.25">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5">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5">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5">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5">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5">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5">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{'SheetId':'0e67e680-b807-4d33-99c0-7b78881f5ae3','UId':'4db3253d-9c46-4d6e-918f-a429377ea210','Col':4,'Row':16,'Format':'numberic','Value':'54220810963','TargetCode':''}</v>
      </c>
    </row>
    <row r="44" spans="1:1" x14ac:dyDescent="0.25">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{'SheetId':'0e67e680-b807-4d33-99c0-7b78881f5ae3','UId':'1b5619ce-07bd-4f38-b89d-ff10d4440cfc','Col':5,'Row':16,'Format':'numberic','Value':'69150821919','TargetCode':''}</v>
      </c>
    </row>
    <row r="45" spans="1:1" x14ac:dyDescent="0.25">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{'SheetId':'0e67e680-b807-4d33-99c0-7b78881f5ae3','UId':'e662b89a-1c2d-4d21-94c4-5d786440cb11','Col':6,'Row':16,'Format':'numberic','Value':'1.38844642521049','TargetCode':''}</v>
      </c>
    </row>
    <row r="46" spans="1:1" x14ac:dyDescent="0.25">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5">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5">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5">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5">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5">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5">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x14ac:dyDescent="0.25">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x14ac:dyDescent="0.25">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5">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5">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5">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5">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{'SheetId':'0e67e680-b807-4d33-99c0-7b78881f5ae3','UId':'fd93a4a0-c67a-4490-8678-85ab28c59627','Col':4,'Row':21,'ColDynamic':4,'RowDynamic':20,'Format':'numberic','Value':'0','TargetCode':''}</v>
      </c>
    </row>
    <row r="59" spans="1:1" x14ac:dyDescent="0.25">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{'SheetId':'0e67e680-b807-4d33-99c0-7b78881f5ae3','UId':'fcf911ca-e231-4e37-ba04-31a4d132b264','Col':5,'Row':21,'ColDynamic':5,'RowDynamic':20,'Format':'numberic','Value':'0','TargetCode':''}</v>
      </c>
    </row>
    <row r="60" spans="1:1" x14ac:dyDescent="0.25">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x14ac:dyDescent="0.25">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5">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5">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5">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x14ac:dyDescent="0.25">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x14ac:dyDescent="0.25">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x14ac:dyDescent="0.25">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x14ac:dyDescent="0.25">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x14ac:dyDescent="0.25">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x14ac:dyDescent="0.25">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5">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5">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5">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5">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5">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5">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x14ac:dyDescent="0.25">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x14ac:dyDescent="0.25">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x14ac:dyDescent="0.25">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5">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5">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5">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5">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5">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5">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{'SheetId':'0e67e680-b807-4d33-99c0-7b78881f5ae3','UId':'9165401c-9eab-437b-81ae-d4feb80e4e2f','Col':4,'Row':30,'Format':'numberic','Value':'13155441709364','TargetCode':''}</v>
      </c>
    </row>
    <row r="86" spans="1:1" x14ac:dyDescent="0.25">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{'SheetId':'0e67e680-b807-4d33-99c0-7b78881f5ae3','UId':'a439d206-4c67-47d4-afcd-d4f8e627acf1','Col':5,'Row':30,'Format':'numberic','Value':'13566443884544','TargetCode':''}</v>
      </c>
    </row>
    <row r="87" spans="1:1" x14ac:dyDescent="0.25">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{'SheetId':'0e67e680-b807-4d33-99c0-7b78881f5ae3','UId':'8906c8be-ac8d-4de9-aebb-1de6b88d0a22','Col':6,'Row':30,'Format':'numberic','Value':'1.01354407231283','TargetCode':''}</v>
      </c>
    </row>
    <row r="88" spans="1:1" x14ac:dyDescent="0.25">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x14ac:dyDescent="0.25">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x14ac:dyDescent="0.25">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x14ac:dyDescent="0.25">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x14ac:dyDescent="0.25">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x14ac:dyDescent="0.25">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5">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5">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5">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5">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{'SheetId':'0e67e680-b807-4d33-99c0-7b78881f5ae3','UId':'c0a5eee6-84a8-4294-82d8-68a2433fd220','Col':4,'Row':34,'ColDynamic':4,'RowDynamic':33,'Format':'numberic','Value':'0','TargetCode':''}</v>
      </c>
    </row>
    <row r="98" spans="1:1" x14ac:dyDescent="0.25">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{'SheetId':'0e67e680-b807-4d33-99c0-7b78881f5ae3','UId':'a4ede6ba-ec49-4991-9f32-c8e9bcfe31d0','Col':5,'Row':34,'ColDynamic':5,'RowDynamic':33,'Format':'numberic','Value':'83631489984','TargetCode':''}</v>
      </c>
    </row>
    <row r="99" spans="1:1" x14ac:dyDescent="0.25">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x14ac:dyDescent="0.25">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5">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5">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5">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x14ac:dyDescent="0.25">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x14ac:dyDescent="0.25">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x14ac:dyDescent="0.25">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{'SheetId':'0e67e680-b807-4d33-99c0-7b78881f5ae3','UId':'6823b56c-6355-4646-a028-45bac846780f','Col':4,'Row':37,'Format':'numberic','Value':'46270996970','TargetCode':''}</v>
      </c>
    </row>
    <row r="107" spans="1:1" x14ac:dyDescent="0.25">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{'SheetId':'0e67e680-b807-4d33-99c0-7b78881f5ae3','UId':'3318279c-387a-4099-bb92-e31c1fe449fe','Col':5,'Row':37,'Format':'numberic','Value':'92815967734','TargetCode':''}</v>
      </c>
    </row>
    <row r="108" spans="1:1" x14ac:dyDescent="0.25">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{'SheetId':'0e67e680-b807-4d33-99c0-7b78881f5ae3','UId':'4e4bdcf0-80c6-4aab-a280-ce14045479a2','Col':6,'Row':37,'Format':'numberic','Value':'0.489981312816017','TargetCode':''}</v>
      </c>
    </row>
    <row r="109" spans="1:1" x14ac:dyDescent="0.25">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5">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5">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5">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5">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5">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5">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{'SheetId':'0e67e680-b807-4d33-99c0-7b78881f5ae3','UId':'3c70b8a9-b1ec-43c2-876f-82404e71a395','Col':4,'Row':40,'Format':'numberic','Value':'46270996970','TargetCode':''}</v>
      </c>
    </row>
    <row r="116" spans="1:1" x14ac:dyDescent="0.25">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{'SheetId':'0e67e680-b807-4d33-99c0-7b78881f5ae3','UId':'12d35449-1610-445d-a82a-ca6aa3c24666','Col':5,'Row':40,'Format':'numberic','Value':'176447457718','TargetCode':''}</v>
      </c>
    </row>
    <row r="117" spans="1:1" x14ac:dyDescent="0.25">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{'SheetId':'0e67e680-b807-4d33-99c0-7b78881f5ae3','UId':'12315a60-eed3-4b10-a10c-2f67a18ee638','Col':6,'Row':40,'Format':'numberic','Value':'0.489981312816017','TargetCode':''}</v>
      </c>
    </row>
    <row r="118" spans="1:1" x14ac:dyDescent="0.25">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{'SheetId':'0e67e680-b807-4d33-99c0-7b78881f5ae3','UId':'47fa62ea-4432-4646-9d4f-ee5aab71af85','Col':4,'Row':41,'Format':'numberic','Value':'13109170712394','TargetCode':''}</v>
      </c>
    </row>
    <row r="119" spans="1:1" x14ac:dyDescent="0.25">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{'SheetId':'0e67e680-b807-4d33-99c0-7b78881f5ae3','UId':'3afb4556-da28-46fc-a2b2-36ba72752042','Col':5,'Row':41,'Format':'numberic','Value':'13389996426826','TargetCode':''}</v>
      </c>
    </row>
    <row r="120" spans="1:1" x14ac:dyDescent="0.25">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{'SheetId':'0e67e680-b807-4d33-99c0-7b78881f5ae3','UId':'76b3aaa6-980e-4c01-b289-c500e2a6bc24','Col':6,'Row':41,'Format':'numberic','Value':'1.01738120288983','TargetCode':''}</v>
      </c>
    </row>
    <row r="121" spans="1:1" x14ac:dyDescent="0.25">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{'SheetId':'0e67e680-b807-4d33-99c0-7b78881f5ae3','UId':'7104513d-d6f9-4449-8a07-2e2ffcb96545','Col':4,'Row':42,'Format':'numberic','Value':'655766079.63','TargetCode':''}</v>
      </c>
    </row>
    <row r="122" spans="1:1" x14ac:dyDescent="0.25">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{'SheetId':'0e67e680-b807-4d33-99c0-7b78881f5ae3','UId':'3e6dbc06-a87f-42e5-8f05-e55e94914d01','Col':5,'Row':42,'Format':'numberic','Value':'664997012.92','TargetCode':''}</v>
      </c>
    </row>
    <row r="123" spans="1:1" x14ac:dyDescent="0.25">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{'SheetId':'0e67e680-b807-4d33-99c0-7b78881f5ae3','UId':'f428fa58-01e3-47d4-8c5d-1c46168be529','Col':6,'Row':42,'Format':'numberic','Value':'1.01405007508594','TargetCode':''}</v>
      </c>
    </row>
    <row r="124" spans="1:1" x14ac:dyDescent="0.25">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{'SheetId':'0e67e680-b807-4d33-99c0-7b78881f5ae3','UId':'4e4f6161-da0f-463f-8dd1-39772b1d4eda','Col':4,'Row':43,'Format':'numberic','Value':'19990.62','TargetCode':''}</v>
      </c>
    </row>
    <row r="125" spans="1:1" x14ac:dyDescent="0.25">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{'SheetId':'0e67e680-b807-4d33-99c0-7b78881f5ae3','UId':'4a847a8c-942e-443a-8eae-7a36b88630ea','Col':5,'Row':43,'Format':'numberic','Value':'20135.42','TargetCode':''}</v>
      </c>
    </row>
    <row r="126" spans="1:1" x14ac:dyDescent="0.25">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{'SheetId':'0e67e680-b807-4d33-99c0-7b78881f5ae3','UId':'b1a27640-3dfd-4efe-90b1-884e8ae97752','Col':6,'Row':43,'Format':'numberic','Value':'1.00328529356853','TargetCode':''}</v>
      </c>
    </row>
    <row r="127" spans="1:1" x14ac:dyDescent="0.25">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{'SheetId':'9e57442d-faa2-4732-bfe8-6082c7f4cc3b','UId':'1ab6082b-49bd-46b5-a368-d8740fb12834','Col':4,'Row':2,'Format':'numberic','Value':'81827931322','TargetCode':''}</v>
      </c>
    </row>
    <row r="128" spans="1:1" x14ac:dyDescent="0.25">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{'SheetId':'9e57442d-faa2-4732-bfe8-6082c7f4cc3b','UId':'220cbdc8-4631-4f07-a522-f901ab9a56b6','Col':5,'Row':2,'Format':'numberic','Value':'80877193723','TargetCode':''}</v>
      </c>
    </row>
    <row r="129" spans="1:1" x14ac:dyDescent="0.25">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{'SheetId':'9e57442d-faa2-4732-bfe8-6082c7f4cc3b','UId':'44591e3f-5579-49aa-bc70-68808b3d1875','Col':6,'Row':2,'Format':'numberic','Value':'875834439290','TargetCode':''}</v>
      </c>
    </row>
    <row r="130" spans="1:1" x14ac:dyDescent="0.25">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x14ac:dyDescent="0.25">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x14ac:dyDescent="0.25">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x14ac:dyDescent="0.25">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5">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5">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5">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{'SheetId':'9e57442d-faa2-4732-bfe8-6082c7f4cc3b','UId':'469f6a2b-25ef-4e27-93c5-0caee9db4d81','Col':4,'Row':5,'ColDynamic':4,'RowDynamic':4,'Format':'numberic','Value':'60132857888','TargetCode':''}</v>
      </c>
    </row>
    <row r="137" spans="1:1" x14ac:dyDescent="0.25">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{'SheetId':'9e57442d-faa2-4732-bfe8-6082c7f4cc3b','UId':'7b8d3f89-6827-40c2-b297-cf7a42237b42','Col':5,'Row':5,'ColDynamic':5,'RowDynamic':4,'Format':'numberic','Value':'57703387771','TargetCode':''}</v>
      </c>
    </row>
    <row r="138" spans="1:1" x14ac:dyDescent="0.25">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{'SheetId':'9e57442d-faa2-4732-bfe8-6082c7f4cc3b','UId':'4ae5c9f2-f277-4de6-a00c-b59eae1b7410','Col':6,'Row':5,'ColDynamic':6,'RowDynamic':4,'Format':'numberic','Value':'622644157120','TargetCode':''}</v>
      </c>
    </row>
    <row r="139" spans="1:1" x14ac:dyDescent="0.25">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5">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5">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5">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{'SheetId':'9e57442d-faa2-4732-bfe8-6082c7f4cc3b','UId':'5cf117a3-96d2-4aaf-916d-02b16ba83420','Col':4,'Row':7,'ColDynamic':4,'RowDynamic':4,'Format':'numberic','Value':'21695073434','TargetCode':''}</v>
      </c>
    </row>
    <row r="143" spans="1:1" x14ac:dyDescent="0.25">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{'SheetId':'9e57442d-faa2-4732-bfe8-6082c7f4cc3b','UId':'89c23fea-c054-41d5-9d1e-0958d45c7a95','Col':5,'Row':7,'ColDynamic':5,'RowDynamic':4,'Format':'numberic','Value':'23173805952','TargetCode':''}</v>
      </c>
    </row>
    <row r="144" spans="1:1" x14ac:dyDescent="0.25">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{'SheetId':'9e57442d-faa2-4732-bfe8-6082c7f4cc3b','UId':'d5829e20-95a8-4535-904c-7e09f2cdc9f2','Col':6,'Row':7,'ColDynamic':6,'RowDynamic':4,'Format':'numberic','Value':'253190282170','TargetCode':''}</v>
      </c>
    </row>
    <row r="145" spans="1:1" x14ac:dyDescent="0.25">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5">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5">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5">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x14ac:dyDescent="0.25">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x14ac:dyDescent="0.25">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x14ac:dyDescent="0.25">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5">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5">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5">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{'SheetId':'9e57442d-faa2-4732-bfe8-6082c7f4cc3b','UId':'21f3c77c-886e-43f3-9ba5-fdc740bf45a7','Col':4,'Row':11,'ColDynamic':4,'RowDynamic':8,'Format':'numberic','Value':'15075071493','TargetCode':''}</v>
      </c>
    </row>
    <row r="155" spans="1:1" x14ac:dyDescent="0.25">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{'SheetId':'9e57442d-faa2-4732-bfe8-6082c7f4cc3b','UId':'fff53ed1-05e1-4ac8-8249-2f48edf9fa14','Col':5,'Row':11,'ColDynamic':5,'RowDynamic':8,'Format':'numberic','Value':'15188893806','TargetCode':''}</v>
      </c>
    </row>
    <row r="156" spans="1:1" x14ac:dyDescent="0.25">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{'SheetId':'9e57442d-faa2-4732-bfe8-6082c7f4cc3b','UId':'c1a4252e-e2cb-4233-bed1-d3afc836ccc8','Col':6,'Row':11,'ColDynamic':6,'RowDynamic':8,'Format':'numberic','Value':'154958836202','TargetCode':''}</v>
      </c>
    </row>
    <row r="157" spans="1:1" x14ac:dyDescent="0.25">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{'SheetId':'9e57442d-faa2-4732-bfe8-6082c7f4cc3b','UId':'2b4c7218-ef2f-452d-80ea-cb1d29493e04','Col':4,'Row':12,'Format':'numberic','Value':'13506644984','TargetCode':''}</v>
      </c>
    </row>
    <row r="158" spans="1:1" x14ac:dyDescent="0.25">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{'SheetId':'9e57442d-faa2-4732-bfe8-6082c7f4cc3b','UId':'2916fb19-bceb-454d-ad42-4fc7a299a2a3','Col':5,'Row':12,'Format':'numberic','Value':'13450763406','TargetCode':''}</v>
      </c>
    </row>
    <row r="159" spans="1:1" x14ac:dyDescent="0.25">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{'SheetId':'9e57442d-faa2-4732-bfe8-6082c7f4cc3b','UId':'4e500903-fadf-4a73-8849-257ec68842d0','Col':6,'Row':12,'Format':'numberic','Value':'139599410217','TargetCode':''}</v>
      </c>
    </row>
    <row r="160" spans="1:1" x14ac:dyDescent="0.25">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5">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5">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5">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{'SheetId':'9e57442d-faa2-4732-bfe8-6082c7f4cc3b','UId':'157e5771-4dd4-4ed6-838c-69dd228515cd','Col':4,'Row':14,'ColDynamic':4,'RowDynamic':11,'Format':'numberic','Value':'779540665','TargetCode':''}</v>
      </c>
    </row>
    <row r="164" spans="1:1" x14ac:dyDescent="0.25">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{'SheetId':'9e57442d-faa2-4732-bfe8-6082c7f4cc3b','UId':'1e7708d3-6d2b-4639-8d85-59b3c9bf16f5','Col':5,'Row':14,'ColDynamic':5,'RowDynamic':11,'Format':'numberic','Value':'775655213','TargetCode':''}</v>
      </c>
    </row>
    <row r="165" spans="1:1" x14ac:dyDescent="0.25">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{'SheetId':'9e57442d-faa2-4732-bfe8-6082c7f4cc3b','UId':'18031c0a-5fc4-4a35-8331-a60cef3972fd','Col':6,'Row':14,'ColDynamic':6,'RowDynamic':11,'Format':'numberic','Value':'8106137053','TargetCode':''}</v>
      </c>
    </row>
    <row r="166" spans="1:1" x14ac:dyDescent="0.25">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5">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5">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5">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5">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5">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5">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{'SheetId':'9e57442d-faa2-4732-bfe8-6082c7f4cc3b','UId':'963cdae6-2163-4975-9a2a-f08497c7292d','Col':4,'Row':17,'Format':'numberic','Value':'514906152','TargetCode':''}</v>
      </c>
    </row>
    <row r="173" spans="1:1" x14ac:dyDescent="0.25">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{'SheetId':'9e57442d-faa2-4732-bfe8-6082c7f4cc3b','UId':'85eed99f-bfdc-4be7-9967-72d9b1d67a5b','Col':5,'Row':17,'Format':'numberic','Value':'512857161','TargetCode':''}</v>
      </c>
    </row>
    <row r="174" spans="1:1" x14ac:dyDescent="0.25">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{'SheetId':'9e57442d-faa2-4732-bfe8-6082c7f4cc3b','UId':'a66486eb-4505-4714-830d-ba2c3c0c6cd7','Col':6,'Row':17,'Format':'numberic','Value':'5315270046','TargetCode':''}</v>
      </c>
    </row>
    <row r="175" spans="1:1" x14ac:dyDescent="0.25">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5">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5">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5">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5">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5">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5">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x14ac:dyDescent="0.25">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x14ac:dyDescent="0.25">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x14ac:dyDescent="0.25">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5">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5">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5">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x14ac:dyDescent="0.25">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x14ac:dyDescent="0.25">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x14ac:dyDescent="0.25">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5">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5">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5">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{'SheetId':'9e57442d-faa2-4732-bfe8-6082c7f4cc3b','UId':'35799ba3-fea0-48d2-b27f-56054b206bd2','Col':4,'Row':24,'ColDynamic':4,'RowDynamic':23,'Format':'numberic','Value':'23914286','TargetCode':''}</v>
      </c>
    </row>
    <row r="194" spans="1:1" x14ac:dyDescent="0.25">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{'SheetId':'9e57442d-faa2-4732-bfe8-6082c7f4cc3b','UId':'1863aaae-65a9-4f9f-9c5d-b3b2a95e519b','Col':5,'Row':24,'ColDynamic':5,'RowDynamic':23,'Format':'numberic','Value':'23142857','TargetCode':''}</v>
      </c>
    </row>
    <row r="195" spans="1:1" x14ac:dyDescent="0.25">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{'SheetId':'9e57442d-faa2-4732-bfe8-6082c7f4cc3b','UId':'45a838e8-921d-463e-8daa-a5c771a772aa','Col':6,'Row':24,'ColDynamic':6,'RowDynamic':23,'Format':'numberic','Value':'82542857','TargetCode':''}</v>
      </c>
    </row>
    <row r="196" spans="1:1" x14ac:dyDescent="0.25">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5">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5">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5">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{'SheetId':'9e57442d-faa2-4732-bfe8-6082c7f4cc3b','UId':'1fe83977-2f78-4ce9-aa52-80fb62c52ad7','Col':4,'Row':26,'ColDynamic':4,'RowDynamic':19,'Format':'numberic','Value':'60000000','TargetCode':''}</v>
      </c>
    </row>
    <row r="200" spans="1:1" x14ac:dyDescent="0.25">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{'SheetId':'9e57442d-faa2-4732-bfe8-6082c7f4cc3b','UId':'3e45938a-8b15-4a28-8d4e-6889d6469db5','Col':5,'Row':26,'ColDynamic':5,'RowDynamic':19,'Format':'numberic','Value':'60000000','TargetCode':''}</v>
      </c>
    </row>
    <row r="201" spans="1:1" x14ac:dyDescent="0.25">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{'SheetId':'9e57442d-faa2-4732-bfe8-6082c7f4cc3b','UId':'3873886c-5e1c-44a4-ba3a-dae5f5accc8b','Col':6,'Row':26,'ColDynamic':6,'RowDynamic':19,'Format':'numberic','Value':'600000000','TargetCode':''}</v>
      </c>
    </row>
    <row r="202" spans="1:1" x14ac:dyDescent="0.25">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5">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5">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5">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5">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5">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5">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x14ac:dyDescent="0.25">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{'SheetId':'9e57442d-faa2-4732-bfe8-6082c7f4cc3b','UId':'a342e52b-1996-43bd-aad7-3f3a098098b1','Col':5,'Row':29,'Format':'numberic','Value':'286541574','TargetCode':''}</v>
      </c>
    </row>
    <row r="210" spans="1:1" x14ac:dyDescent="0.25">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{'SheetId':'9e57442d-faa2-4732-bfe8-6082c7f4cc3b','UId':'ae6443cc-5c55-4f1a-a361-ff2dd22018a3','Col':6,'Row':29,'Format':'numberic','Value':'286541574','TargetCode':''}</v>
      </c>
    </row>
    <row r="211" spans="1:1" x14ac:dyDescent="0.25">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5">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5">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5">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5">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5">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5">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{'SheetId':'9e57442d-faa2-4732-bfe8-6082c7f4cc3b','UId':'22eae942-46a3-4663-8bad-854ee399b27a','Col':4,'Row':32,'Format':'numberic','Value':'173730406','TargetCode':''}</v>
      </c>
    </row>
    <row r="218" spans="1:1" x14ac:dyDescent="0.25">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{'SheetId':'9e57442d-faa2-4732-bfe8-6082c7f4cc3b','UId':'e86bd792-47df-41d4-b178-07deae52a1d3','Col':5,'Row':32,'Format':'numberic','Value':'58868595','TargetCode':''}</v>
      </c>
    </row>
    <row r="219" spans="1:1" x14ac:dyDescent="0.25">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{'SheetId':'9e57442d-faa2-4732-bfe8-6082c7f4cc3b','UId':'38ae0936-1d1f-43c1-92bd-8403ec08cfeb','Col':6,'Row':32,'Format':'numberic','Value':'606331539','TargetCode':''}</v>
      </c>
    </row>
    <row r="220" spans="1:1" x14ac:dyDescent="0.25">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5">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5">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5">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5">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5">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5">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{'SheetId':'9e57442d-faa2-4732-bfe8-6082c7f4cc3b','UId':'a2f958ce-55fd-4741-a0a1-bdcf0dd1c8ec','Col':4,'Row':35,'Format':'numberic','Value':'16335000','TargetCode':''}</v>
      </c>
    </row>
    <row r="227" spans="1:1" x14ac:dyDescent="0.25">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{'SheetId':'9e57442d-faa2-4732-bfe8-6082c7f4cc3b','UId':'393bdfde-2176-402e-9b16-331c74ac5995','Col':5,'Row':35,'Format':'numberic','Value':'21065000','TargetCode':''}</v>
      </c>
    </row>
    <row r="228" spans="1:1" x14ac:dyDescent="0.25">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{'SheetId':'9e57442d-faa2-4732-bfe8-6082c7f4cc3b','UId':'61a21fd4-9c85-4c00-b1f5-a006461b16c9','Col':6,'Row':35,'Format':'numberic','Value':'362602916','TargetCode':''}</v>
      </c>
    </row>
    <row r="229" spans="1:1" x14ac:dyDescent="0.25">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5">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5">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5">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5">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5">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5">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{'SheetId':'9e57442d-faa2-4732-bfe8-6082c7f4cc3b','UId':'c95f90f6-640a-4331-b0e8-54422c753940','Col':4,'Row':38,'Format':'numberic','Value':'66752859829','TargetCode':''}</v>
      </c>
    </row>
    <row r="236" spans="1:1" x14ac:dyDescent="0.25">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{'SheetId':'9e57442d-faa2-4732-bfe8-6082c7f4cc3b','UId':'19caeda8-1e5a-4518-8250-4c15acb82c48','Col':5,'Row':38,'Format':'numberic','Value':'65688299917','TargetCode':''}</v>
      </c>
    </row>
    <row r="237" spans="1:1" x14ac:dyDescent="0.25">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{'SheetId':'9e57442d-faa2-4732-bfe8-6082c7f4cc3b','UId':'d743182c-5853-46f3-8604-ad3aa58840b8','Col':6,'Row':38,'Format':'numberic','Value':'720875603088','TargetCode':''}</v>
      </c>
    </row>
    <row r="238" spans="1:1" x14ac:dyDescent="0.25">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{'SheetId':'9e57442d-faa2-4732-bfe8-6082c7f4cc3b','UId':'5fb4cc84-0a90-4cae-ba19-392c839af798','Col':4,'Row':39,'Format':'numberic','Value':'-161989318403','TargetCode':''}</v>
      </c>
    </row>
    <row r="239" spans="1:1" x14ac:dyDescent="0.25">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{'SheetId':'9e57442d-faa2-4732-bfe8-6082c7f4cc3b','UId':'c14dbefc-c01b-44b0-a577-6f17c0396290','Col':5,'Row':39,'Format':'numberic','Value':'105757457531','TargetCode':''}</v>
      </c>
    </row>
    <row r="240" spans="1:1" x14ac:dyDescent="0.25">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{'SheetId':'9e57442d-faa2-4732-bfe8-6082c7f4cc3b','UId':'d1eb0ab7-7a60-49c8-b8aa-39c894436edb','Col':6,'Row':39,'Format':'numberic','Value':'-173797532160','TargetCode':''}</v>
      </c>
    </row>
    <row r="241" spans="1:1" x14ac:dyDescent="0.25">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{'SheetId':'9e57442d-faa2-4732-bfe8-6082c7f4cc3b','UId':'7dc5398f-c841-400c-850b-875a5c468e05','Col':4,'Row':40,'Format':'numberic','Value':'-143141085','TargetCode':''}</v>
      </c>
    </row>
    <row r="242" spans="1:1" x14ac:dyDescent="0.25">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{'SheetId':'9e57442d-faa2-4732-bfe8-6082c7f4cc3b','UId':'fa4fb11d-bd81-48b0-9ef6-a4ff2cd9d48a','Col':5,'Row':40,'Format':'numberic','Value':'-203646209','TargetCode':''}</v>
      </c>
    </row>
    <row r="243" spans="1:1" x14ac:dyDescent="0.25">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{'SheetId':'9e57442d-faa2-4732-bfe8-6082c7f4cc3b','UId':'73bb9d14-e1ea-4394-a083-b8a649641cf9','Col':6,'Row':40,'Format':'numberic','Value':'-3717834800','TargetCode':''}</v>
      </c>
    </row>
    <row r="244" spans="1:1" x14ac:dyDescent="0.25">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{'SheetId':'9e57442d-faa2-4732-bfe8-6082c7f4cc3b','UId':'bab2e1a7-20d5-41fd-881b-9a21514bfc4f','Col':4,'Row':41,'Format':'numberic','Value':'-161846177318','TargetCode':''}</v>
      </c>
    </row>
    <row r="245" spans="1:1" x14ac:dyDescent="0.25">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{'SheetId':'9e57442d-faa2-4732-bfe8-6082c7f4cc3b','UId':'128100c2-b671-4904-a5a9-41069ed12784','Col':5,'Row':41,'Format':'numberic','Value':'105961103740','TargetCode':''}</v>
      </c>
    </row>
    <row r="246" spans="1:1" x14ac:dyDescent="0.25">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{'SheetId':'9e57442d-faa2-4732-bfe8-6082c7f4cc3b','UId':'04b06e65-b2eb-4858-bb0b-d72c0270f1f6','Col':6,'Row':41,'Format':'numberic','Value':'-170079697360','TargetCode':''}</v>
      </c>
    </row>
    <row r="247" spans="1:1" x14ac:dyDescent="0.25">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{'SheetId':'9e57442d-faa2-4732-bfe8-6082c7f4cc3b','UId':'0c34f541-ad2d-4bff-9fce-284295e89335','Col':4,'Row':42,'Format':'numberic','Value':'-95236458574','TargetCode':''}</v>
      </c>
    </row>
    <row r="248" spans="1:1" x14ac:dyDescent="0.25">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{'SheetId':'9e57442d-faa2-4732-bfe8-6082c7f4cc3b','UId':'a1069390-e9a5-41a9-8d0c-f5931f68451d','Col':5,'Row':42,'Format':'numberic','Value':'171445757448','TargetCode':''}</v>
      </c>
    </row>
    <row r="249" spans="1:1" x14ac:dyDescent="0.25">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{'SheetId':'9e57442d-faa2-4732-bfe8-6082c7f4cc3b','UId':'943a903f-8f0c-48d3-9a7d-d0f797c51f06','Col':6,'Row':42,'Format':'numberic','Value':'547078070928','TargetCode':''}</v>
      </c>
    </row>
    <row r="250" spans="1:1" x14ac:dyDescent="0.25">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{'SheetId':'9e57442d-faa2-4732-bfe8-6082c7f4cc3b','UId':'14ba2d4e-fc98-469f-8702-009a93d663bf','Col':4,'Row':43,'Format':'numberic','Value':'13389996426826','TargetCode':''}</v>
      </c>
    </row>
    <row r="251" spans="1:1" x14ac:dyDescent="0.25">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{'SheetId':'9e57442d-faa2-4732-bfe8-6082c7f4cc3b','UId':'46dc8404-c63b-42c5-af20-35a421a3b5ab','Col':5,'Row':43,'Format':'numberic','Value':'13815015151614','TargetCode':''}</v>
      </c>
    </row>
    <row r="252" spans="1:1" x14ac:dyDescent="0.25">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{'SheetId':'9e57442d-faa2-4732-bfe8-6082c7f4cc3b','UId':'a1137c7a-72fe-4907-952f-0a4daf353a5c','Col':6,'Row':43,'Format':'numberic','Value':'14019987274337','TargetCode':''}</v>
      </c>
    </row>
    <row r="253" spans="1:1" x14ac:dyDescent="0.25">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{'SheetId':'9e57442d-faa2-4732-bfe8-6082c7f4cc3b','UId':'ae182ae4-ecb8-4b3e-87b1-02fe2b8c8c6e','Col':4,'Row':44,'Format':'numberic','Value':'-280825714432','TargetCode':''}</v>
      </c>
    </row>
    <row r="254" spans="1:1" x14ac:dyDescent="0.25">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{'SheetId':'9e57442d-faa2-4732-bfe8-6082c7f4cc3b','UId':'c7c70708-3a08-4a71-8b5b-958036d28d83','Col':5,'Row':44,'Format':'numberic','Value':'-425018724788','TargetCode':''}</v>
      </c>
    </row>
    <row r="255" spans="1:1" x14ac:dyDescent="0.25">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{'SheetId':'9e57442d-faa2-4732-bfe8-6082c7f4cc3b','UId':'b56d1f06-ac4a-4581-bd76-0a7116bb9601','Col':6,'Row':44,'Format':'numberic','Value':'-910816561943','TargetCode':''}</v>
      </c>
    </row>
    <row r="256" spans="1:1" x14ac:dyDescent="0.25">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{'SheetId':'9e57442d-faa2-4732-bfe8-6082c7f4cc3b','UId':'071f8b6b-411a-4479-a1e0-68ae4989d4d4','Col':4,'Row':45,'Format':'numberic','Value':'-95236458574','TargetCode':''}</v>
      </c>
    </row>
    <row r="257" spans="1:1" x14ac:dyDescent="0.25">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{'SheetId':'9e57442d-faa2-4732-bfe8-6082c7f4cc3b','UId':'649fe867-7540-4d27-809f-914ad09af55e','Col':5,'Row':45,'Format':'numberic','Value':'171445757448','TargetCode':''}</v>
      </c>
    </row>
    <row r="258" spans="1:1" x14ac:dyDescent="0.25">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{'SheetId':'9e57442d-faa2-4732-bfe8-6082c7f4cc3b','UId':'ce2f8942-9d48-4663-bc86-864ddeb2e9fb','Col':6,'Row':45,'Format':'numberic','Value':'547078070928','TargetCode':''}</v>
      </c>
    </row>
    <row r="259" spans="1:1" x14ac:dyDescent="0.25">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x14ac:dyDescent="0.25">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x14ac:dyDescent="0.25">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{'SheetId':'9e57442d-faa2-4732-bfe8-6082c7f4cc3b','UId':'190b7595-8f9e-458d-8990-f4ff2e021104','Col':6,'Row':46,'Format':'numberic','Value':'-688620686710','TargetCode':''}</v>
      </c>
    </row>
    <row r="262" spans="1:1" x14ac:dyDescent="0.25">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{'SheetId':'9e57442d-faa2-4732-bfe8-6082c7f4cc3b','UId':'26da4aec-6928-4f66-88a5-fdfd0ee643e5','Col':4,'Row':47,'Format':'numberic','Value':'-185589255858','TargetCode':''}</v>
      </c>
    </row>
    <row r="263" spans="1:1" x14ac:dyDescent="0.25">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{'SheetId':'9e57442d-faa2-4732-bfe8-6082c7f4cc3b','UId':'9b98b4cd-1dc6-4f10-9fcd-3b02154fc346','Col':5,'Row':47,'Format':'numberic','Value':'-596464482236','TargetCode':''}</v>
      </c>
    </row>
    <row r="264" spans="1:1" x14ac:dyDescent="0.25">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{'SheetId':'9e57442d-faa2-4732-bfe8-6082c7f4cc3b','UId':'ab589e24-1208-4602-83e1-3b0d9a9ddac2','Col':6,'Row':47,'Format':'numberic','Value':'-769273946161','TargetCode':''}</v>
      </c>
    </row>
    <row r="265" spans="1:1" x14ac:dyDescent="0.25">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{'SheetId':'9e57442d-faa2-4732-bfe8-6082c7f4cc3b','UId':'a1e12271-7d9c-46e1-be1f-d3831e97dba6','Col':4,'Row':48,'Format':'numberic','Value':'13109170712394','TargetCode':''}</v>
      </c>
    </row>
    <row r="266" spans="1:1" x14ac:dyDescent="0.25">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{'SheetId':'9e57442d-faa2-4732-bfe8-6082c7f4cc3b','UId':'85d94755-db4c-439e-8336-6cbb28df62be','Col':5,'Row':48,'Format':'numberic','Value':'13389996426826','TargetCode':''}</v>
      </c>
    </row>
    <row r="267" spans="1:1" x14ac:dyDescent="0.25">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{'SheetId':'9e57442d-faa2-4732-bfe8-6082c7f4cc3b','UId':'d8a625ed-973b-4579-990b-8dd486f640c5','Col':6,'Row':48,'Format':'numberic','Value':'13109170712394','TargetCode':''}</v>
      </c>
    </row>
    <row r="268" spans="1:1" x14ac:dyDescent="0.25">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x14ac:dyDescent="0.25">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x14ac:dyDescent="0.25">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x14ac:dyDescent="0.25">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x14ac:dyDescent="0.25">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x14ac:dyDescent="0.25">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x14ac:dyDescent="0.25">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5">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5">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5">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5">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5">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5">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5">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x14ac:dyDescent="0.25">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x14ac:dyDescent="0.25">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x14ac:dyDescent="0.25">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x14ac:dyDescent="0.25">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5">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5">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5">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{'SheetId':'1deb9a6e-dc5a-4908-87cc-034ee9747e20','UId':'428c865a-7282-4f58-bc89-20f1b0217190','Col':4,'Row':7,'ColDynamic':4,'RowDynamic':3,'Format':'numberic','Value':'','TargetCode':''}</v>
      </c>
    </row>
    <row r="289" spans="1:1" x14ac:dyDescent="0.25">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{'SheetId':'1deb9a6e-dc5a-4908-87cc-034ee9747e20','UId':'9592905c-7577-459a-bf73-e7d1733cf17a','Col':5,'Row':7,'ColDynamic':5,'RowDynamic':3,'Format':'numberic','Value':'','TargetCode':''}</v>
      </c>
    </row>
    <row r="290" spans="1:1" x14ac:dyDescent="0.25">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{'SheetId':'1deb9a6e-dc5a-4908-87cc-034ee9747e20','UId':'a9e4466a-def7-4534-a075-0e61b1888eec','Col':6,'Row':7,'ColDynamic':6,'RowDynamic':3,'Format':'numberic','Value':'','TargetCode':''}</v>
      </c>
    </row>
    <row r="291" spans="1:1" x14ac:dyDescent="0.25">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{'SheetId':'1deb9a6e-dc5a-4908-87cc-034ee9747e20','UId':'13379930-3d0b-4576-86a6-aee55aa73fef','Col':7,'Row':7,'ColDynamic':7,'RowDynamic':3,'Format':'numberic','Value':'','TargetCode':''}</v>
      </c>
    </row>
    <row r="292" spans="1:1" x14ac:dyDescent="0.25">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{'SheetId':'1deb9a6e-dc5a-4908-87cc-034ee9747e20','UId':'17931870-911c-4fad-afd5-7ec649ba087b','Col':4,'Row':8,'Format':'numberic','Value':'','TargetCode':''}</v>
      </c>
    </row>
    <row r="293" spans="1:1" x14ac:dyDescent="0.25">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{'SheetId':'1deb9a6e-dc5a-4908-87cc-034ee9747e20','UId':'8e29656a-72a1-4698-a2d4-ab43c77220a4','Col':5,'Row':8,'Format':'numberic','Value':'','TargetCode':''}</v>
      </c>
    </row>
    <row r="294" spans="1:1" x14ac:dyDescent="0.25">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{'SheetId':'1deb9a6e-dc5a-4908-87cc-034ee9747e20','UId':'5fe96b01-5f18-4f07-ac34-11fa669457a4','Col':6,'Row':8,'Format':'numberic','Value':'','TargetCode':''}</v>
      </c>
    </row>
    <row r="295" spans="1:1" x14ac:dyDescent="0.25">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{'SheetId':'1deb9a6e-dc5a-4908-87cc-034ee9747e20','UId':'9d206dcc-b016-47b5-a344-791067be02d5','Col':7,'Row':8,'Format':'numberic','Value':'','TargetCode':''}</v>
      </c>
    </row>
    <row r="296" spans="1:1" x14ac:dyDescent="0.25">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5">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5">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5">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{'SheetId':'1deb9a6e-dc5a-4908-87cc-034ee9747e20','UId':'dcb7503a-9941-4910-9dba-c04cd291c91d','Col':4,'Row':10,'ColDynamic':4,'RowDynamic':8,'Format':'numberic','Value':'','TargetCode':''}</v>
      </c>
    </row>
    <row r="300" spans="1:1" x14ac:dyDescent="0.25">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{'SheetId':'1deb9a6e-dc5a-4908-87cc-034ee9747e20','UId':'9ff33d6c-3426-46f5-98c3-f1cc3c6c563e','Col':5,'Row':10,'ColDynamic':5,'RowDynamic':8,'Format':'numberic','Value':'','TargetCode':''}</v>
      </c>
    </row>
    <row r="301" spans="1:1" x14ac:dyDescent="0.25">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{'SheetId':'1deb9a6e-dc5a-4908-87cc-034ee9747e20','UId':'196bc559-44ca-4c84-bc88-37e0b2b7c0ca','Col':6,'Row':10,'ColDynamic':6,'RowDynamic':8,'Format':'numberic','Value':'0','TargetCode':''}</v>
      </c>
    </row>
    <row r="302" spans="1:1" x14ac:dyDescent="0.25">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{'SheetId':'1deb9a6e-dc5a-4908-87cc-034ee9747e20','UId':'76830a4a-49b3-4200-8f4c-2ccbb1a8164a','Col':7,'Row':10,'ColDynamic':7,'RowDynamic':8,'Format':'numberic','Value':'0','TargetCode':''}</v>
      </c>
    </row>
    <row r="303" spans="1:1" x14ac:dyDescent="0.25">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{'SheetId':'1deb9a6e-dc5a-4908-87cc-034ee9747e20','UId':'c5e58da8-6303-4f4b-8cfb-be632ed7700b','Col':4,'Row':11,'Format':'numberic','Value':'','TargetCode':''}</v>
      </c>
    </row>
    <row r="304" spans="1:1" x14ac:dyDescent="0.25">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{'SheetId':'1deb9a6e-dc5a-4908-87cc-034ee9747e20','UId':'00ea0783-aace-414b-8975-b7b78127300d','Col':5,'Row':11,'Format':'numberic','Value':'','TargetCode':''}</v>
      </c>
    </row>
    <row r="305" spans="1:1" x14ac:dyDescent="0.25">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{'SheetId':'1deb9a6e-dc5a-4908-87cc-034ee9747e20','UId':'399d8c6f-4901-44ca-8111-9e12f616c487','Col':6,'Row':11,'Format':'numberic','Value':'','TargetCode':''}</v>
      </c>
    </row>
    <row r="306" spans="1:1" x14ac:dyDescent="0.25">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{'SheetId':'1deb9a6e-dc5a-4908-87cc-034ee9747e20','UId':'2cdda7fd-cb87-47da-8e30-06a3709bd609','Col':7,'Row':11,'Format':'numberic','Value':'','TargetCode':''}</v>
      </c>
    </row>
    <row r="307" spans="1:1" x14ac:dyDescent="0.25">
      <c r="A307" t="str">
        <f>CONCATENATE("{'SheetId':'1deb9a6e-dc5a-4908-87cc-034ee9747e20'",",","'UId':'b8c20cc2-e76a-461c-ace9-e83abfcc1775'",",'Col':",COLUMN(BCDanhMucDauTu_06029!A35),",'Row':",ROW(BCDanhMucDauTu_06029!A35),",","'ColDynamic':",COLUMN(BCDanhMucDauTu_06029!A36),",","'RowDynamic':",ROW(BCDanhMucDauTu_06029!A36),",","'Format':'numberic'",",'Value':'",SUBSTITUTE(BCDanhMucDauTu_06029!A35,"'","\'"),"','TargetCode':''}")</f>
        <v>{'SheetId':'1deb9a6e-dc5a-4908-87cc-034ee9747e20','UId':'b8c20cc2-e76a-461c-ace9-e83abfcc1775','Col':1,'Row':35,'ColDynamic':1,'RowDynamic':36,'Format':'numberic','Value':' ','TargetCode':''}</v>
      </c>
    </row>
    <row r="308" spans="1:1" x14ac:dyDescent="0.25">
      <c r="A308" t="str">
        <f>CONCATENATE("{'SheetId':'1deb9a6e-dc5a-4908-87cc-034ee9747e20'",",","'UId':'e6fa0887-9c0a-49b1-a5d5-d55f5bee7d17'",",'Col':",COLUMN(BCDanhMucDauTu_06029!B35),",'Row':",ROW(BCDanhMucDauTu_06029!B35),",","'ColDynamic':",COLUMN(BCDanhMucDauTu_06029!B36),",","'RowDynamic':",ROW(BCDanhMucDauTu_06029!B36),",","'Format':'string'",",'Value':'",SUBSTITUTE(BCDanhMucDauTu_06029!B35,"'","\'"),"','TargetCode':''}")</f>
        <v>{'SheetId':'1deb9a6e-dc5a-4908-87cc-034ee9747e20','UId':'e6fa0887-9c0a-49b1-a5d5-d55f5bee7d17','Col':2,'Row':35,'ColDynamic':2,'RowDynamic':36,'Format':'string','Value':'Tổng','TargetCode':''}</v>
      </c>
    </row>
    <row r="309" spans="1:1" x14ac:dyDescent="0.25">
      <c r="A309" t="str">
        <f>CONCATENATE("{'SheetId':'1deb9a6e-dc5a-4908-87cc-034ee9747e20'",",","'UId':'6a029111-438c-4c2c-a425-15433a16ea47'",",'Col':",COLUMN(BCDanhMucDauTu_06029!C35),",'Row':",ROW(BCDanhMucDauTu_06029!C35),",","'ColDynamic':",COLUMN(BCDanhMucDauTu_06029!C36),",","'RowDynamic':",ROW(BCDanhMucDauTu_06029!C36),",","'Format':'numberic'",",'Value':'",SUBSTITUTE(BCDanhMucDauTu_06029!C35,"'","\'"),"','TargetCode':''}")</f>
        <v>{'SheetId':'1deb9a6e-dc5a-4908-87cc-034ee9747e20','UId':'6a029111-438c-4c2c-a425-15433a16ea47','Col':3,'Row':35,'ColDynamic':3,'RowDynamic':36,'Format':'numberic','Value':'2252','TargetCode':''}</v>
      </c>
    </row>
    <row r="310" spans="1:1" x14ac:dyDescent="0.25">
      <c r="A310" t="str">
        <f>CONCATENATE("{'SheetId':'1deb9a6e-dc5a-4908-87cc-034ee9747e20'",",","'UId':'2af5b400-8abe-46e3-8b64-7efb4d13db84'",",'Col':",COLUMN(BCDanhMucDauTu_06029!D35),",'Row':",ROW(BCDanhMucDauTu_06029!D35),",","'ColDynamic':",COLUMN(BCDanhMucDauTu_06029!D36),",","'RowDynamic':",ROW(BCDanhMucDauTu_06029!D36),",","'Format':'numberic'",",'Value':'",SUBSTITUTE(BCDanhMucDauTu_06029!D35,"'","\'"),"','TargetCode':''}")</f>
        <v>{'SheetId':'1deb9a6e-dc5a-4908-87cc-034ee9747e20','UId':'2af5b400-8abe-46e3-8b64-7efb4d13db84','Col':4,'Row':35,'ColDynamic':4,'RowDynamic':36,'Format':'numberic','Value':'','TargetCode':''}</v>
      </c>
    </row>
    <row r="311" spans="1:1" x14ac:dyDescent="0.25">
      <c r="A311" t="str">
        <f>CONCATENATE("{'SheetId':'1deb9a6e-dc5a-4908-87cc-034ee9747e20'",",","'UId':'142640d6-6a87-400c-bc3e-fd34124b8a95'",",'Col':",COLUMN(BCDanhMucDauTu_06029!E35),",'Row':",ROW(BCDanhMucDauTu_06029!E35),",","'ColDynamic':",COLUMN(BCDanhMucDauTu_06029!E36),",","'RowDynamic':",ROW(BCDanhMucDauTu_06029!E36),",","'Format':'numberic'",",'Value':'",SUBSTITUTE(BCDanhMucDauTu_06029!E35,"'","\'"),"','TargetCode':''}")</f>
        <v>{'SheetId':'1deb9a6e-dc5a-4908-87cc-034ee9747e20','UId':'142640d6-6a87-400c-bc3e-fd34124b8a95','Col':5,'Row':35,'ColDynamic':5,'RowDynamic':36,'Format':'numberic','Value':'','TargetCode':''}</v>
      </c>
    </row>
    <row r="312" spans="1:1" x14ac:dyDescent="0.25">
      <c r="A312" t="str">
        <f>CONCATENATE("{'SheetId':'1deb9a6e-dc5a-4908-87cc-034ee9747e20'",",","'UId':'a4748164-33b9-46bd-8561-e8b3f76700ee'",",'Col':",COLUMN(BCDanhMucDauTu_06029!F35),",'Row':",ROW(BCDanhMucDauTu_06029!F35),",","'ColDynamic':",COLUMN(BCDanhMucDauTu_06029!F36),",","'RowDynamic':",ROW(BCDanhMucDauTu_06029!F36),",","'Format':'numberic'",",'Value':'",SUBSTITUTE(BCDanhMucDauTu_06029!F35,"'","\'"),"','TargetCode':''}")</f>
        <v>{'SheetId':'1deb9a6e-dc5a-4908-87cc-034ee9747e20','UId':'a4748164-33b9-46bd-8561-e8b3f76700ee','Col':6,'Row':35,'ColDynamic':6,'RowDynamic':36,'Format':'numberic','Value':'7641220478540','TargetCode':''}</v>
      </c>
    </row>
    <row r="313" spans="1:1" x14ac:dyDescent="0.25">
      <c r="A313" t="str">
        <f>CONCATENATE("{'SheetId':'1deb9a6e-dc5a-4908-87cc-034ee9747e20'",",","'UId':'8b15b2dd-95b7-4075-8cb9-63831db4f74a'",",'Col':",COLUMN(BCDanhMucDauTu_06029!G35),",'Row':",ROW(BCDanhMucDauTu_06029!G35),",","'ColDynamic':",COLUMN(BCDanhMucDauTu_06029!G36),",","'RowDynamic':",ROW(BCDanhMucDauTu_06029!G36),",","'Format':'numberic'",",'Value':'",SUBSTITUTE(BCDanhMucDauTu_06029!G35,"'","\'"),"','TargetCode':''}")</f>
        <v>{'SheetId':'1deb9a6e-dc5a-4908-87cc-034ee9747e20','UId':'8b15b2dd-95b7-4075-8cb9-63831db4f74a','Col':7,'Row':35,'ColDynamic':7,'RowDynamic':36,'Format':'numberic','Value':'0.580841042615924','TargetCode':''}</v>
      </c>
    </row>
    <row r="314" spans="1:1" x14ac:dyDescent="0.25">
      <c r="A314" t="str">
        <f>CONCATENATE("{'SheetId':'1deb9a6e-dc5a-4908-87cc-034ee9747e20'",",","'UId':'fe496e11-6071-47ac-9042-fb59341ce9d3'",",'Col':",COLUMN(BCDanhMucDauTu_06029!D36),",'Row':",ROW(BCDanhMucDauTu_06029!D36),",","'Format':'numberic'",",'Value':'",SUBSTITUTE(BCDanhMucDauTu_06029!D36,"'","\'"),"','TargetCode':''}")</f>
        <v>{'SheetId':'1deb9a6e-dc5a-4908-87cc-034ee9747e20','UId':'fe496e11-6071-47ac-9042-fb59341ce9d3','Col':4,'Row':36,'Format':'numberic','Value':'','TargetCode':''}</v>
      </c>
    </row>
    <row r="315" spans="1:1" x14ac:dyDescent="0.25">
      <c r="A315" t="str">
        <f>CONCATENATE("{'SheetId':'1deb9a6e-dc5a-4908-87cc-034ee9747e20'",",","'UId':'8f08a933-d633-4287-845a-9819dc196996'",",'Col':",COLUMN(BCDanhMucDauTu_06029!E36),",'Row':",ROW(BCDanhMucDauTu_06029!E36),",","'Format':'numberic'",",'Value':'",SUBSTITUTE(BCDanhMucDauTu_06029!E36,"'","\'"),"','TargetCode':''}")</f>
        <v>{'SheetId':'1deb9a6e-dc5a-4908-87cc-034ee9747e20','UId':'8f08a933-d633-4287-845a-9819dc196996','Col':5,'Row':36,'Format':'numberic','Value':'','TargetCode':''}</v>
      </c>
    </row>
    <row r="316" spans="1:1" x14ac:dyDescent="0.25">
      <c r="A316" t="str">
        <f>CONCATENATE("{'SheetId':'1deb9a6e-dc5a-4908-87cc-034ee9747e20'",",","'UId':'dad551f4-82a6-49f9-9019-06cb4c328a89'",",'Col':",COLUMN(BCDanhMucDauTu_06029!F36),",'Row':",ROW(BCDanhMucDauTu_06029!F36),",","'Format':'numberic'",",'Value':'",SUBSTITUTE(BCDanhMucDauTu_06029!F36,"'","\'"),"','TargetCode':''}")</f>
        <v>{'SheetId':'1deb9a6e-dc5a-4908-87cc-034ee9747e20','UId':'dad551f4-82a6-49f9-9019-06cb4c328a89','Col':6,'Row':36,'Format':'numberic','Value':'','TargetCode':''}</v>
      </c>
    </row>
    <row r="317" spans="1:1" x14ac:dyDescent="0.25">
      <c r="A317" t="str">
        <f>CONCATENATE("{'SheetId':'1deb9a6e-dc5a-4908-87cc-034ee9747e20'",",","'UId':'7bf94847-0bfe-4d96-ab7a-1ce79d9343f5'",",'Col':",COLUMN(BCDanhMucDauTu_06029!G36),",'Row':",ROW(BCDanhMucDauTu_06029!G36),",","'Format':'numberic'",",'Value':'",SUBSTITUTE(BCDanhMucDauTu_06029!G36,"'","\'"),"','TargetCode':''}")</f>
        <v>{'SheetId':'1deb9a6e-dc5a-4908-87cc-034ee9747e20','UId':'7bf94847-0bfe-4d96-ab7a-1ce79d9343f5','Col':7,'Row':36,'Format':'numberic','Value':'','TargetCode':''}</v>
      </c>
    </row>
    <row r="318" spans="1:1" x14ac:dyDescent="0.25">
      <c r="A318" t="str">
        <f>CONCATENATE("{'SheetId':'1deb9a6e-dc5a-4908-87cc-034ee9747e20'",",","'UId':'55eed474-1147-4da3-9086-9e821874c0a4'",",'Col':",COLUMN(BCDanhMucDauTu_06029!A40),",'Row':",ROW(BCDanhMucDauTu_06029!A40),",","'ColDynamic':",COLUMN(BCDanhMucDauTu_06029!A43),",","'RowDynamic':",ROW(BCDanhMucDauTu_06029!A43),",","'Format':'numberic'",",'Value':'",SUBSTITUTE(BCDanhMucDauTu_06029!A40,"'","\'"),"','TargetCode':''}")</f>
        <v>{'SheetId':'1deb9a6e-dc5a-4908-87cc-034ee9747e20','UId':'55eed474-1147-4da3-9086-9e821874c0a4','Col':1,'Row':40,'ColDynamic':1,'RowDynamic':43,'Format':'numberic','Value':' ','TargetCode':''}</v>
      </c>
    </row>
    <row r="319" spans="1:1" x14ac:dyDescent="0.25">
      <c r="A319" t="str">
        <f>CONCATENATE("{'SheetId':'1deb9a6e-dc5a-4908-87cc-034ee9747e20'",",","'UId':'1c32b7bf-2ca1-44a0-8279-a8f01d6b7249'",",'Col':",COLUMN(BCDanhMucDauTu_06029!B40),",'Row':",ROW(BCDanhMucDauTu_06029!B40),",","'ColDynamic':",COLUMN(BCDanhMucDauTu_06029!B43),",","'RowDynamic':",ROW(BCDanhMucDauTu_06029!B43),",","'Format':'string'",",'Value':'",SUBSTITUTE(BCDanhMucDauTu_06029!B40,"'","\'"),"','TargetCode':''}")</f>
        <v>{'SheetId':'1deb9a6e-dc5a-4908-87cc-034ee9747e20','UId':'1c32b7bf-2ca1-44a0-8279-a8f01d6b7249','Col':2,'Row':40,'ColDynamic':2,'RowDynamic':43,'Format':'string','Value':'Tổng','TargetCode':''}</v>
      </c>
    </row>
    <row r="320" spans="1:1" x14ac:dyDescent="0.25">
      <c r="A320" t="str">
        <f>CONCATENATE("{'SheetId':'1deb9a6e-dc5a-4908-87cc-034ee9747e20'",",","'UId':'f6a0865a-7cc4-4bd5-9c41-171ccfbe8908'",",'Col':",COLUMN(BCDanhMucDauTu_06029!C40),",'Row':",ROW(BCDanhMucDauTu_06029!C40),",","'ColDynamic':",COLUMN(BCDanhMucDauTu_06029!C43),",","'RowDynamic':",ROW(BCDanhMucDauTu_06029!C43),",","'Format':'numberic'",",'Value':'",SUBSTITUTE(BCDanhMucDauTu_06029!C40,"'","\'"),"','TargetCode':''}")</f>
        <v>{'SheetId':'1deb9a6e-dc5a-4908-87cc-034ee9747e20','UId':'f6a0865a-7cc4-4bd5-9c41-171ccfbe8908','Col':3,'Row':40,'ColDynamic':3,'RowDynamic':43,'Format':'numberic','Value':'2254','TargetCode':''}</v>
      </c>
    </row>
    <row r="321" spans="1:1" x14ac:dyDescent="0.25">
      <c r="A321" t="str">
        <f>CONCATENATE("{'SheetId':'1deb9a6e-dc5a-4908-87cc-034ee9747e20'",",","'UId':'26677bc1-4784-4b02-a8da-eb1a17958c29'",",'Col':",COLUMN(BCDanhMucDauTu_06029!D40),",'Row':",ROW(BCDanhMucDauTu_06029!D40),",","'ColDynamic':",COLUMN(BCDanhMucDauTu_06029!D43),",","'RowDynamic':",ROW(BCDanhMucDauTu_06029!D43),",","'Format':'numberic'",",'Value':'",SUBSTITUTE(BCDanhMucDauTu_06029!D40,"'","\'"),"','TargetCode':''}")</f>
        <v>{'SheetId':'1deb9a6e-dc5a-4908-87cc-034ee9747e20','UId':'26677bc1-4784-4b02-a8da-eb1a17958c29','Col':4,'Row':40,'ColDynamic':4,'RowDynamic':43,'Format':'numberic','Value':'','TargetCode':''}</v>
      </c>
    </row>
    <row r="322" spans="1:1" x14ac:dyDescent="0.25">
      <c r="A322" t="str">
        <f>CONCATENATE("{'SheetId':'1deb9a6e-dc5a-4908-87cc-034ee9747e20'",",","'UId':'8088aec8-68fc-443f-8fce-4f1788e831ff'",",'Col':",COLUMN(BCDanhMucDauTu_06029!E40),",'Row':",ROW(BCDanhMucDauTu_06029!E40),",","'ColDynamic':",COLUMN(BCDanhMucDauTu_06029!E43),",","'RowDynamic':",ROW(BCDanhMucDauTu_06029!E43),",","'Format':'numberic'",",'Value':'",SUBSTITUTE(BCDanhMucDauTu_06029!E40,"'","\'"),"','TargetCode':''}")</f>
        <v>{'SheetId':'1deb9a6e-dc5a-4908-87cc-034ee9747e20','UId':'8088aec8-68fc-443f-8fce-4f1788e831ff','Col':5,'Row':40,'ColDynamic':5,'RowDynamic':43,'Format':'numberic','Value':'','TargetCode':''}</v>
      </c>
    </row>
    <row r="323" spans="1:1" x14ac:dyDescent="0.25">
      <c r="A323" t="str">
        <f>CONCATENATE("{'SheetId':'1deb9a6e-dc5a-4908-87cc-034ee9747e20'",",","'UId':'109895da-3858-4d8d-ab90-543bcf58b23e'",",'Col':",COLUMN(BCDanhMucDauTu_06029!F40),",'Row':",ROW(BCDanhMucDauTu_06029!F40),",","'ColDynamic':",COLUMN(BCDanhMucDauTu_06029!F43),",","'RowDynamic':",ROW(BCDanhMucDauTu_06029!F43),",","'Format':'numberic'",",'Value':'",SUBSTITUTE(BCDanhMucDauTu_06029!F40,"'","\'"),"','TargetCode':''}")</f>
        <v>{'SheetId':'1deb9a6e-dc5a-4908-87cc-034ee9747e20','UId':'109895da-3858-4d8d-ab90-543bcf58b23e','Col':6,'Row':40,'ColDynamic':6,'RowDynamic':43,'Format':'numberic','Value':'0','TargetCode':''}</v>
      </c>
    </row>
    <row r="324" spans="1:1" x14ac:dyDescent="0.25">
      <c r="A324" t="str">
        <f>CONCATENATE("{'SheetId':'1deb9a6e-dc5a-4908-87cc-034ee9747e20'",",","'UId':'b12319f9-b486-4e3c-968f-635c2693280b'",",'Col':",COLUMN(BCDanhMucDauTu_06029!G40),",'Row':",ROW(BCDanhMucDauTu_06029!G40),",","'ColDynamic':",COLUMN(BCDanhMucDauTu_06029!G43),",","'RowDynamic':",ROW(BCDanhMucDauTu_06029!G43),",","'Format':'numberic'",",'Value':'",SUBSTITUTE(BCDanhMucDauTu_06029!G40,"'","\'"),"','TargetCode':''}")</f>
        <v>{'SheetId':'1deb9a6e-dc5a-4908-87cc-034ee9747e20','UId':'b12319f9-b486-4e3c-968f-635c2693280b','Col':7,'Row':40,'ColDynamic':7,'RowDynamic':43,'Format':'numberic','Value':'0','TargetCode':''}</v>
      </c>
    </row>
    <row r="325" spans="1:1" x14ac:dyDescent="0.25">
      <c r="A325" t="str">
        <f>CONCATENATE("{'SheetId':'1deb9a6e-dc5a-4908-87cc-034ee9747e20'",",","'UId':'740ad2fc-8f8c-4571-bfbb-d73a204a23fa'",",'Col':",COLUMN(BCDanhMucDauTu_06029!D41),",'Row':",ROW(BCDanhMucDauTu_06029!D41),",","'Format':'numberic'",",'Value':'",SUBSTITUTE(BCDanhMucDauTu_06029!D41,"'","\'"),"','TargetCode':''}")</f>
        <v>{'SheetId':'1deb9a6e-dc5a-4908-87cc-034ee9747e20','UId':'740ad2fc-8f8c-4571-bfbb-d73a204a23fa','Col':4,'Row':41,'Format':'numberic','Value':'','TargetCode':''}</v>
      </c>
    </row>
    <row r="326" spans="1:1" x14ac:dyDescent="0.25">
      <c r="A326" t="str">
        <f>CONCATENATE("{'SheetId':'1deb9a6e-dc5a-4908-87cc-034ee9747e20'",",","'UId':'41643327-c3cb-4259-acbc-d10c8c939580'",",'Col':",COLUMN(BCDanhMucDauTu_06029!E41),",'Row':",ROW(BCDanhMucDauTu_06029!E41),",","'Format':'numberic'",",'Value':'",SUBSTITUTE(BCDanhMucDauTu_06029!E41,"'","\'"),"','TargetCode':''}")</f>
        <v>{'SheetId':'1deb9a6e-dc5a-4908-87cc-034ee9747e20','UId':'41643327-c3cb-4259-acbc-d10c8c939580','Col':5,'Row':41,'Format':'numberic','Value':'','TargetCode':''}</v>
      </c>
    </row>
    <row r="327" spans="1:1" x14ac:dyDescent="0.25">
      <c r="A327" t="str">
        <f>CONCATENATE("{'SheetId':'1deb9a6e-dc5a-4908-87cc-034ee9747e20'",",","'UId':'d007d564-0a98-45f4-94c4-a2e4056245bc'",",'Col':",COLUMN(BCDanhMucDauTu_06029!F41),",'Row':",ROW(BCDanhMucDauTu_06029!F41),",","'Format':'numberic'",",'Value':'",SUBSTITUTE(BCDanhMucDauTu_06029!F41,"'","\'"),"','TargetCode':''}")</f>
        <v>{'SheetId':'1deb9a6e-dc5a-4908-87cc-034ee9747e20','UId':'d007d564-0a98-45f4-94c4-a2e4056245bc','Col':6,'Row':41,'Format':'numberic','Value':'7641220478540','TargetCode':''}</v>
      </c>
    </row>
    <row r="328" spans="1:1" x14ac:dyDescent="0.25">
      <c r="A328" t="str">
        <f>CONCATENATE("{'SheetId':'1deb9a6e-dc5a-4908-87cc-034ee9747e20'",",","'UId':'87b8e950-d5f9-45b4-8cfb-d8108dd16f8f'",",'Col':",COLUMN(BCDanhMucDauTu_06029!G41),",'Row':",ROW(BCDanhMucDauTu_06029!G41),",","'Format':'numberic'",",'Value':'",SUBSTITUTE(BCDanhMucDauTu_06029!G41,"'","\'"),"','TargetCode':''}")</f>
        <v>{'SheetId':'1deb9a6e-dc5a-4908-87cc-034ee9747e20','UId':'87b8e950-d5f9-45b4-8cfb-d8108dd16f8f','Col':7,'Row':41,'Format':'numberic','Value':'0.580841042615924','TargetCode':''}</v>
      </c>
    </row>
    <row r="329" spans="1:1" x14ac:dyDescent="0.25">
      <c r="A329" t="str">
        <f>CONCATENATE("{'SheetId':'1deb9a6e-dc5a-4908-87cc-034ee9747e20'",",","'UId':'70e2406f-94eb-466f-8d09-837ad44a449c'",",'Col':",COLUMN(BCDanhMucDauTu_06029!D42),",'Row':",ROW(BCDanhMucDauTu_06029!D42),",","'Format':'numberic'",",'Value':'",SUBSTITUTE(BCDanhMucDauTu_06029!D42,"'","\'"),"','TargetCode':''}")</f>
        <v>{'SheetId':'1deb9a6e-dc5a-4908-87cc-034ee9747e20','UId':'70e2406f-94eb-466f-8d09-837ad44a449c','Col':4,'Row':42,'Format':'numberic','Value':'','TargetCode':''}</v>
      </c>
    </row>
    <row r="330" spans="1:1" x14ac:dyDescent="0.25">
      <c r="A330" t="str">
        <f>CONCATENATE("{'SheetId':'1deb9a6e-dc5a-4908-87cc-034ee9747e20'",",","'UId':'d0c68994-6723-45f4-a51b-ec4a1f1cb761'",",'Col':",COLUMN(BCDanhMucDauTu_06029!E42),",'Row':",ROW(BCDanhMucDauTu_06029!E42),",","'Format':'numberic'",",'Value':'",SUBSTITUTE(BCDanhMucDauTu_06029!E42,"'","\'"),"','TargetCode':''}")</f>
        <v>{'SheetId':'1deb9a6e-dc5a-4908-87cc-034ee9747e20','UId':'d0c68994-6723-45f4-a51b-ec4a1f1cb761','Col':5,'Row':42,'Format':'numberic','Value':'','TargetCode':''}</v>
      </c>
    </row>
    <row r="331" spans="1:1" x14ac:dyDescent="0.25">
      <c r="A331" t="str">
        <f>CONCATENATE("{'SheetId':'1deb9a6e-dc5a-4908-87cc-034ee9747e20'",",","'UId':'6c78638c-c601-49bf-a9e5-d48c4258eadd'",",'Col':",COLUMN(BCDanhMucDauTu_06029!F42),",'Row':",ROW(BCDanhMucDauTu_06029!F42),",","'Format':'numberic'",",'Value':'",SUBSTITUTE(BCDanhMucDauTu_06029!F42,"'","\'"),"','TargetCode':''}")</f>
        <v>{'SheetId':'1deb9a6e-dc5a-4908-87cc-034ee9747e20','UId':'6c78638c-c601-49bf-a9e5-d48c4258eadd','Col':6,'Row':42,'Format':'numberic','Value':'','TargetCode':''}</v>
      </c>
    </row>
    <row r="332" spans="1:1" x14ac:dyDescent="0.25">
      <c r="A332" t="str">
        <f>CONCATENATE("{'SheetId':'1deb9a6e-dc5a-4908-87cc-034ee9747e20'",",","'UId':'bb82eed3-a7c3-4954-be20-20a9717d4026'",",'Col':",COLUMN(BCDanhMucDauTu_06029!G42),",'Row':",ROW(BCDanhMucDauTu_06029!G42),",","'Format':'numberic'",",'Value':'",SUBSTITUTE(BCDanhMucDauTu_06029!G42,"'","\'"),"','TargetCode':''}")</f>
        <v>{'SheetId':'1deb9a6e-dc5a-4908-87cc-034ee9747e20','UId':'bb82eed3-a7c3-4954-be20-20a9717d4026','Col':7,'Row':42,'Format':'numberic','Value':'','TargetCode':''}</v>
      </c>
    </row>
    <row r="333" spans="1:1" x14ac:dyDescent="0.25">
      <c r="A333" t="str">
        <f>CONCATENATE("{'SheetId':'1deb9a6e-dc5a-4908-87cc-034ee9747e20'",",","'UId':'4fe6fd2f-049f-4c3b-a78b-58fd08d62d7d'",",'Col':",COLUMN(BCDanhMucDauTu_06029!A51),",'Row':",ROW(BCDanhMucDauTu_06029!A51),",","'ColDynamic':",COLUMN(BCDanhMucDauTu_06029!A54),",","'RowDynamic':",ROW(BCDanhMucDauTu_06029!A54),",","'Format':'numberic'",",'Value':'",SUBSTITUTE(BCDanhMucDauTu_06029!A51,"'","\'"),"','TargetCode':''}")</f>
        <v>{'SheetId':'1deb9a6e-dc5a-4908-87cc-034ee9747e20','UId':'4fe6fd2f-049f-4c3b-a78b-58fd08d62d7d','Col':1,'Row':51,'ColDynamic':1,'RowDynamic':54,'Format':'numberic','Value':' ','TargetCode':''}</v>
      </c>
    </row>
    <row r="334" spans="1:1" x14ac:dyDescent="0.25">
      <c r="A334" t="str">
        <f>CONCATENATE("{'SheetId':'1deb9a6e-dc5a-4908-87cc-034ee9747e20'",",","'UId':'21737fa5-5263-466a-9802-c554ec94ffeb'",",'Col':",COLUMN(BCDanhMucDauTu_06029!B51),",'Row':",ROW(BCDanhMucDauTu_06029!B51),",","'ColDynamic':",COLUMN(BCDanhMucDauTu_06029!B54),",","'RowDynamic':",ROW(BCDanhMucDauTu_06029!B54),",","'Format':'string'",",'Value':'",SUBSTITUTE(BCDanhMucDauTu_06029!B51,"'","\'"),"','TargetCode':''}")</f>
        <v>{'SheetId':'1deb9a6e-dc5a-4908-87cc-034ee9747e20','UId':'21737fa5-5263-466a-9802-c554ec94ffeb','Col':2,'Row':51,'ColDynamic':2,'RowDynamic':54,'Format':'string','Value':'Tổng','TargetCode':''}</v>
      </c>
    </row>
    <row r="335" spans="1:1" x14ac:dyDescent="0.25">
      <c r="A335" t="str">
        <f>CONCATENATE("{'SheetId':'1deb9a6e-dc5a-4908-87cc-034ee9747e20'",",","'UId':'b1780ae8-e3e9-4d68-b8e3-06dc22233b5c'",",'Col':",COLUMN(BCDanhMucDauTu_06029!C51),",'Row':",ROW(BCDanhMucDauTu_06029!C51),",","'ColDynamic':",COLUMN(BCDanhMucDauTu_06029!C54),",","'RowDynamic':",ROW(BCDanhMucDauTu_06029!C54),",","'Format':'numberic'",",'Value':'",SUBSTITUTE(BCDanhMucDauTu_06029!C51,"'","\'"),"','TargetCode':''}")</f>
        <v>{'SheetId':'1deb9a6e-dc5a-4908-87cc-034ee9747e20','UId':'b1780ae8-e3e9-4d68-b8e3-06dc22233b5c','Col':3,'Row':51,'ColDynamic':3,'RowDynamic':54,'Format':'numberic','Value':'2257','TargetCode':''}</v>
      </c>
    </row>
    <row r="336" spans="1:1" x14ac:dyDescent="0.25">
      <c r="A336" t="str">
        <f>CONCATENATE("{'SheetId':'1deb9a6e-dc5a-4908-87cc-034ee9747e20'",",","'UId':'fd0c415a-d2bc-42ee-b389-414f8400dae8'",",'Col':",COLUMN(BCDanhMucDauTu_06029!D51),",'Row':",ROW(BCDanhMucDauTu_06029!D51),",","'ColDynamic':",COLUMN(BCDanhMucDauTu_06029!D54),",","'RowDynamic':",ROW(BCDanhMucDauTu_06029!D54),",","'Format':'numberic'",",'Value':'",SUBSTITUTE(BCDanhMucDauTu_06029!D51,"'","\'"),"','TargetCode':''}")</f>
        <v>{'SheetId':'1deb9a6e-dc5a-4908-87cc-034ee9747e20','UId':'fd0c415a-d2bc-42ee-b389-414f8400dae8','Col':4,'Row':51,'ColDynamic':4,'RowDynamic':54,'Format':'numberic','Value':'','TargetCode':''}</v>
      </c>
    </row>
    <row r="337" spans="1:1" x14ac:dyDescent="0.25">
      <c r="A337" t="str">
        <f>CONCATENATE("{'SheetId':'1deb9a6e-dc5a-4908-87cc-034ee9747e20'",",","'UId':'816243e8-9c85-4ba1-805c-371f6b4844e4'",",'Col':",COLUMN(BCDanhMucDauTu_06029!E51),",'Row':",ROW(BCDanhMucDauTu_06029!E51),",","'ColDynamic':",COLUMN(BCDanhMucDauTu_06029!E54),",","'RowDynamic':",ROW(BCDanhMucDauTu_06029!E54),",","'Format':'numberic'",",'Value':'",SUBSTITUTE(BCDanhMucDauTu_06029!E51,"'","\'"),"','TargetCode':''}")</f>
        <v>{'SheetId':'1deb9a6e-dc5a-4908-87cc-034ee9747e20','UId':'816243e8-9c85-4ba1-805c-371f6b4844e4','Col':5,'Row':51,'ColDynamic':5,'RowDynamic':54,'Format':'numberic','Value':'','TargetCode':''}</v>
      </c>
    </row>
    <row r="338" spans="1:1" x14ac:dyDescent="0.25">
      <c r="A338" t="str">
        <f>CONCATENATE("{'SheetId':'1deb9a6e-dc5a-4908-87cc-034ee9747e20'",",","'UId':'2efa8183-1804-400f-919b-54e0d328e017'",",'Col':",COLUMN(BCDanhMucDauTu_06029!F51),",'Row':",ROW(BCDanhMucDauTu_06029!F51),",","'ColDynamic':",COLUMN(BCDanhMucDauTu_06029!F54),",","'RowDynamic':",ROW(BCDanhMucDauTu_06029!F54),",","'Format':'numberic'",",'Value':'",SUBSTITUTE(BCDanhMucDauTu_06029!F51,"'","\'"),"','TargetCode':''}")</f>
        <v>{'SheetId':'1deb9a6e-dc5a-4908-87cc-034ee9747e20','UId':'2efa8183-1804-400f-919b-54e0d328e017','Col':6,'Row':51,'ColDynamic':6,'RowDynamic':54,'Format':'numberic','Value':'438949708219','TargetCode':''}</v>
      </c>
    </row>
    <row r="339" spans="1:1" x14ac:dyDescent="0.25">
      <c r="A339" t="str">
        <f>CONCATENATE("{'SheetId':'1deb9a6e-dc5a-4908-87cc-034ee9747e20'",",","'UId':'890ca93f-4ffa-4063-bc4e-3ca8427d321f'",",'Col':",COLUMN(BCDanhMucDauTu_06029!G51),",'Row':",ROW(BCDanhMucDauTu_06029!G51),",","'ColDynamic':",COLUMN(BCDanhMucDauTu_06029!G54),",","'RowDynamic':",ROW(BCDanhMucDauTu_06029!G54),",","'Format':'numberic'",",'Value':'",SUBSTITUTE(BCDanhMucDauTu_06029!G51,"'","\'"),"','TargetCode':''}")</f>
        <v>{'SheetId':'1deb9a6e-dc5a-4908-87cc-034ee9747e20','UId':'890ca93f-4ffa-4063-bc4e-3ca8427d321f','Col':7,'Row':51,'ColDynamic':7,'RowDynamic':54,'Format':'numberic','Value':'0.0333663983252312','TargetCode':''}</v>
      </c>
    </row>
    <row r="340" spans="1:1" x14ac:dyDescent="0.25">
      <c r="A340" t="str">
        <f>CONCATENATE("{'SheetId':'1deb9a6e-dc5a-4908-87cc-034ee9747e20'",",","'UId':'df249e66-a9ea-45a2-9c76-d51aecb2379d'",",'Col':",COLUMN(BCDanhMucDauTu_06029!D52),",'Row':",ROW(BCDanhMucDauTu_06029!D52),",","'Format':'numberic'",",'Value':'",SUBSTITUTE(BCDanhMucDauTu_06029!D52,"'","\'"),"','TargetCode':''}")</f>
        <v>{'SheetId':'1deb9a6e-dc5a-4908-87cc-034ee9747e20','UId':'df249e66-a9ea-45a2-9c76-d51aecb2379d','Col':4,'Row':52,'Format':'numberic','Value':'','TargetCode':''}</v>
      </c>
    </row>
    <row r="341" spans="1:1" x14ac:dyDescent="0.25">
      <c r="A341" t="str">
        <f>CONCATENATE("{'SheetId':'1deb9a6e-dc5a-4908-87cc-034ee9747e20'",",","'UId':'a81df1b4-0c26-4bbd-9a9d-27dc4b538b2c'",",'Col':",COLUMN(BCDanhMucDauTu_06029!E52),",'Row':",ROW(BCDanhMucDauTu_06029!E52),",","'Format':'numberic'",",'Value':'",SUBSTITUTE(BCDanhMucDauTu_06029!E52,"'","\'"),"','TargetCode':''}")</f>
        <v>{'SheetId':'1deb9a6e-dc5a-4908-87cc-034ee9747e20','UId':'a81df1b4-0c26-4bbd-9a9d-27dc4b538b2c','Col':5,'Row':52,'Format':'numberic','Value':'','TargetCode':''}</v>
      </c>
    </row>
    <row r="342" spans="1:1" x14ac:dyDescent="0.25">
      <c r="A342" t="str">
        <f>CONCATENATE("{'SheetId':'1deb9a6e-dc5a-4908-87cc-034ee9747e20'",",","'UId':'4a9e3616-ca24-464d-b5e2-89b07d4dab94'",",'Col':",COLUMN(BCDanhMucDauTu_06029!F52),",'Row':",ROW(BCDanhMucDauTu_06029!F52),",","'Format':'numberic'",",'Value':'",SUBSTITUTE(BCDanhMucDauTu_06029!F52,"'","\'"),"','TargetCode':''}")</f>
        <v>{'SheetId':'1deb9a6e-dc5a-4908-87cc-034ee9747e20','UId':'4a9e3616-ca24-464d-b5e2-89b07d4dab94','Col':6,'Row':52,'Format':'numberic','Value':'','TargetCode':''}</v>
      </c>
    </row>
    <row r="343" spans="1:1" x14ac:dyDescent="0.25">
      <c r="A343" t="str">
        <f>CONCATENATE("{'SheetId':'1deb9a6e-dc5a-4908-87cc-034ee9747e20'",",","'UId':'4cbb5dbb-7a56-4367-b451-172c5d9fc088'",",'Col':",COLUMN(BCDanhMucDauTu_06029!G52),",'Row':",ROW(BCDanhMucDauTu_06029!G52),",","'Format':'numberic'",",'Value':'",SUBSTITUTE(BCDanhMucDauTu_06029!G52,"'","\'"),"','TargetCode':''}")</f>
        <v>{'SheetId':'1deb9a6e-dc5a-4908-87cc-034ee9747e20','UId':'4cbb5dbb-7a56-4367-b451-172c5d9fc088','Col':7,'Row':52,'Format':'numberic','Value':'','TargetCode':''}</v>
      </c>
    </row>
    <row r="344" spans="1:1" x14ac:dyDescent="0.25">
      <c r="A344" t="str">
        <f>CONCATENATE("{'SheetId':'1deb9a6e-dc5a-4908-87cc-034ee9747e20'",",","'UId':'70357de6-0706-48a2-a361-da95bcaa1827'",",'Col':",COLUMN(BCDanhMucDauTu_06029!D53),",'Row':",ROW(BCDanhMucDauTu_06029!D53),",","'Format':'numberic'",",'Value':'",SUBSTITUTE(BCDanhMucDauTu_06029!D53,"'","\'"),"','TargetCode':''}")</f>
        <v>{'SheetId':'1deb9a6e-dc5a-4908-87cc-034ee9747e20','UId':'70357de6-0706-48a2-a361-da95bcaa1827','Col':4,'Row':53,'Format':'numberic','Value':'','TargetCode':''}</v>
      </c>
    </row>
    <row r="345" spans="1:1" x14ac:dyDescent="0.25">
      <c r="A345" t="str">
        <f>CONCATENATE("{'SheetId':'1deb9a6e-dc5a-4908-87cc-034ee9747e20'",",","'UId':'4f148c59-190d-4dad-aff9-126f4ce81c6d'",",'Col':",COLUMN(BCDanhMucDauTu_06029!E53),",'Row':",ROW(BCDanhMucDauTu_06029!E53),",","'Format':'numberic'",",'Value':'",SUBSTITUTE(BCDanhMucDauTu_06029!E53,"'","\'"),"','TargetCode':''}")</f>
        <v>{'SheetId':'1deb9a6e-dc5a-4908-87cc-034ee9747e20','UId':'4f148c59-190d-4dad-aff9-126f4ce81c6d','Col':5,'Row':53,'Format':'numberic','Value':'','TargetCode':''}</v>
      </c>
    </row>
    <row r="346" spans="1:1" x14ac:dyDescent="0.25">
      <c r="A346" t="str">
        <f>CONCATENATE("{'SheetId':'1deb9a6e-dc5a-4908-87cc-034ee9747e20'",",","'UId':'6ba9d2bf-7322-4bb6-be73-05a728f53c5a'",",'Col':",COLUMN(BCDanhMucDauTu_06029!F53),",'Row':",ROW(BCDanhMucDauTu_06029!F53),",","'Format':'numberic'",",'Value':'",SUBSTITUTE(BCDanhMucDauTu_06029!F53,"'","\'"),"','TargetCode':''}")</f>
        <v>{'SheetId':'1deb9a6e-dc5a-4908-87cc-034ee9747e20','UId':'6ba9d2bf-7322-4bb6-be73-05a728f53c5a','Col':6,'Row':53,'Format':'numberic','Value':'3086983113821','TargetCode':''}</v>
      </c>
    </row>
    <row r="347" spans="1:1" x14ac:dyDescent="0.25">
      <c r="A347" t="str">
        <f>CONCATENATE("{'SheetId':'1deb9a6e-dc5a-4908-87cc-034ee9747e20'",",","'UId':'cad08826-aed0-458d-a3df-563ee1ca2782'",",'Col':",COLUMN(BCDanhMucDauTu_06029!G53),",'Row':",ROW(BCDanhMucDauTu_06029!G53),",","'Format':'numberic'",",'Value':'",SUBSTITUTE(BCDanhMucDauTu_06029!G53,"'","\'"),"','TargetCode':''}")</f>
        <v>{'SheetId':'1deb9a6e-dc5a-4908-87cc-034ee9747e20','UId':'cad08826-aed0-458d-a3df-563ee1ca2782','Col':7,'Row':53,'Format':'numberic','Value':'0.234654463302718','TargetCode':''}</v>
      </c>
    </row>
    <row r="348" spans="1:1" x14ac:dyDescent="0.25">
      <c r="A348" t="str">
        <f>CONCATENATE("{'SheetId':'1deb9a6e-dc5a-4908-87cc-034ee9747e20'",",","'UId':'26452794-e0d2-44f2-8c51-7f5465fbf4cf'",",'Col':",COLUMN(BCDanhMucDauTu_06029!A57),",'Row':",ROW(BCDanhMucDauTu_06029!A57),",","'ColDynamic':",COLUMN(BCDanhMucDauTu_06029!A52),",","'RowDynamic':",ROW(BCDanhMucDauTu_06029!A52),",","'Format':'string'",",'Value':'",SUBSTITUTE(BCDanhMucDauTu_06029!A57,"'","\'"),"','TargetCode':''}")</f>
        <v>{'SheetId':'1deb9a6e-dc5a-4908-87cc-034ee9747e20','UId':'26452794-e0d2-44f2-8c51-7f5465fbf4cf','Col':1,'Row':57,'ColDynamic':1,'RowDynamic':52,'Format':'string','Value':' ','TargetCode':''}</v>
      </c>
    </row>
    <row r="349" spans="1:1" x14ac:dyDescent="0.25">
      <c r="A349" t="str">
        <f>CONCATENATE("{'SheetId':'1deb9a6e-dc5a-4908-87cc-034ee9747e20'",",","'UId':'9b14eff9-5e45-4cf1-9494-0604b89ed28b'",",'Col':",COLUMN(BCDanhMucDauTu_06029!B57),",'Row':",ROW(BCDanhMucDauTu_06029!B57),",","'ColDynamic':",COLUMN(BCDanhMucDauTu_06029!B52),",","'RowDynamic':",ROW(BCDanhMucDauTu_06029!B52),",","'Format':'string'",",'Value':'",SUBSTITUTE(BCDanhMucDauTu_06029!B57,"'","\'"),"','TargetCode':''}")</f>
        <v>{'SheetId':'1deb9a6e-dc5a-4908-87cc-034ee9747e20','UId':'9b14eff9-5e45-4cf1-9494-0604b89ed28b','Col':2,'Row':57,'ColDynamic':2,'RowDynamic':52,'Format':'string','Value':'Tiền gửi ngân hàng','TargetCode':''}</v>
      </c>
    </row>
    <row r="350" spans="1:1" x14ac:dyDescent="0.25">
      <c r="A350" t="str">
        <f>CONCATENATE("{'SheetId':'1deb9a6e-dc5a-4908-87cc-034ee9747e20'",",","'UId':'8d66f097-23e3-4ef9-8131-e5ac52c6b32f'",",'Col':",COLUMN(BCDanhMucDauTu_06029!C57),",'Row':",ROW(BCDanhMucDauTu_06029!C57),",","'ColDynamic':",COLUMN(BCDanhMucDauTu_06029!C52),",","'RowDynamic':",ROW(BCDanhMucDauTu_06029!C52),",","'Format':'string'",",'Value':'",SUBSTITUTE(BCDanhMucDauTu_06029!C57,"'","\'"),"','TargetCode':''}")</f>
        <v>{'SheetId':'1deb9a6e-dc5a-4908-87cc-034ee9747e20','UId':'8d66f097-23e3-4ef9-8131-e5ac52c6b32f','Col':3,'Row':57,'ColDynamic':3,'RowDynamic':52,'Format':'string','Value':'2260','TargetCode':''}</v>
      </c>
    </row>
    <row r="351" spans="1:1" x14ac:dyDescent="0.25">
      <c r="A351" t="str">
        <f>CONCATENATE("{'SheetId':'1deb9a6e-dc5a-4908-87cc-034ee9747e20'",",","'UId':'ead9614a-658c-4220-bedf-ca1bfba113ca'",",'Col':",COLUMN(BCDanhMucDauTu_06029!D57),",'Row':",ROW(BCDanhMucDauTu_06029!D57),",","'ColDynamic':",COLUMN(BCDanhMucDauTu_06029!D52),",","'RowDynamic':",ROW(BCDanhMucDauTu_06029!D52),",","'Format':'numberic'",",'Value':'",SUBSTITUTE(BCDanhMucDauTu_06029!D57,"'","\'"),"','TargetCode':''}")</f>
        <v>{'SheetId':'1deb9a6e-dc5a-4908-87cc-034ee9747e20','UId':'ead9614a-658c-4220-bedf-ca1bfba113ca','Col':4,'Row':57,'ColDynamic':4,'RowDynamic':52,'Format':'numberic','Value':'','TargetCode':''}</v>
      </c>
    </row>
    <row r="352" spans="1:1" x14ac:dyDescent="0.25">
      <c r="A352" t="str">
        <f>CONCATENATE("{'SheetId':'1deb9a6e-dc5a-4908-87cc-034ee9747e20'",",","'UId':'4fdfc09c-5e5b-40ad-b617-c48d140e6fbc'",",'Col':",COLUMN(BCDanhMucDauTu_06029!E57),",'Row':",ROW(BCDanhMucDauTu_06029!E57),",","'ColDynamic':",COLUMN(BCDanhMucDauTu_06029!E52),",","'RowDynamic':",ROW(BCDanhMucDauTu_06029!E52),",","'Format':'numberic'",",'Value':'",SUBSTITUTE(BCDanhMucDauTu_06029!E57,"'","\'"),"','TargetCode':''}")</f>
        <v>{'SheetId':'1deb9a6e-dc5a-4908-87cc-034ee9747e20','UId':'4fdfc09c-5e5b-40ad-b617-c48d140e6fbc','Col':5,'Row':57,'ColDynamic':5,'RowDynamic':52,'Format':'numberic','Value':'','TargetCode':''}</v>
      </c>
    </row>
    <row r="353" spans="1:1" x14ac:dyDescent="0.25">
      <c r="A353" t="str">
        <f>CONCATENATE("{'SheetId':'1deb9a6e-dc5a-4908-87cc-034ee9747e20'",",","'UId':'ba8351a8-8ef9-4c39-b20c-9e499c7302c4'",",'Col':",COLUMN(BCDanhMucDauTu_06029!F57),",'Row':",ROW(BCDanhMucDauTu_06029!F57),",","'ColDynamic':",COLUMN(BCDanhMucDauTu_06029!F52),",","'RowDynamic':",ROW(BCDanhMucDauTu_06029!F52),",","'Format':'numberic'",",'Value':'",SUBSTITUTE(BCDanhMucDauTu_06029!F57,"'","\'"),"','TargetCode':''}")</f>
        <v>{'SheetId':'1deb9a6e-dc5a-4908-87cc-034ee9747e20','UId':'ba8351a8-8ef9-4c39-b20c-9e499c7302c4','Col':6,'Row':57,'ColDynamic':6,'RowDynamic':52,'Format':'numberic','Value':'0','TargetCode':''}</v>
      </c>
    </row>
    <row r="354" spans="1:1" x14ac:dyDescent="0.25">
      <c r="A354" t="str">
        <f>CONCATENATE("{'SheetId':'1deb9a6e-dc5a-4908-87cc-034ee9747e20'",",","'UId':'20aec549-2649-4108-8c50-4ff697541fea'",",'Col':",COLUMN(BCDanhMucDauTu_06029!G57),",'Row':",ROW(BCDanhMucDauTu_06029!G57),",","'ColDynamic':",COLUMN(BCDanhMucDauTu_06029!G52),",","'RowDynamic':",ROW(BCDanhMucDauTu_06029!G52),",","'Format':'numberic'",",'Value':'",SUBSTITUTE(BCDanhMucDauTu_06029!G57,"'","\'"),"','TargetCode':''}")</f>
        <v>{'SheetId':'1deb9a6e-dc5a-4908-87cc-034ee9747e20','UId':'20aec549-2649-4108-8c50-4ff697541fea','Col':7,'Row':57,'ColDynamic':7,'RowDynamic':52,'Format':'numberic','Value':'0','TargetCode':''}</v>
      </c>
    </row>
    <row r="355" spans="1:1" x14ac:dyDescent="0.25">
      <c r="A355" t="str">
        <f>CONCATENATE("{'SheetId':'1deb9a6e-dc5a-4908-87cc-034ee9747e20'",",","'UId':'c94d94d7-01a6-4c24-95e6-4f83c62d0567'",",'Col':",COLUMN(BCDanhMucDauTu_06029!A59),",'Row':",ROW(BCDanhMucDauTu_06029!A59),",","'ColDynamic':",COLUMN(BCDanhMucDauTu_06029!A54),",","'RowDynamic':",ROW(BCDanhMucDauTu_06029!A54),",","'Format':'string'",",'Value':'",SUBSTITUTE(BCDanhMucDauTu_06029!A59,"'","\'"),"','TargetCode':''}")</f>
        <v>{'SheetId':'1deb9a6e-dc5a-4908-87cc-034ee9747e20','UId':'c94d94d7-01a6-4c24-95e6-4f83c62d0567','Col':1,'Row':59,'ColDynamic':1,'RowDynamic':54,'Format':'string','Value':' ','TargetCode':''}</v>
      </c>
    </row>
    <row r="356" spans="1:1" x14ac:dyDescent="0.25">
      <c r="A356" t="str">
        <f>CONCATENATE("{'SheetId':'1deb9a6e-dc5a-4908-87cc-034ee9747e20'",",","'UId':'333b59bf-d7bf-4903-a769-681773c5c1d6'",",'Col':",COLUMN(BCDanhMucDauTu_06029!B59),",'Row':",ROW(BCDanhMucDauTu_06029!B59),",","'ColDynamic':",COLUMN(BCDanhMucDauTu_06029!B54),",","'RowDynamic':",ROW(BCDanhMucDauTu_06029!B54),",","'Format':'string'",",'Value':'",SUBSTITUTE(BCDanhMucDauTu_06029!B59,"'","\'"),"','TargetCode':''}")</f>
        <v>{'SheetId':'1deb9a6e-dc5a-4908-87cc-034ee9747e20','UId':'333b59bf-d7bf-4903-a769-681773c5c1d6','Col':2,'Row':59,'ColDynamic':2,'RowDynamic':54,'Format':'string','Value':'','TargetCode':''}</v>
      </c>
    </row>
    <row r="357" spans="1:1" x14ac:dyDescent="0.25">
      <c r="A357" t="str">
        <f>CONCATENATE("{'SheetId':'1deb9a6e-dc5a-4908-87cc-034ee9747e20'",",","'UId':'70dcb08c-d0c0-43e8-87c7-cb83b1736902'",",'Col':",COLUMN(BCDanhMucDauTu_06029!C59),",'Row':",ROW(BCDanhMucDauTu_06029!C59),",","'ColDynamic':",COLUMN(BCDanhMucDauTu_06029!C54),",","'RowDynamic':",ROW(BCDanhMucDauTu_06029!C54),",","'Format':'string'",",'Value':'",SUBSTITUTE(BCDanhMucDauTu_06029!C59,"'","\'"),"','TargetCode':''}")</f>
        <v>{'SheetId':'1deb9a6e-dc5a-4908-87cc-034ee9747e20','UId':'70dcb08c-d0c0-43e8-87c7-cb83b1736902','Col':3,'Row':59,'ColDynamic':3,'RowDynamic':54,'Format':'string','Value':'','TargetCode':''}</v>
      </c>
    </row>
    <row r="358" spans="1:1" x14ac:dyDescent="0.25">
      <c r="A358" t="str">
        <f>CONCATENATE("{'SheetId':'1deb9a6e-dc5a-4908-87cc-034ee9747e20'",",","'UId':'b98b0710-edbe-464f-91cc-a50943b92e53'",",'Col':",COLUMN(BCDanhMucDauTu_06029!D59),",'Row':",ROW(BCDanhMucDauTu_06029!D59),",","'ColDynamic':",COLUMN(BCDanhMucDauTu_06029!D54),",","'RowDynamic':",ROW(BCDanhMucDauTu_06029!D54),",","'Format':'numberic'",",'Value':'",SUBSTITUTE(BCDanhMucDauTu_06029!D59,"'","\'"),"','TargetCode':''}")</f>
        <v>{'SheetId':'1deb9a6e-dc5a-4908-87cc-034ee9747e20','UId':'b98b0710-edbe-464f-91cc-a50943b92e53','Col':4,'Row':59,'ColDynamic':4,'RowDynamic':54,'Format':'numberic','Value':' ','TargetCode':''}</v>
      </c>
    </row>
    <row r="359" spans="1:1" x14ac:dyDescent="0.25">
      <c r="A359" t="str">
        <f>CONCATENATE("{'SheetId':'1deb9a6e-dc5a-4908-87cc-034ee9747e20'",",","'UId':'1e5e338d-e8d3-484c-a931-f154e681f9d1'",",'Col':",COLUMN(BCDanhMucDauTu_06029!E59),",'Row':",ROW(BCDanhMucDauTu_06029!E59),",","'ColDynamic':",COLUMN(BCDanhMucDauTu_06029!E54),",","'RowDynamic':",ROW(BCDanhMucDauTu_06029!E54),",","'Format':'numberic'",",'Value':'",SUBSTITUTE(BCDanhMucDauTu_06029!E59,"'","\'"),"','TargetCode':''}")</f>
        <v>{'SheetId':'1deb9a6e-dc5a-4908-87cc-034ee9747e20','UId':'1e5e338d-e8d3-484c-a931-f154e681f9d1','Col':5,'Row':59,'ColDynamic':5,'RowDynamic':54,'Format':'numberic','Value':' ','TargetCode':''}</v>
      </c>
    </row>
    <row r="360" spans="1:1" x14ac:dyDescent="0.25">
      <c r="A360" t="str">
        <f>CONCATENATE("{'SheetId':'1deb9a6e-dc5a-4908-87cc-034ee9747e20'",",","'UId':'f0171a12-b46c-408e-9769-0674783f4494'",",'Col':",COLUMN(BCDanhMucDauTu_06029!F59),",'Row':",ROW(BCDanhMucDauTu_06029!F59),",","'ColDynamic':",COLUMN(BCDanhMucDauTu_06029!F54),",","'RowDynamic':",ROW(BCDanhMucDauTu_06029!F54),",","'Format':'numberic'",",'Value':'",SUBSTITUTE(BCDanhMucDauTu_06029!F59,"'","\'"),"','TargetCode':''}")</f>
        <v>{'SheetId':'1deb9a6e-dc5a-4908-87cc-034ee9747e20','UId':'f0171a12-b46c-408e-9769-0674783f4494','Col':6,'Row':59,'ColDynamic':6,'RowDynamic':54,'Format':'numberic','Value':'','TargetCode':''}</v>
      </c>
    </row>
    <row r="361" spans="1:1" x14ac:dyDescent="0.25">
      <c r="A361" t="str">
        <f>CONCATENATE("{'SheetId':'1deb9a6e-dc5a-4908-87cc-034ee9747e20'",",","'UId':'123dfcbf-9d8f-4865-9abd-67aef0fb2ded'",",'Col':",COLUMN(BCDanhMucDauTu_06029!G59),",'Row':",ROW(BCDanhMucDauTu_06029!G59),",","'ColDynamic':",COLUMN(BCDanhMucDauTu_06029!G54),",","'RowDynamic':",ROW(BCDanhMucDauTu_06029!G54),",","'Format':'numberic'",",'Value':'",SUBSTITUTE(BCDanhMucDauTu_06029!G59,"'","\'"),"','TargetCode':''}")</f>
        <v>{'SheetId':'1deb9a6e-dc5a-4908-87cc-034ee9747e20','UId':'123dfcbf-9d8f-4865-9abd-67aef0fb2ded','Col':7,'Row':59,'ColDynamic':7,'RowDynamic':54,'Format':'numberic','Value':'','TargetCode':''}</v>
      </c>
    </row>
    <row r="362" spans="1:1" x14ac:dyDescent="0.25">
      <c r="A362" t="str">
        <f>CONCATENATE("{'SheetId':'1deb9a6e-dc5a-4908-87cc-034ee9747e20'",",","'UId':'61c7d7e9-4c4a-4062-8012-4877345d4ca2'",",'Col':",COLUMN(BCDanhMucDauTu_06029!D61),",'Row':",ROW(BCDanhMucDauTu_06029!D61),",","'Format':'numberic'",",'Value':'",SUBSTITUTE(BCDanhMucDauTu_06029!D61,"'","\'"),"','TargetCode':''}")</f>
        <v>{'SheetId':'1deb9a6e-dc5a-4908-87cc-034ee9747e20','UId':'61c7d7e9-4c4a-4062-8012-4877345d4ca2','Col':4,'Row':61,'Format':'numberic','Value':'','TargetCode':''}</v>
      </c>
    </row>
    <row r="363" spans="1:1" x14ac:dyDescent="0.25">
      <c r="A363" t="str">
        <f>CONCATENATE("{'SheetId':'1deb9a6e-dc5a-4908-87cc-034ee9747e20'",",","'UId':'55eb1cfc-48db-45d7-badc-9126702dbaca'",",'Col':",COLUMN(BCDanhMucDauTu_06029!E61),",'Row':",ROW(BCDanhMucDauTu_06029!E61),",","'Format':'numberic'",",'Value':'",SUBSTITUTE(BCDanhMucDauTu_06029!E61,"'","\'"),"','TargetCode':''}")</f>
        <v>{'SheetId':'1deb9a6e-dc5a-4908-87cc-034ee9747e20','UId':'55eb1cfc-48db-45d7-badc-9126702dbaca','Col':5,'Row':61,'Format':'numberic','Value':'','TargetCode':''}</v>
      </c>
    </row>
    <row r="364" spans="1:1" x14ac:dyDescent="0.25">
      <c r="A364" t="str">
        <f>CONCATENATE("{'SheetId':'1deb9a6e-dc5a-4908-87cc-034ee9747e20'",",","'UId':'0b0a71cf-8b1c-4a88-a170-2b7251d20ffa'",",'Col':",COLUMN(BCDanhMucDauTu_06029!F61),",'Row':",ROW(BCDanhMucDauTu_06029!F61),",","'Format':'numberic'",",'Value':'",SUBSTITUTE(BCDanhMucDauTu_06029!F61,"'","\'"),"','TargetCode':''}")</f>
        <v>{'SheetId':'1deb9a6e-dc5a-4908-87cc-034ee9747e20','UId':'0b0a71cf-8b1c-4a88-a170-2b7251d20ffa','Col':6,'Row':61,'Format':'numberic','Value':'5075271522605','TargetCode':''}</v>
      </c>
    </row>
    <row r="365" spans="1:1" x14ac:dyDescent="0.25">
      <c r="A365" t="str">
        <f>CONCATENATE("{'SheetId':'1deb9a6e-dc5a-4908-87cc-034ee9747e20'",",","'UId':'3ec63538-3a98-477e-b957-0e4550274988'",",'Col':",COLUMN(BCDanhMucDauTu_06029!G61),",'Row':",ROW(BCDanhMucDauTu_06029!G61),",","'Format':'numberic'",",'Value':'",SUBSTITUTE(BCDanhMucDauTu_06029!G61,"'","\'"),"','TargetCode':''}")</f>
        <v>{'SheetId':'1deb9a6e-dc5a-4908-87cc-034ee9747e20','UId':'3ec63538-3a98-477e-b957-0e4550274988','Col':7,'Row':61,'Format':'numberic','Value':'0.385792559058845','TargetCode':''}</v>
      </c>
    </row>
    <row r="366" spans="1:1" x14ac:dyDescent="0.25">
      <c r="A366" t="str">
        <f>CONCATENATE("{'SheetId':'1deb9a6e-dc5a-4908-87cc-034ee9747e20'",",","'UId':'b7e2b881-7166-4008-81ef-36fa655ba0d3'",",'Col':",COLUMN(BCDanhMucDauTu_06029!D62),",'Row':",ROW(BCDanhMucDauTu_06029!D62),",","'Format':'numberic'",",'Value':'",SUBSTITUTE(BCDanhMucDauTu_06029!D62,"'","\'"),"','TargetCode':''}")</f>
        <v>{'SheetId':'1deb9a6e-dc5a-4908-87cc-034ee9747e20','UId':'b7e2b881-7166-4008-81ef-36fa655ba0d3','Col':4,'Row':62,'Format':'numberic','Value':'','TargetCode':''}</v>
      </c>
    </row>
    <row r="367" spans="1:1" x14ac:dyDescent="0.25">
      <c r="A367" t="str">
        <f>CONCATENATE("{'SheetId':'1deb9a6e-dc5a-4908-87cc-034ee9747e20'",",","'UId':'b0198f8c-cffe-4d00-9816-22e0fa96124d'",",'Col':",COLUMN(BCDanhMucDauTu_06029!E62),",'Row':",ROW(BCDanhMucDauTu_06029!E62),",","'Format':'numberic'",",'Value':'",SUBSTITUTE(BCDanhMucDauTu_06029!E62,"'","\'"),"','TargetCode':''}")</f>
        <v>{'SheetId':'1deb9a6e-dc5a-4908-87cc-034ee9747e20','UId':'b0198f8c-cffe-4d00-9816-22e0fa96124d','Col':5,'Row':62,'Format':'numberic','Value':'','TargetCode':''}</v>
      </c>
    </row>
    <row r="368" spans="1:1" x14ac:dyDescent="0.25">
      <c r="A368" t="str">
        <f>CONCATENATE("{'SheetId':'1deb9a6e-dc5a-4908-87cc-034ee9747e20'",",","'UId':'2a23d1c5-766a-4746-bd88-93015d1e4053'",",'Col':",COLUMN(BCDanhMucDauTu_06029!F62),",'Row':",ROW(BCDanhMucDauTu_06029!F62),",","'Format':'numberic'",",'Value':'",SUBSTITUTE(BCDanhMucDauTu_06029!F62,"'","\'"),"','TargetCode':''}")</f>
        <v>{'SheetId':'1deb9a6e-dc5a-4908-87cc-034ee9747e20','UId':'2a23d1c5-766a-4746-bd88-93015d1e4053','Col':6,'Row':62,'Format':'numberic','Value':'13155441709364','TargetCode':''}</v>
      </c>
    </row>
    <row r="369" spans="1:1" x14ac:dyDescent="0.25">
      <c r="A369" t="str">
        <f>CONCATENATE("{'SheetId':'1deb9a6e-dc5a-4908-87cc-034ee9747e20'",",","'UId':'ca227d64-7ddf-4c5b-94c2-f07049f1a645'",",'Col':",COLUMN(BCDanhMucDauTu_06029!G62),",'Row':",ROW(BCDanhMucDauTu_06029!G62),",","'Format':'numberic'",",'Value':'",SUBSTITUTE(BCDanhMucDauTu_06029!G62,"'","\'"),"','TargetCode':''}")</f>
        <v>{'SheetId':'1deb9a6e-dc5a-4908-87cc-034ee9747e20','UId':'ca227d64-7ddf-4c5b-94c2-f07049f1a645','Col':7,'Row':62,'Format':'numberic','Value':'1','TargetCode':''}</v>
      </c>
    </row>
    <row r="370" spans="1:1" x14ac:dyDescent="0.25">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5">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5">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5">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5">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5">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{'SheetId':'b8bf6eba-526f-4bd9-9654-e3f3093b752c','UId':'fb6ee109-5373-4cf4-a704-834e739ff937','Col':8,'Row':3,'Format':'numberic','Value':'','TargetCode':''}</v>
      </c>
    </row>
    <row r="376" spans="1:1" x14ac:dyDescent="0.25">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5">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{'SheetId':'b8bf6eba-526f-4bd9-9654-e3f3093b752c','UId':'ea2a6982-a67c-4361-bfee-6d156240d436','Col':10,'Row':3,'Format':'numberic','Value':'','TargetCode':''}</v>
      </c>
    </row>
    <row r="378" spans="1:1" x14ac:dyDescent="0.25">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5">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5">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5">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5">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5">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5">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5">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5">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5">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{'SheetId':'b8bf6eba-526f-4bd9-9654-e3f3093b752c','UId':'16313c39-54e9-40ab-bf81-173d4132e857','Col':10,'Row':5,'ColDynamic':10,'RowDynamic':4,'Format':'numberic','Value':'','TargetCode':''}</v>
      </c>
    </row>
    <row r="388" spans="1:1" x14ac:dyDescent="0.25">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5">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5">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5">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5">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{'SheetId':'b8bf6eba-526f-4bd9-9654-e3f3093b752c','UId':'080b476a-d7ce-46bb-b996-878016b38911','Col':7,'Row':6,'Format':'string','Value':'','TargetCode':''}</v>
      </c>
    </row>
    <row r="393" spans="1:1" x14ac:dyDescent="0.25">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{'SheetId':'b8bf6eba-526f-4bd9-9654-e3f3093b752c','UId':'1a6cc987-fd67-4603-9848-a612e838f18d','Col':8,'Row':6,'Format':'numberic','Value':'0','TargetCode':''}</v>
      </c>
    </row>
    <row r="394" spans="1:1" x14ac:dyDescent="0.25">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{'SheetId':'b8bf6eba-526f-4bd9-9654-e3f3093b752c','UId':'6926ccdf-72b8-437e-9e07-e95441c3a3c6','Col':9,'Row':6,'Format':'string','Value':'','TargetCode':''}</v>
      </c>
    </row>
    <row r="395" spans="1:1" x14ac:dyDescent="0.25">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{'SheetId':'b8bf6eba-526f-4bd9-9654-e3f3093b752c','UId':'cc12faaa-cbf7-4de5-801a-1d752c107240','Col':10,'Row':6,'Format':'numberic','Value':'0','TargetCode':''}</v>
      </c>
    </row>
    <row r="396" spans="1:1" x14ac:dyDescent="0.25">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5">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5">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5">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5">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5">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5">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5">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{'SheetId':'b8bf6eba-526f-4bd9-9654-e3f3093b752c','UId':'3b12b22d-4236-4835-a88e-7f3d6420cc5d','Col':10,'Row':7,'Format':'numberic','Value':'','TargetCode':''}</v>
      </c>
    </row>
    <row r="404" spans="1:1" x14ac:dyDescent="0.25">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5">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5">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5">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5">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5">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5">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5">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5">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5">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{'SheetId':'b8bf6eba-526f-4bd9-9654-e3f3093b752c','UId':'18e84f0d-9027-405d-ac02-70220ee76df8','Col':10,'Row':9,'ColDynamic':10,'RowDynamic':8,'Format':'numberic','Value':'','TargetCode':''}</v>
      </c>
    </row>
    <row r="414" spans="1:1" x14ac:dyDescent="0.25">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5">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5">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5">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5">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{'SheetId':'b8bf6eba-526f-4bd9-9654-e3f3093b752c','UId':'d7196a16-fa7a-42c2-8738-4009aee95f3c','Col':7,'Row':10,'Format':'string','Value':'','TargetCode':''}</v>
      </c>
    </row>
    <row r="419" spans="1:1" x14ac:dyDescent="0.25">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{'SheetId':'b8bf6eba-526f-4bd9-9654-e3f3093b752c','UId':'be877984-f8a6-455c-ac6d-c034785a84bb','Col':8,'Row':10,'Format':'numberic','Value':'0','TargetCode':''}</v>
      </c>
    </row>
    <row r="420" spans="1:1" x14ac:dyDescent="0.25">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{'SheetId':'b8bf6eba-526f-4bd9-9654-e3f3093b752c','UId':'7f3fd85d-d6fc-4566-8b05-9fe080966614','Col':9,'Row':10,'Format':'string','Value':'','TargetCode':''}</v>
      </c>
    </row>
    <row r="421" spans="1:1" x14ac:dyDescent="0.25">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{'SheetId':'b8bf6eba-526f-4bd9-9654-e3f3093b752c','UId':'71cc504b-eac1-40e5-8c59-522a05902891','Col':10,'Row':10,'Format':'numberic','Value':'0','TargetCode':''}</v>
      </c>
    </row>
    <row r="422" spans="1:1" x14ac:dyDescent="0.25">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5">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5">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5">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5">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{'SheetId':'b8bf6eba-526f-4bd9-9654-e3f3093b752c','UId':'f1c69d83-c664-4479-bc38-027809bfc472','Col':7,'Row':11,'Format':'string','Value':'','TargetCode':''}</v>
      </c>
    </row>
    <row r="427" spans="1:1" x14ac:dyDescent="0.25">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{'SheetId':'b8bf6eba-526f-4bd9-9654-e3f3093b752c','UId':'79752c91-1fca-424d-9fb6-fd03393d3403','Col':8,'Row':11,'Format':'numberic','Value':'0','TargetCode':''}</v>
      </c>
    </row>
    <row r="428" spans="1:1" x14ac:dyDescent="0.25">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{'SheetId':'b8bf6eba-526f-4bd9-9654-e3f3093b752c','UId':'436f0470-8322-47f4-9a8f-20399be6e137','Col':9,'Row':11,'Format':'string','Value':'','TargetCode':''}</v>
      </c>
    </row>
    <row r="429" spans="1:1" x14ac:dyDescent="0.25">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{'SheetId':'b8bf6eba-526f-4bd9-9654-e3f3093b752c','UId':'fc910f87-07a2-4f10-8844-a6f1acb5974f','Col':10,'Row':11,'Format':'numberic','Value':'0','TargetCode':''}</v>
      </c>
    </row>
    <row r="430" spans="1:1" x14ac:dyDescent="0.25">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5">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5">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5">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5">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5">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5">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5">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{'SheetId':'b8bf6eba-526f-4bd9-9654-e3f3093b752c','UId':'03d8d5a6-a470-4331-9caf-af7cc89dd53f','Col':10,'Row':12,'Format':'numberic','Value':'','TargetCode':''}</v>
      </c>
    </row>
    <row r="438" spans="1:1" x14ac:dyDescent="0.25">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5">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5">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5">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5">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5">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5">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5">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5">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5">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{'SheetId':'b8bf6eba-526f-4bd9-9654-e3f3093b752c','UId':'5e6a17b4-1d61-487b-9ba7-e9d99ef00f9e','Col':10,'Row':14,'ColDynamic':10,'RowDynamic':13,'Format':'numberic','Value':'','TargetCode':''}</v>
      </c>
    </row>
    <row r="448" spans="1:1" x14ac:dyDescent="0.25">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5">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5">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5">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5">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{'SheetId':'b8bf6eba-526f-4bd9-9654-e3f3093b752c','UId':'9b9609c8-a396-4776-950e-cb9ea8de18fa','Col':7,'Row':15,'Format':'string','Value':'','TargetCode':''}</v>
      </c>
    </row>
    <row r="453" spans="1:1" x14ac:dyDescent="0.25">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{'SheetId':'b8bf6eba-526f-4bd9-9654-e3f3093b752c','UId':'925b5db0-e8c9-4168-9d1b-1f5df951acb7','Col':8,'Row':15,'Format':'numberic','Value':'0','TargetCode':''}</v>
      </c>
    </row>
    <row r="454" spans="1:1" x14ac:dyDescent="0.25">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{'SheetId':'b8bf6eba-526f-4bd9-9654-e3f3093b752c','UId':'21ba6759-dfcd-4ff0-a8b3-1b39d17034d3','Col':9,'Row':15,'Format':'string','Value':'','TargetCode':''}</v>
      </c>
    </row>
    <row r="455" spans="1:1" x14ac:dyDescent="0.25">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{'SheetId':'b8bf6eba-526f-4bd9-9654-e3f3093b752c','UId':'dd965c1c-d82a-416d-9848-9244572edfcd','Col':10,'Row':15,'Format':'numberic','Value':'0','TargetCode':''}</v>
      </c>
    </row>
    <row r="456" spans="1:1" x14ac:dyDescent="0.25">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5">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5">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5">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5">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5">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5">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5">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{'SheetId':'b8bf6eba-526f-4bd9-9654-e3f3093b752c','UId':'6bb68cb0-20ac-4ba4-b541-2e27df9d8382','Col':10,'Row':16,'Format':'numberic','Value':'','TargetCode':''}</v>
      </c>
    </row>
    <row r="464" spans="1:1" x14ac:dyDescent="0.25">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5">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5">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5">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5">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5">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5">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5">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5">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5">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{'SheetId':'b8bf6eba-526f-4bd9-9654-e3f3093b752c','UId':'ec56e5df-75fa-47ea-bbaf-66ebfaf1731a','Col':10,'Row':18,'ColDynamic':10,'RowDynamic':17,'Format':'numberic','Value':'','TargetCode':''}</v>
      </c>
    </row>
    <row r="474" spans="1:1" x14ac:dyDescent="0.25">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5">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5">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5">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5">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{'SheetId':'b8bf6eba-526f-4bd9-9654-e3f3093b752c','UId':'2ec301eb-79b7-414d-b084-e1ee8fdc2b35','Col':7,'Row':19,'Format':'string','Value':'','TargetCode':''}</v>
      </c>
    </row>
    <row r="479" spans="1:1" x14ac:dyDescent="0.25">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{'SheetId':'b8bf6eba-526f-4bd9-9654-e3f3093b752c','UId':'f8a86281-c8ff-4fa5-b613-0a0f91d90722','Col':8,'Row':19,'Format':'numberic','Value':'0','TargetCode':''}</v>
      </c>
    </row>
    <row r="480" spans="1:1" x14ac:dyDescent="0.25">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{'SheetId':'b8bf6eba-526f-4bd9-9654-e3f3093b752c','UId':'f4c85d29-3f18-45d3-9af8-e28fce412f4b','Col':9,'Row':19,'Format':'string','Value':'','TargetCode':''}</v>
      </c>
    </row>
    <row r="481" spans="1:1" x14ac:dyDescent="0.25">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{'SheetId':'b8bf6eba-526f-4bd9-9654-e3f3093b752c','UId':'47814cf8-21a2-443b-a569-6ede36cd64bf','Col':10,'Row':19,'Format':'numberic','Value':'0','TargetCode':''}</v>
      </c>
    </row>
    <row r="482" spans="1:1" x14ac:dyDescent="0.25">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5">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5">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5">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5">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{'SheetId':'b8bf6eba-526f-4bd9-9654-e3f3093b752c','UId':'e007d9ad-f91b-4e51-8966-2fa1ede63648','Col':7,'Row':20,'Format':'string','Value':'','TargetCode':''}</v>
      </c>
    </row>
    <row r="487" spans="1:1" x14ac:dyDescent="0.25">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{'SheetId':'b8bf6eba-526f-4bd9-9654-e3f3093b752c','UId':'79d48773-28e4-4d45-9ad2-5859f7839ed2','Col':8,'Row':20,'Format':'numberic','Value':'0','TargetCode':''}</v>
      </c>
    </row>
    <row r="488" spans="1:1" x14ac:dyDescent="0.25">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{'SheetId':'b8bf6eba-526f-4bd9-9654-e3f3093b752c','UId':'51a24969-82d8-4fb8-a618-038a14e6616b','Col':9,'Row':20,'Format':'string','Value':'','TargetCode':''}</v>
      </c>
    </row>
    <row r="489" spans="1:1" x14ac:dyDescent="0.25">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{'SheetId':'b8bf6eba-526f-4bd9-9654-e3f3093b752c','UId':'8cd37b43-35cf-4c87-b83a-ec45c40fe021','Col':10,'Row':20,'Format':'numberic','Value':'0','TargetCode':''}</v>
      </c>
    </row>
    <row r="490" spans="1:1" x14ac:dyDescent="0.25">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x14ac:dyDescent="0.25">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x14ac:dyDescent="0.25">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{'SheetId':'eea37401-614e-480f-bf0c-66e62a21c940','UId':'8fe4c321-a5c4-4a50-a26e-af5571876426','Col':4,'Row':3,'Format':'numberic','Value':'0.0122309170316997','TargetCode':''}</v>
      </c>
    </row>
    <row r="493" spans="1:1" x14ac:dyDescent="0.25">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{'SheetId':'eea37401-614e-480f-bf0c-66e62a21c940','UId':'e505df99-52a5-4046-b588-70e17a64bc04','Col':5,'Row':3,'Format':'numberic','Value':'0.011836410744713','TargetCode':''}</v>
      </c>
    </row>
    <row r="494" spans="1:1" x14ac:dyDescent="0.25">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{'SheetId':'eea37401-614e-480f-bf0c-66e62a21c940','UId':'906b49c2-3105-44f5-a32d-07590223a8f2','Col':4,'Row':4,'Format':'numberic','Value':'0.00069485111993762','TargetCode':''}</v>
      </c>
    </row>
    <row r="495" spans="1:1" x14ac:dyDescent="0.25">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{'SheetId':'eea37401-614e-480f-bf0c-66e62a21c940','UId':'1292eb8e-a778-4ce5-ab53-509a4c8a9832','Col':5,'Row':4,'Format':'numberic','Value':'0.000671785920371559','TargetCode':''}</v>
      </c>
    </row>
    <row r="496" spans="1:1" x14ac:dyDescent="0.25">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{'SheetId':'eea37401-614e-480f-bf0c-66e62a21c940','UId':'043b7f89-a817-4764-b06f-cc2a71ce03b0','Col':4,'Row':5,'Format':'numberic','Value':'0.000477332767284541','TargetCode':''}</v>
      </c>
    </row>
    <row r="497" spans="1:1" x14ac:dyDescent="0.25">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{'SheetId':'eea37401-614e-480f-bf0c-66e62a21c940','UId':'99e0f9cc-8606-43f9-8ce6-a58dc892af79','Col':5,'Row':5,'Format':'numberic','Value':'0.000462079961285841','TargetCode':''}</v>
      </c>
    </row>
    <row r="498" spans="1:1" x14ac:dyDescent="0.25">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{'SheetId':'eea37401-614e-480f-bf0c-66e62a21c940','UId':'5a5a30c0-7249-46cc-a3d5-6518c7410f2b','Col':4,'Row':6,'Format':'numberic','Value':'2.16555368327832E-05','TargetCode':''}</v>
      </c>
    </row>
    <row r="499" spans="1:1" x14ac:dyDescent="0.25">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{'SheetId':'eea37401-614e-480f-bf0c-66e62a21c940','UId':'b6bb9469-63ab-4fda-88bd-7b1865b669bf','Col':5,'Row':6,'Format':'numberic','Value':'2.03652650031719E-05','TargetCode':''}</v>
      </c>
    </row>
    <row r="500" spans="1:1" x14ac:dyDescent="0.25">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x14ac:dyDescent="0.25">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x14ac:dyDescent="0.25">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x14ac:dyDescent="0.25">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x14ac:dyDescent="0.25">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{'SheetId':'eea37401-614e-480f-bf0c-66e62a21c940','UId':'e3f08122-3427-41af-b11b-1a46844a64fc','Col':4,'Row':9,'Format':'numberic','Value':'5.43328874617872E-05','TargetCode':''}</v>
      </c>
    </row>
    <row r="505" spans="1:1" x14ac:dyDescent="0.25">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{'SheetId':'eea37401-614e-480f-bf0c-66e62a21c940','UId':'9e68654a-171d-4fbe-8c69-6a6d18753f97','Col':5,'Row':9,'Format':'numberic','Value':'5.27988355193274E-05','TargetCode':''}</v>
      </c>
    </row>
    <row r="506" spans="1:1" x14ac:dyDescent="0.25">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{'SheetId':'eea37401-614e-480f-bf0c-66e62a21c940','UId':'01528f3a-d80f-403f-9e7e-01c54429c341','Col':4,'Row':10,'Format':'numberic','Value':'0.0136512027151261','TargetCode':''}</v>
      </c>
    </row>
    <row r="507" spans="1:1" x14ac:dyDescent="0.25">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{'SheetId':'eea37401-614e-480f-bf0c-66e62a21c940','UId':'2e9dd82c-3e13-4dfb-9508-7eb62f82b7a5','Col':5,'Row':10,'Format':'numberic','Value':'0.0133659317630587','TargetCode':''}</v>
      </c>
    </row>
    <row r="508" spans="1:1" x14ac:dyDescent="0.25">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{'SheetId':'eea37401-614e-480f-bf0c-66e62a21c940','UId':'e04710a4-564b-4804-a3c9-8b96b736ccd0','Col':4,'Row':11,'Format':'numberic','Value':'1.70998993553343','TargetCode':''}</v>
      </c>
    </row>
    <row r="509" spans="1:1" x14ac:dyDescent="0.25">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{'SheetId':'eea37401-614e-480f-bf0c-66e62a21c940','UId':'0421496e-49be-42f6-bd5e-4ff79e46d605','Col':5,'Row':11,'Format':'numberic','Value':'0.95709381437099','TargetCode':''}</v>
      </c>
    </row>
    <row r="510" spans="1:1" x14ac:dyDescent="0.25">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5">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5">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5">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5">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{'SheetId':'eea37401-614e-480f-bf0c-66e62a21c940','UId':'759e81e7-6be1-448f-8880-c7fb179e0f97','Col':4,'Row':14,'Format':'numberic','Value':'6649970129200','TargetCode':''}</v>
      </c>
    </row>
    <row r="515" spans="1:1" x14ac:dyDescent="0.25">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{'SheetId':'eea37401-614e-480f-bf0c-66e62a21c940','UId':'d55f381c-544c-4c22-a6c9-f44d9ae2c1ab','Col':5,'Row':14,'Format':'numberic','Value':'6947275313400','TargetCode':''}</v>
      </c>
    </row>
    <row r="516" spans="1:1" x14ac:dyDescent="0.25">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{'SheetId':'eea37401-614e-480f-bf0c-66e62a21c940','UId':'5b9de7f0-70a7-42bf-94c8-d94c81c70e42','Col':4,'Row':15,'Format':'numberic','Value':'6649970129200','TargetCode':''}</v>
      </c>
    </row>
    <row r="517" spans="1:1" x14ac:dyDescent="0.25">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{'SheetId':'eea37401-614e-480f-bf0c-66e62a21c940','UId':'85d68133-b410-4986-a2ae-00da0ca256bd','Col':5,'Row':15,'Format':'numberic','Value':'6947275313400','TargetCode':''}</v>
      </c>
    </row>
    <row r="518" spans="1:1" x14ac:dyDescent="0.25">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{'SheetId':'eea37401-614e-480f-bf0c-66e62a21c940','UId':'31f6ac2c-5e3e-4a12-b200-cf5f834a027b','Col':4,'Row':16,'Format':'numberic','Value':'664997012.92','TargetCode':''}</v>
      </c>
    </row>
    <row r="519" spans="1:1" x14ac:dyDescent="0.25">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{'SheetId':'eea37401-614e-480f-bf0c-66e62a21c940','UId':'e12c39c4-7956-414a-b632-d0af1c2ab599','Col':5,'Row':16,'Format':'numberic','Value':'694727531.34','TargetCode':''}</v>
      </c>
    </row>
    <row r="520" spans="1:1" x14ac:dyDescent="0.25">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{'SheetId':'eea37401-614e-480f-bf0c-66e62a21c940','UId':'b08c24e4-4516-482b-a697-9d62ff87afcf','Col':4,'Row':17,'Format':'numberic','Value':'-92309332900.0001','TargetCode':''}</v>
      </c>
    </row>
    <row r="521" spans="1:1" x14ac:dyDescent="0.25">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{'SheetId':'eea37401-614e-480f-bf0c-66e62a21c940','UId':'a7ccfa80-7e7d-4308-b36d-abc719c80bf3','Col':5,'Row':17,'Format':'numberic','Value':'-297305184200','TargetCode':''}</v>
      </c>
    </row>
    <row r="522" spans="1:1" x14ac:dyDescent="0.25">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{'SheetId':'eea37401-614e-480f-bf0c-66e62a21c940','UId':'e8ec4ef9-08e4-4e39-8477-ae21a99e8959','Col':4,'Row':18,'Format':'numberic','Value':'66632209.05','TargetCode':''}</v>
      </c>
    </row>
    <row r="523" spans="1:1" x14ac:dyDescent="0.25">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{'SheetId':'eea37401-614e-480f-bf0c-66e62a21c940','UId':'dde8a5b2-e9c7-4f1b-a63c-0174479280ef','Col':5,'Row':18,'Format':'numberic','Value':'48416463.47','TargetCode':''}</v>
      </c>
    </row>
    <row r="524" spans="1:1" x14ac:dyDescent="0.25">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{'SheetId':'eea37401-614e-480f-bf0c-66e62a21c940','UId':'0e4c1db2-c20e-4d52-853c-271375cc313a','Col':4,'Row':19,'Format':'numberic','Value':'666322090500','TargetCode':''}</v>
      </c>
    </row>
    <row r="525" spans="1:1" x14ac:dyDescent="0.25">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{'SheetId':'eea37401-614e-480f-bf0c-66e62a21c940','UId':'12f0bb36-f2e3-462a-b5c8-133ec8de4536','Col':5,'Row':19,'Format':'numberic','Value':'484164634700','TargetCode':''}</v>
      </c>
    </row>
    <row r="526" spans="1:1" x14ac:dyDescent="0.25">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{'SheetId':'eea37401-614e-480f-bf0c-66e62a21c940','UId':'99c017fe-183e-4244-a2e8-3180fad52922','Col':4,'Row':20,'Format':'numberic','Value':'-75863142.34','TargetCode':''}</v>
      </c>
    </row>
    <row r="527" spans="1:1" x14ac:dyDescent="0.25">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{'SheetId':'eea37401-614e-480f-bf0c-66e62a21c940','UId':'b3b6a8fb-5b81-4dc7-b0e6-531f207f2848','Col':5,'Row':20,'Format':'numberic','Value':'-78146981.89','TargetCode':''}</v>
      </c>
    </row>
    <row r="528" spans="1:1" x14ac:dyDescent="0.25">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{'SheetId':'eea37401-614e-480f-bf0c-66e62a21c940','UId':'d7299fb4-5fbd-49ea-a765-7a162fd18f1e','Col':4,'Row':21,'Format':'numberic','Value':'-758631423400','TargetCode':''}</v>
      </c>
    </row>
    <row r="529" spans="1:1" x14ac:dyDescent="0.25">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{'SheetId':'eea37401-614e-480f-bf0c-66e62a21c940','UId':'15c659ac-ac36-4f95-b662-8fcd6067cf35','Col':5,'Row':21,'Format':'numberic','Value':'-781469818900','TargetCode':''}</v>
      </c>
    </row>
    <row r="530" spans="1:1" x14ac:dyDescent="0.25">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{'SheetId':'eea37401-614e-480f-bf0c-66e62a21c940','UId':'232e2092-5dcd-464b-b1fe-07f27efe2d21','Col':4,'Row':22,'Format':'numberic','Value':'6557660796300','TargetCode':''}</v>
      </c>
    </row>
    <row r="531" spans="1:1" x14ac:dyDescent="0.25">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{'SheetId':'eea37401-614e-480f-bf0c-66e62a21c940','UId':'fa41f074-2315-4e28-81ff-52700c300177','Col':5,'Row':22,'Format':'numberic','Value':'6649970129200','TargetCode':''}</v>
      </c>
    </row>
    <row r="532" spans="1:1" x14ac:dyDescent="0.25">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{'SheetId':'eea37401-614e-480f-bf0c-66e62a21c940','UId':'d8289881-c7ab-468c-ad5d-bf473cb76780','Col':4,'Row':23,'Format':'numberic','Value':'6557660796300','TargetCode':''}</v>
      </c>
    </row>
    <row r="533" spans="1:1" x14ac:dyDescent="0.25">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{'SheetId':'eea37401-614e-480f-bf0c-66e62a21c940','UId':'994ed5e1-c943-4620-8991-d05a125691b0','Col':5,'Row':23,'Format':'numberic','Value':'6649970129200','TargetCode':''}</v>
      </c>
    </row>
    <row r="534" spans="1:1" x14ac:dyDescent="0.25">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{'SheetId':'eea37401-614e-480f-bf0c-66e62a21c940','UId':'7120d041-84df-4b71-aa97-9c53b5ab7f97','Col':4,'Row':24,'Format':'numberic','Value':'655766079.63','TargetCode':''}</v>
      </c>
    </row>
    <row r="535" spans="1:1" x14ac:dyDescent="0.25">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{'SheetId':'eea37401-614e-480f-bf0c-66e62a21c940','UId':'ee5817e5-5c8c-481c-bd88-acd0b7e7eb64','Col':5,'Row':24,'Format':'numberic','Value':'664997012.92','TargetCode':''}</v>
      </c>
    </row>
    <row r="536" spans="1:1" x14ac:dyDescent="0.25">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{'SheetId':'eea37401-614e-480f-bf0c-66e62a21c940','UId':'83b16c86-f622-444a-8fd4-b601d346c031','Col':4,'Row':25,'Format':'percentage','Value':'8.80089742253264E-06','TargetCode':''}</v>
      </c>
    </row>
    <row r="537" spans="1:1" x14ac:dyDescent="0.25">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{'SheetId':'eea37401-614e-480f-bf0c-66e62a21c940','UId':'6080a665-802c-4b21-ade4-e67d42c38ace','Col':5,'Row':25,'Format':'percentage','Value':'8.6787307128766E-06','TargetCode':''}</v>
      </c>
    </row>
    <row r="538" spans="1:1" x14ac:dyDescent="0.25">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{'SheetId':'eea37401-614e-480f-bf0c-66e62a21c940','UId':'dc7a563a-ad1d-4847-ad52-60ae8b13af41','Col':4,'Row':26,'Format':'percentage','Value':'0.0324','TargetCode':''}</v>
      </c>
    </row>
    <row r="539" spans="1:1" x14ac:dyDescent="0.25">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{'SheetId':'eea37401-614e-480f-bf0c-66e62a21c940','UId':'c291a5ad-47fa-4a53-a5d4-2c97806fed49','Col':5,'Row':26,'Format':'percentage','Value':'0.0285','TargetCode':''}</v>
      </c>
    </row>
    <row r="540" spans="1:1" x14ac:dyDescent="0.25">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{'SheetId':'eea37401-614e-480f-bf0c-66e62a21c940','UId':'71e817fa-136e-4e66-8e01-e228a752c25d','Col':4,'Row':27,'Format':'percentage','Value':'0.0084','TargetCode':''}</v>
      </c>
    </row>
    <row r="541" spans="1:1" x14ac:dyDescent="0.25">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{'SheetId':'eea37401-614e-480f-bf0c-66e62a21c940','UId':'09a70799-3c67-42d0-9f37-8841480fa73f','Col':5,'Row':27,'Format':'percentage','Value':'0.0077','TargetCode':''}</v>
      </c>
    </row>
    <row r="542" spans="1:1" x14ac:dyDescent="0.25">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{'SheetId':'eea37401-614e-480f-bf0c-66e62a21c940','UId':'19d7d32d-f72f-4744-9b80-66561ae1073a','Col':4,'Row':28,'Format':'numberic','Value':'35481','TargetCode':''}</v>
      </c>
    </row>
    <row r="543" spans="1:1" x14ac:dyDescent="0.25">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{'SheetId':'eea37401-614e-480f-bf0c-66e62a21c940','UId':'2c2fe24e-69d3-4ae8-a8c8-c603f2a4a32c','Col':5,'Row':28,'Format':'numberic','Value':'35988','TargetCode':''}</v>
      </c>
    </row>
    <row r="544" spans="1:1" x14ac:dyDescent="0.25">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{'SheetId':'eea37401-614e-480f-bf0c-66e62a21c940','UId':'507c37af-0901-43e1-8af6-f40112c246e3','Col':4,'Row':29,'Format':'numberic','Value':'19990.62','TargetCode':''}</v>
      </c>
    </row>
    <row r="545" spans="1:1" x14ac:dyDescent="0.25">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{'SheetId':'eea37401-614e-480f-bf0c-66e62a21c940','UId':'bb1a5a18-9ac0-4a7c-9c34-d6fbecc14baf','Col':5,'Row':29,'Format':'numberic','Value':'20135.42','TargetCode':''}</v>
      </c>
    </row>
    <row r="546" spans="1:1" x14ac:dyDescent="0.25">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5">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5">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5">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5">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5">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5">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5">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5">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5">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5">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5">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5">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5">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5">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5">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5">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5">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5">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5">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5">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5">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5">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5">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5">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5">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5">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5">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5">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5">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5">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5">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5">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5">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5">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5">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5">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5">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5">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5">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5">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5">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5">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5">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5">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5">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5">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5">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5">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5">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5">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5">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5">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5">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5">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5">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5">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5">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5">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5">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5">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5">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5">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5">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5">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5">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5">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5">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5">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5">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5">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5">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5">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5">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5">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5">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5">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5">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5">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5">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5">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5">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5">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5">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5">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5">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5">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5">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5">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5">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5">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5">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5">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5">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5">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5">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5">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5">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5">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5">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5">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5">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5">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5">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5">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5">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5">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5">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5">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5">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5">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5">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5">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5">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5">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5">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5">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5">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5">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5">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5">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5">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5">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5">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5">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5">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5">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5">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5">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5">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5">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5">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5">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5">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5">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5">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5">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5">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5">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5">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5">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5">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5">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5">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5">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5">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5">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5">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5">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5">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5">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5">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5">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5">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5">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5">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5">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5">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5">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5">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5">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5">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5">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5">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5">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5">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5">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5">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5">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5">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5">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5">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5">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5">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5">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5">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5">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5">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5">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5">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5">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5">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5">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5">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5">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5">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5">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5">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5">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5">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5">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5">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5">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5">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5">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5">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5">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5">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5">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5">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5">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5">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5">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5">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5">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5">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5">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5">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5">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5">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5">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5">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5">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5">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5">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5">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5">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5">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5">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5">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5">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5">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5">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5">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5">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5">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5">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5">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5">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5">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5">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5">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5">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5">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5">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5">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5">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5">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5">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5">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5">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5">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5">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5">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5">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5">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5">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5">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5">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5">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5">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5">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5">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5">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5">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5">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5">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5">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5">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5">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5">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5">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5">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5">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5">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5">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5">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5">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5">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5">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5">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5">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5">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5">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5">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5">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5">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5">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5">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5">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5">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5">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5">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5">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5">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5">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5">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5">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5">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5">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5">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5">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5">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5">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5">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5">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5">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5">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5">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5">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5">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5">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5">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5">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5">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5">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5">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5">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5">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5">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5">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5">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5">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5">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5">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5">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5">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5">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5">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5">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5">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5">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5">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5">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5">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5">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5">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5">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5">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44"/>
  <sheetViews>
    <sheetView topLeftCell="B1" zoomScale="78" workbookViewId="0">
      <selection activeCell="D2" sqref="D2:F43"/>
    </sheetView>
  </sheetViews>
  <sheetFormatPr defaultRowHeight="13.2" x14ac:dyDescent="0.25"/>
  <cols>
    <col min="1" max="1" width="6.77734375" customWidth="1"/>
    <col min="2" max="2" width="41.5546875" customWidth="1"/>
    <col min="3" max="3" width="10.44140625" customWidth="1"/>
    <col min="4" max="4" width="30" customWidth="1"/>
    <col min="5" max="5" width="30.21875" customWidth="1"/>
    <col min="6" max="6" width="37.21875" customWidth="1"/>
  </cols>
  <sheetData>
    <row r="1" spans="1:6" ht="15" customHeight="1" x14ac:dyDescent="0.25">
      <c r="A1" s="7" t="s">
        <v>10</v>
      </c>
      <c r="B1" s="7" t="s">
        <v>11</v>
      </c>
      <c r="C1" s="7" t="s">
        <v>59</v>
      </c>
      <c r="D1" s="7" t="s">
        <v>60</v>
      </c>
      <c r="E1" s="7" t="s">
        <v>61</v>
      </c>
      <c r="F1" s="7" t="s">
        <v>62</v>
      </c>
    </row>
    <row r="2" spans="1:6" ht="15" customHeight="1" x14ac:dyDescent="0.3">
      <c r="A2" s="8" t="s">
        <v>63</v>
      </c>
      <c r="B2" s="8" t="s">
        <v>64</v>
      </c>
      <c r="C2" s="8" t="s">
        <v>65</v>
      </c>
      <c r="D2" s="21"/>
      <c r="E2" s="21"/>
      <c r="F2" s="22"/>
    </row>
    <row r="3" spans="1:6" ht="15" customHeight="1" x14ac:dyDescent="0.3">
      <c r="A3" s="5" t="s">
        <v>66</v>
      </c>
      <c r="B3" s="5" t="s">
        <v>67</v>
      </c>
      <c r="C3" s="5" t="s">
        <v>68</v>
      </c>
      <c r="D3" s="23">
        <v>3086983113821</v>
      </c>
      <c r="E3" s="23">
        <v>2809566623203</v>
      </c>
      <c r="F3" s="24">
        <v>1.0098148427408999</v>
      </c>
    </row>
    <row r="4" spans="1:6" ht="15" customHeight="1" x14ac:dyDescent="0.3">
      <c r="A4" s="5" t="s">
        <v>1</v>
      </c>
      <c r="B4" s="5" t="s">
        <v>69</v>
      </c>
      <c r="C4" s="5" t="s">
        <v>70</v>
      </c>
      <c r="D4" s="23"/>
      <c r="E4" s="23"/>
      <c r="F4" s="24"/>
    </row>
    <row r="5" spans="1:6" ht="15" customHeight="1" x14ac:dyDescent="0.3">
      <c r="A5" s="5" t="s">
        <v>71</v>
      </c>
      <c r="B5" s="5" t="s">
        <v>71</v>
      </c>
      <c r="C5" s="5" t="s">
        <v>71</v>
      </c>
      <c r="D5" s="23" t="s">
        <v>71</v>
      </c>
      <c r="E5" s="23" t="s">
        <v>71</v>
      </c>
      <c r="F5" s="24" t="s">
        <v>71</v>
      </c>
    </row>
    <row r="6" spans="1:6" ht="15" customHeight="1" x14ac:dyDescent="0.3">
      <c r="A6" s="5" t="s">
        <v>1</v>
      </c>
      <c r="B6" s="5" t="s">
        <v>72</v>
      </c>
      <c r="C6" s="5" t="s">
        <v>73</v>
      </c>
      <c r="D6" s="23">
        <v>3086983113821</v>
      </c>
      <c r="E6" s="23">
        <v>2809566623203</v>
      </c>
      <c r="F6" s="24">
        <v>1.0098148427408999</v>
      </c>
    </row>
    <row r="7" spans="1:6" ht="15" customHeight="1" x14ac:dyDescent="0.3">
      <c r="A7" s="5" t="s">
        <v>71</v>
      </c>
      <c r="B7" s="5" t="s">
        <v>71</v>
      </c>
      <c r="C7" s="5" t="s">
        <v>71</v>
      </c>
      <c r="D7" s="23" t="s">
        <v>71</v>
      </c>
      <c r="E7" s="23" t="s">
        <v>71</v>
      </c>
      <c r="F7" s="24" t="s">
        <v>71</v>
      </c>
    </row>
    <row r="8" spans="1:6" ht="15" customHeight="1" x14ac:dyDescent="0.3">
      <c r="A8" s="5" t="s">
        <v>74</v>
      </c>
      <c r="B8" s="5" t="s">
        <v>75</v>
      </c>
      <c r="C8" s="5" t="s">
        <v>76</v>
      </c>
      <c r="D8" s="23">
        <v>9629508887324</v>
      </c>
      <c r="E8" s="23">
        <v>10333196047797</v>
      </c>
      <c r="F8" s="24">
        <v>1.0032453803769901</v>
      </c>
    </row>
    <row r="9" spans="1:6" ht="15" customHeight="1" x14ac:dyDescent="0.3">
      <c r="A9" s="5" t="s">
        <v>71</v>
      </c>
      <c r="B9" s="5" t="s">
        <v>71</v>
      </c>
      <c r="C9" s="5" t="s">
        <v>71</v>
      </c>
      <c r="D9" s="23" t="s">
        <v>71</v>
      </c>
      <c r="E9" s="23" t="s">
        <v>71</v>
      </c>
      <c r="F9" s="24" t="s">
        <v>71</v>
      </c>
    </row>
    <row r="10" spans="1:6" ht="15" customHeight="1" x14ac:dyDescent="0.3">
      <c r="A10" s="5"/>
      <c r="B10" s="5"/>
      <c r="C10" s="5"/>
      <c r="D10" s="23"/>
      <c r="E10" s="23"/>
      <c r="F10" s="24"/>
    </row>
    <row r="11" spans="1:6" ht="15" customHeight="1" x14ac:dyDescent="0.3">
      <c r="A11" s="5" t="s">
        <v>77</v>
      </c>
      <c r="B11" s="5" t="s">
        <v>78</v>
      </c>
      <c r="C11" s="5" t="s">
        <v>79</v>
      </c>
      <c r="D11" s="23">
        <v>0</v>
      </c>
      <c r="E11" s="23">
        <v>0</v>
      </c>
      <c r="F11" s="24"/>
    </row>
    <row r="12" spans="1:6" ht="15" customHeight="1" x14ac:dyDescent="0.3">
      <c r="A12" s="5" t="s">
        <v>71</v>
      </c>
      <c r="B12" s="5" t="s">
        <v>71</v>
      </c>
      <c r="C12" s="5" t="s">
        <v>71</v>
      </c>
      <c r="D12" s="23" t="s">
        <v>71</v>
      </c>
      <c r="E12" s="23" t="s">
        <v>71</v>
      </c>
      <c r="F12" s="24" t="s">
        <v>71</v>
      </c>
    </row>
    <row r="13" spans="1:6" ht="15" customHeight="1" x14ac:dyDescent="0.3">
      <c r="A13" s="5" t="s">
        <v>80</v>
      </c>
      <c r="B13" s="5" t="s">
        <v>81</v>
      </c>
      <c r="C13" s="5" t="s">
        <v>82</v>
      </c>
      <c r="D13" s="23">
        <v>384728897256</v>
      </c>
      <c r="E13" s="23">
        <v>354530391625</v>
      </c>
      <c r="F13" s="24">
        <v>1.34871856180885</v>
      </c>
    </row>
    <row r="14" spans="1:6" ht="15" customHeight="1" x14ac:dyDescent="0.3">
      <c r="A14" s="5" t="s">
        <v>71</v>
      </c>
      <c r="B14" s="5" t="s">
        <v>71</v>
      </c>
      <c r="C14" s="5" t="s">
        <v>71</v>
      </c>
      <c r="D14" s="23" t="s">
        <v>71</v>
      </c>
      <c r="E14" s="23" t="s">
        <v>71</v>
      </c>
      <c r="F14" s="24" t="s">
        <v>71</v>
      </c>
    </row>
    <row r="15" spans="1:6" ht="15" customHeight="1" x14ac:dyDescent="0.3">
      <c r="A15" s="5"/>
      <c r="B15" s="5"/>
      <c r="C15" s="5"/>
      <c r="D15" s="23"/>
      <c r="E15" s="23"/>
      <c r="F15" s="24"/>
    </row>
    <row r="16" spans="1:6" ht="15" customHeight="1" x14ac:dyDescent="0.3">
      <c r="A16" s="5" t="s">
        <v>83</v>
      </c>
      <c r="B16" s="5" t="s">
        <v>84</v>
      </c>
      <c r="C16" s="5" t="s">
        <v>85</v>
      </c>
      <c r="D16" s="23">
        <v>54220810963</v>
      </c>
      <c r="E16" s="23">
        <v>69150821919</v>
      </c>
      <c r="F16" s="24">
        <v>1.38844642521049</v>
      </c>
    </row>
    <row r="17" spans="1:6" ht="15" customHeight="1" x14ac:dyDescent="0.3">
      <c r="A17" s="5" t="s">
        <v>71</v>
      </c>
      <c r="B17" s="5" t="s">
        <v>71</v>
      </c>
      <c r="C17" s="5" t="s">
        <v>71</v>
      </c>
      <c r="D17" s="23" t="s">
        <v>71</v>
      </c>
      <c r="E17" s="23" t="s">
        <v>71</v>
      </c>
      <c r="F17" s="24" t="s">
        <v>71</v>
      </c>
    </row>
    <row r="18" spans="1:6" ht="15" customHeight="1" x14ac:dyDescent="0.3">
      <c r="A18" s="5"/>
      <c r="B18" s="5"/>
      <c r="C18" s="5"/>
      <c r="D18" s="23"/>
      <c r="E18" s="23"/>
      <c r="F18" s="24"/>
    </row>
    <row r="19" spans="1:6" ht="15" customHeight="1" x14ac:dyDescent="0.3">
      <c r="A19" s="5" t="s">
        <v>86</v>
      </c>
      <c r="B19" s="5" t="s">
        <v>87</v>
      </c>
      <c r="C19" s="5" t="s">
        <v>88</v>
      </c>
      <c r="D19" s="23">
        <v>0</v>
      </c>
      <c r="E19" s="23">
        <v>0</v>
      </c>
      <c r="F19" s="24"/>
    </row>
    <row r="20" spans="1:6" ht="15" customHeight="1" x14ac:dyDescent="0.3">
      <c r="A20" s="5" t="s">
        <v>71</v>
      </c>
      <c r="B20" s="5" t="s">
        <v>71</v>
      </c>
      <c r="C20" s="5" t="s">
        <v>71</v>
      </c>
      <c r="D20" s="23" t="s">
        <v>71</v>
      </c>
      <c r="E20" s="23" t="s">
        <v>71</v>
      </c>
      <c r="F20" s="24" t="s">
        <v>71</v>
      </c>
    </row>
    <row r="21" spans="1:6" ht="15" customHeight="1" x14ac:dyDescent="0.3">
      <c r="A21" s="5" t="s">
        <v>89</v>
      </c>
      <c r="B21" s="5" t="s">
        <v>90</v>
      </c>
      <c r="C21" s="5" t="s">
        <v>91</v>
      </c>
      <c r="D21" s="23">
        <v>0</v>
      </c>
      <c r="E21" s="23">
        <v>0</v>
      </c>
      <c r="F21" s="24"/>
    </row>
    <row r="22" spans="1:6" ht="15" customHeight="1" x14ac:dyDescent="0.3">
      <c r="A22" s="5" t="s">
        <v>71</v>
      </c>
      <c r="B22" s="5" t="s">
        <v>71</v>
      </c>
      <c r="C22" s="5" t="s">
        <v>71</v>
      </c>
      <c r="D22" s="23" t="s">
        <v>71</v>
      </c>
      <c r="E22" s="23" t="s">
        <v>71</v>
      </c>
      <c r="F22" s="24" t="s">
        <v>71</v>
      </c>
    </row>
    <row r="23" spans="1:6" ht="15" customHeight="1" x14ac:dyDescent="0.3">
      <c r="A23" s="5"/>
      <c r="B23" s="5"/>
      <c r="C23" s="5"/>
      <c r="D23" s="23"/>
      <c r="E23" s="23"/>
      <c r="F23" s="24"/>
    </row>
    <row r="24" spans="1:6" ht="15" customHeight="1" x14ac:dyDescent="0.3">
      <c r="A24" s="5" t="s">
        <v>92</v>
      </c>
      <c r="B24" s="5" t="s">
        <v>93</v>
      </c>
      <c r="C24" s="5" t="s">
        <v>94</v>
      </c>
      <c r="D24" s="23">
        <v>0</v>
      </c>
      <c r="E24" s="23">
        <v>0</v>
      </c>
      <c r="F24" s="24"/>
    </row>
    <row r="25" spans="1:6" ht="15" customHeight="1" x14ac:dyDescent="0.3">
      <c r="A25" s="5" t="s">
        <v>71</v>
      </c>
      <c r="B25" s="5" t="s">
        <v>71</v>
      </c>
      <c r="C25" s="5" t="s">
        <v>71</v>
      </c>
      <c r="D25" s="23" t="s">
        <v>71</v>
      </c>
      <c r="E25" s="23" t="s">
        <v>71</v>
      </c>
      <c r="F25" s="24" t="s">
        <v>71</v>
      </c>
    </row>
    <row r="26" spans="1:6" ht="15" customHeight="1" x14ac:dyDescent="0.3">
      <c r="A26" s="5"/>
      <c r="B26" s="5"/>
      <c r="C26" s="5"/>
      <c r="D26" s="23"/>
      <c r="E26" s="23"/>
      <c r="F26" s="24"/>
    </row>
    <row r="27" spans="1:6" ht="15" customHeight="1" x14ac:dyDescent="0.3">
      <c r="A27" s="5" t="s">
        <v>95</v>
      </c>
      <c r="B27" s="5" t="s">
        <v>96</v>
      </c>
      <c r="C27" s="5" t="s">
        <v>97</v>
      </c>
      <c r="D27" s="23">
        <v>0</v>
      </c>
      <c r="E27" s="23">
        <v>0</v>
      </c>
      <c r="F27" s="24"/>
    </row>
    <row r="28" spans="1:6" ht="15" customHeight="1" x14ac:dyDescent="0.3">
      <c r="A28" s="5" t="s">
        <v>71</v>
      </c>
      <c r="B28" s="5" t="s">
        <v>71</v>
      </c>
      <c r="C28" s="5" t="s">
        <v>71</v>
      </c>
      <c r="D28" s="23" t="s">
        <v>71</v>
      </c>
      <c r="E28" s="23" t="s">
        <v>71</v>
      </c>
      <c r="F28" s="24" t="s">
        <v>71</v>
      </c>
    </row>
    <row r="29" spans="1:6" ht="15" customHeight="1" x14ac:dyDescent="0.3">
      <c r="A29" s="5"/>
      <c r="B29" s="5"/>
      <c r="C29" s="5"/>
      <c r="D29" s="23"/>
      <c r="E29" s="23"/>
      <c r="F29" s="24"/>
    </row>
    <row r="30" spans="1:6" ht="15" customHeight="1" x14ac:dyDescent="0.3">
      <c r="A30" s="5" t="s">
        <v>98</v>
      </c>
      <c r="B30" s="5" t="s">
        <v>99</v>
      </c>
      <c r="C30" s="5" t="s">
        <v>100</v>
      </c>
      <c r="D30" s="23">
        <v>13155441709364</v>
      </c>
      <c r="E30" s="23">
        <v>13566443884544</v>
      </c>
      <c r="F30" s="24">
        <v>1.0135440723128299</v>
      </c>
    </row>
    <row r="31" spans="1:6" ht="15" customHeight="1" x14ac:dyDescent="0.3">
      <c r="A31" s="8" t="s">
        <v>101</v>
      </c>
      <c r="B31" s="8" t="s">
        <v>102</v>
      </c>
      <c r="C31" s="8" t="s">
        <v>103</v>
      </c>
      <c r="D31" s="21"/>
      <c r="E31" s="21"/>
      <c r="F31" s="22"/>
    </row>
    <row r="32" spans="1:6" ht="15" customHeight="1" x14ac:dyDescent="0.3">
      <c r="A32" s="5" t="s">
        <v>104</v>
      </c>
      <c r="B32" s="5" t="s">
        <v>105</v>
      </c>
      <c r="C32" s="5" t="s">
        <v>106</v>
      </c>
      <c r="D32" s="23">
        <v>0</v>
      </c>
      <c r="E32" s="23">
        <v>0</v>
      </c>
      <c r="F32" s="24"/>
    </row>
    <row r="33" spans="1:6" ht="15" customHeight="1" x14ac:dyDescent="0.3">
      <c r="A33" s="5" t="s">
        <v>71</v>
      </c>
      <c r="B33" s="5" t="s">
        <v>71</v>
      </c>
      <c r="C33" s="5" t="s">
        <v>71</v>
      </c>
      <c r="D33" s="23" t="s">
        <v>71</v>
      </c>
      <c r="E33" s="23" t="s">
        <v>71</v>
      </c>
      <c r="F33" s="24" t="s">
        <v>71</v>
      </c>
    </row>
    <row r="34" spans="1:6" ht="15" customHeight="1" x14ac:dyDescent="0.3">
      <c r="A34" s="5" t="s">
        <v>107</v>
      </c>
      <c r="B34" s="5" t="s">
        <v>108</v>
      </c>
      <c r="C34" s="5" t="s">
        <v>109</v>
      </c>
      <c r="D34" s="23">
        <v>0</v>
      </c>
      <c r="E34" s="23">
        <v>83631489984</v>
      </c>
      <c r="F34" s="24"/>
    </row>
    <row r="35" spans="1:6" ht="15" customHeight="1" x14ac:dyDescent="0.3">
      <c r="A35" s="5" t="s">
        <v>71</v>
      </c>
      <c r="B35" s="5" t="s">
        <v>71</v>
      </c>
      <c r="C35" s="5" t="s">
        <v>71</v>
      </c>
      <c r="D35" s="23" t="s">
        <v>71</v>
      </c>
      <c r="E35" s="23" t="s">
        <v>71</v>
      </c>
      <c r="F35" s="24" t="s">
        <v>71</v>
      </c>
    </row>
    <row r="36" spans="1:6" ht="15" customHeight="1" x14ac:dyDescent="0.3">
      <c r="A36" s="5"/>
      <c r="B36" s="5"/>
      <c r="C36" s="5"/>
      <c r="D36" s="23"/>
      <c r="E36" s="23"/>
      <c r="F36" s="24"/>
    </row>
    <row r="37" spans="1:6" ht="15" customHeight="1" x14ac:dyDescent="0.3">
      <c r="A37" s="5" t="s">
        <v>110</v>
      </c>
      <c r="B37" s="5" t="s">
        <v>111</v>
      </c>
      <c r="C37" s="5" t="s">
        <v>112</v>
      </c>
      <c r="D37" s="23">
        <v>46270996970</v>
      </c>
      <c r="E37" s="23">
        <v>92815967734</v>
      </c>
      <c r="F37" s="24">
        <v>0.48998131281601698</v>
      </c>
    </row>
    <row r="38" spans="1:6" ht="15" customHeight="1" x14ac:dyDescent="0.3">
      <c r="A38" s="5" t="s">
        <v>71</v>
      </c>
      <c r="B38" s="5" t="s">
        <v>71</v>
      </c>
      <c r="C38" s="5" t="s">
        <v>71</v>
      </c>
      <c r="D38" s="23" t="s">
        <v>71</v>
      </c>
      <c r="E38" s="23" t="s">
        <v>71</v>
      </c>
      <c r="F38" s="24" t="s">
        <v>71</v>
      </c>
    </row>
    <row r="39" spans="1:6" ht="15" customHeight="1" x14ac:dyDescent="0.3">
      <c r="A39" s="5"/>
      <c r="B39" s="5"/>
      <c r="C39" s="5"/>
      <c r="D39" s="23"/>
      <c r="E39" s="23"/>
      <c r="F39" s="24"/>
    </row>
    <row r="40" spans="1:6" ht="15" customHeight="1" x14ac:dyDescent="0.3">
      <c r="A40" s="5" t="s">
        <v>113</v>
      </c>
      <c r="B40" s="5" t="s">
        <v>114</v>
      </c>
      <c r="C40" s="5" t="s">
        <v>115</v>
      </c>
      <c r="D40" s="23">
        <v>46270996970</v>
      </c>
      <c r="E40" s="23">
        <v>176447457718</v>
      </c>
      <c r="F40" s="24">
        <v>0.48998131281601698</v>
      </c>
    </row>
    <row r="41" spans="1:6" ht="15" customHeight="1" x14ac:dyDescent="0.3">
      <c r="A41" s="5" t="s">
        <v>1</v>
      </c>
      <c r="B41" s="5" t="s">
        <v>116</v>
      </c>
      <c r="C41" s="5" t="s">
        <v>117</v>
      </c>
      <c r="D41" s="23">
        <v>13109170712394</v>
      </c>
      <c r="E41" s="23">
        <v>13389996426826</v>
      </c>
      <c r="F41" s="24">
        <v>1.0173812028898299</v>
      </c>
    </row>
    <row r="42" spans="1:6" ht="15" customHeight="1" x14ac:dyDescent="0.3">
      <c r="A42" s="5" t="s">
        <v>1</v>
      </c>
      <c r="B42" s="5" t="s">
        <v>118</v>
      </c>
      <c r="C42" s="5" t="s">
        <v>119</v>
      </c>
      <c r="D42" s="25">
        <v>655766079.63</v>
      </c>
      <c r="E42" s="25">
        <v>664997012.91999996</v>
      </c>
      <c r="F42" s="24">
        <v>1.01405007508594</v>
      </c>
    </row>
    <row r="43" spans="1:6" ht="15" customHeight="1" x14ac:dyDescent="0.3">
      <c r="A43" s="5" t="s">
        <v>1</v>
      </c>
      <c r="B43" s="5" t="s">
        <v>120</v>
      </c>
      <c r="C43" s="5" t="s">
        <v>121</v>
      </c>
      <c r="D43" s="25">
        <v>19990.62</v>
      </c>
      <c r="E43" s="25">
        <v>20135.419999999998</v>
      </c>
      <c r="F43" s="24">
        <v>1.0032852935685299</v>
      </c>
    </row>
    <row r="44" spans="1:6" ht="15" customHeight="1" x14ac:dyDescent="0.3">
      <c r="A44" s="9" t="s">
        <v>1</v>
      </c>
      <c r="B44" s="9" t="s">
        <v>1</v>
      </c>
      <c r="C44" s="9" t="s">
        <v>1</v>
      </c>
      <c r="D44" s="9" t="s">
        <v>1</v>
      </c>
      <c r="E44" s="9" t="s">
        <v>1</v>
      </c>
      <c r="F44" s="9" t="s">
        <v>1</v>
      </c>
    </row>
  </sheetData>
  <pageMargins left="0.75" right="0.75" top="1" bottom="1" header="0.5" footer="0.5"/>
  <pageSetup orientation="portrait" horizontalDpi="300" verticalDpi="300" r:id="rId1"/>
  <headerFooter alignWithMargins="0">
    <oddHeader>&amp;L&amp;"Arial"&amp;9&amp;KA80000 CONFIDENTIAL&amp;1#_x000D_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51"/>
  <sheetViews>
    <sheetView topLeftCell="B1" zoomScale="70" workbookViewId="0">
      <selection activeCell="D2" sqref="D2:F50"/>
    </sheetView>
  </sheetViews>
  <sheetFormatPr defaultRowHeight="13.2" x14ac:dyDescent="0.25"/>
  <cols>
    <col min="1" max="1" width="6.77734375" customWidth="1"/>
    <col min="2" max="2" width="60.44140625" customWidth="1"/>
    <col min="3" max="3" width="23.21875" customWidth="1"/>
    <col min="4" max="4" width="24.77734375" customWidth="1"/>
    <col min="5" max="5" width="24.21875" customWidth="1"/>
    <col min="6" max="6" width="36.21875" customWidth="1"/>
  </cols>
  <sheetData>
    <row r="1" spans="1:6" ht="15" customHeight="1" x14ac:dyDescent="0.25">
      <c r="A1" s="7" t="s">
        <v>10</v>
      </c>
      <c r="B1" s="7" t="s">
        <v>122</v>
      </c>
      <c r="C1" s="7" t="s">
        <v>59</v>
      </c>
      <c r="D1" s="7" t="s">
        <v>60</v>
      </c>
      <c r="E1" s="7" t="s">
        <v>61</v>
      </c>
      <c r="F1" s="7" t="s">
        <v>123</v>
      </c>
    </row>
    <row r="2" spans="1:6" ht="15" customHeight="1" x14ac:dyDescent="0.3">
      <c r="A2" s="8" t="s">
        <v>63</v>
      </c>
      <c r="B2" s="8" t="s">
        <v>124</v>
      </c>
      <c r="C2" s="8" t="s">
        <v>79</v>
      </c>
      <c r="D2" s="21">
        <v>81827931322</v>
      </c>
      <c r="E2" s="21">
        <v>80877193723</v>
      </c>
      <c r="F2" s="21">
        <v>875834439290</v>
      </c>
    </row>
    <row r="3" spans="1:6" ht="15" customHeight="1" x14ac:dyDescent="0.3">
      <c r="A3" s="5" t="s">
        <v>13</v>
      </c>
      <c r="B3" s="5" t="s">
        <v>125</v>
      </c>
      <c r="C3" s="5" t="s">
        <v>126</v>
      </c>
      <c r="D3" s="23">
        <v>0</v>
      </c>
      <c r="E3" s="23">
        <v>0</v>
      </c>
      <c r="F3" s="23">
        <v>0</v>
      </c>
    </row>
    <row r="4" spans="1:6" ht="15" customHeight="1" x14ac:dyDescent="0.3">
      <c r="A4" s="5" t="s">
        <v>71</v>
      </c>
      <c r="B4" s="5" t="s">
        <v>71</v>
      </c>
      <c r="C4" s="5" t="s">
        <v>71</v>
      </c>
      <c r="D4" s="23" t="s">
        <v>71</v>
      </c>
      <c r="E4" s="23" t="s">
        <v>350</v>
      </c>
      <c r="F4" s="23" t="s">
        <v>350</v>
      </c>
    </row>
    <row r="5" spans="1:6" ht="15" customHeight="1" x14ac:dyDescent="0.3">
      <c r="A5" s="5" t="s">
        <v>16</v>
      </c>
      <c r="B5" s="5" t="s">
        <v>81</v>
      </c>
      <c r="C5" s="5" t="s">
        <v>88</v>
      </c>
      <c r="D5" s="23">
        <v>60132857888</v>
      </c>
      <c r="E5" s="23">
        <v>57703387771</v>
      </c>
      <c r="F5" s="23">
        <v>622644157120</v>
      </c>
    </row>
    <row r="6" spans="1:6" ht="15" customHeight="1" x14ac:dyDescent="0.3">
      <c r="A6" s="5" t="s">
        <v>71</v>
      </c>
      <c r="B6" s="5" t="s">
        <v>71</v>
      </c>
      <c r="C6" s="5" t="s">
        <v>71</v>
      </c>
      <c r="D6" s="23" t="s">
        <v>71</v>
      </c>
      <c r="E6" s="23" t="s">
        <v>350</v>
      </c>
      <c r="F6" s="23" t="s">
        <v>350</v>
      </c>
    </row>
    <row r="7" spans="1:6" ht="15" customHeight="1" x14ac:dyDescent="0.3">
      <c r="A7" s="5" t="s">
        <v>19</v>
      </c>
      <c r="B7" s="5" t="s">
        <v>127</v>
      </c>
      <c r="C7" s="5" t="s">
        <v>106</v>
      </c>
      <c r="D7" s="23">
        <v>21695073434</v>
      </c>
      <c r="E7" s="23">
        <v>23173805952</v>
      </c>
      <c r="F7" s="23">
        <v>253190282170</v>
      </c>
    </row>
    <row r="8" spans="1:6" ht="15" customHeight="1" x14ac:dyDescent="0.3">
      <c r="A8" s="5" t="s">
        <v>71</v>
      </c>
      <c r="B8" s="5" t="s">
        <v>71</v>
      </c>
      <c r="C8" s="5" t="s">
        <v>71</v>
      </c>
      <c r="D8" s="23" t="s">
        <v>71</v>
      </c>
      <c r="E8" s="23" t="s">
        <v>71</v>
      </c>
      <c r="F8" s="23" t="s">
        <v>71</v>
      </c>
    </row>
    <row r="9" spans="1:6" ht="15" customHeight="1" x14ac:dyDescent="0.3">
      <c r="A9" s="5" t="s">
        <v>22</v>
      </c>
      <c r="B9" s="5" t="s">
        <v>128</v>
      </c>
      <c r="C9" s="5" t="s">
        <v>126</v>
      </c>
      <c r="D9" s="23">
        <v>0</v>
      </c>
      <c r="E9" s="23">
        <v>0</v>
      </c>
      <c r="F9" s="23">
        <v>0</v>
      </c>
    </row>
    <row r="10" spans="1:6" ht="15" customHeight="1" x14ac:dyDescent="0.3">
      <c r="A10" s="5" t="s">
        <v>71</v>
      </c>
      <c r="B10" s="5" t="s">
        <v>71</v>
      </c>
      <c r="C10" s="5" t="s">
        <v>71</v>
      </c>
      <c r="D10" s="23" t="s">
        <v>71</v>
      </c>
      <c r="E10" s="23" t="s">
        <v>71</v>
      </c>
      <c r="F10" s="23" t="s">
        <v>71</v>
      </c>
    </row>
    <row r="11" spans="1:6" ht="15" customHeight="1" x14ac:dyDescent="0.3">
      <c r="A11" s="8" t="s">
        <v>101</v>
      </c>
      <c r="B11" s="8" t="s">
        <v>129</v>
      </c>
      <c r="C11" s="8" t="s">
        <v>130</v>
      </c>
      <c r="D11" s="21">
        <v>15075071493</v>
      </c>
      <c r="E11" s="21">
        <v>15188893806</v>
      </c>
      <c r="F11" s="21">
        <v>154958836202</v>
      </c>
    </row>
    <row r="12" spans="1:6" ht="15" customHeight="1" x14ac:dyDescent="0.3">
      <c r="A12" s="5" t="s">
        <v>13</v>
      </c>
      <c r="B12" s="5" t="s">
        <v>131</v>
      </c>
      <c r="C12" s="5" t="s">
        <v>132</v>
      </c>
      <c r="D12" s="23">
        <v>13506644984</v>
      </c>
      <c r="E12" s="23">
        <v>13450763406</v>
      </c>
      <c r="F12" s="23">
        <v>139599410217</v>
      </c>
    </row>
    <row r="13" spans="1:6" ht="15" customHeight="1" x14ac:dyDescent="0.3">
      <c r="A13" s="5" t="s">
        <v>71</v>
      </c>
      <c r="B13" s="5" t="s">
        <v>71</v>
      </c>
      <c r="C13" s="5" t="s">
        <v>71</v>
      </c>
      <c r="D13" s="23" t="s">
        <v>71</v>
      </c>
      <c r="E13" s="23" t="s">
        <v>71</v>
      </c>
      <c r="F13" s="23" t="s">
        <v>71</v>
      </c>
    </row>
    <row r="14" spans="1:6" ht="15" customHeight="1" x14ac:dyDescent="0.3">
      <c r="A14" s="5" t="s">
        <v>16</v>
      </c>
      <c r="B14" s="5" t="s">
        <v>133</v>
      </c>
      <c r="C14" s="5" t="s">
        <v>134</v>
      </c>
      <c r="D14" s="23">
        <v>779540665</v>
      </c>
      <c r="E14" s="23">
        <v>775655213</v>
      </c>
      <c r="F14" s="23">
        <v>8106137053</v>
      </c>
    </row>
    <row r="15" spans="1:6" ht="15" customHeight="1" x14ac:dyDescent="0.3">
      <c r="A15" s="5" t="s">
        <v>71</v>
      </c>
      <c r="B15" s="5" t="s">
        <v>71</v>
      </c>
      <c r="C15" s="5" t="s">
        <v>71</v>
      </c>
      <c r="D15" s="23" t="s">
        <v>71</v>
      </c>
      <c r="E15" s="23" t="s">
        <v>71</v>
      </c>
      <c r="F15" s="23" t="s">
        <v>71</v>
      </c>
    </row>
    <row r="16" spans="1:6" ht="15" customHeight="1" x14ac:dyDescent="0.3">
      <c r="A16" s="5"/>
      <c r="B16" s="5"/>
      <c r="C16" s="5"/>
      <c r="D16" s="23"/>
      <c r="E16" s="23"/>
      <c r="F16" s="23"/>
    </row>
    <row r="17" spans="1:6" ht="15" customHeight="1" x14ac:dyDescent="0.3">
      <c r="A17" s="5" t="s">
        <v>19</v>
      </c>
      <c r="B17" s="5" t="s">
        <v>135</v>
      </c>
      <c r="C17" s="5" t="s">
        <v>136</v>
      </c>
      <c r="D17" s="23">
        <v>514906152</v>
      </c>
      <c r="E17" s="23">
        <v>512857161</v>
      </c>
      <c r="F17" s="23">
        <v>5315270046</v>
      </c>
    </row>
    <row r="18" spans="1:6" ht="15" customHeight="1" x14ac:dyDescent="0.3">
      <c r="A18" s="5" t="s">
        <v>71</v>
      </c>
      <c r="B18" s="5" t="s">
        <v>71</v>
      </c>
      <c r="C18" s="5" t="s">
        <v>71</v>
      </c>
      <c r="D18" s="23" t="s">
        <v>71</v>
      </c>
      <c r="E18" s="23" t="s">
        <v>71</v>
      </c>
      <c r="F18" s="23" t="s">
        <v>71</v>
      </c>
    </row>
    <row r="19" spans="1:6" ht="15" customHeight="1" x14ac:dyDescent="0.3">
      <c r="A19" s="5"/>
      <c r="B19" s="5"/>
      <c r="C19" s="5"/>
      <c r="D19" s="23"/>
      <c r="E19" s="23"/>
      <c r="F19" s="23"/>
    </row>
    <row r="20" spans="1:6" ht="15" customHeight="1" x14ac:dyDescent="0.3">
      <c r="A20" s="5" t="s">
        <v>22</v>
      </c>
      <c r="B20" s="5" t="s">
        <v>137</v>
      </c>
      <c r="C20" s="5" t="s">
        <v>138</v>
      </c>
      <c r="D20" s="23">
        <v>0</v>
      </c>
      <c r="E20" s="23">
        <v>0</v>
      </c>
      <c r="F20" s="23">
        <v>0</v>
      </c>
    </row>
    <row r="21" spans="1:6" ht="15" customHeight="1" x14ac:dyDescent="0.3">
      <c r="A21" s="5" t="s">
        <v>71</v>
      </c>
      <c r="B21" s="5" t="s">
        <v>71</v>
      </c>
      <c r="C21" s="5" t="s">
        <v>71</v>
      </c>
      <c r="D21" s="23" t="s">
        <v>71</v>
      </c>
      <c r="E21" s="23" t="s">
        <v>71</v>
      </c>
      <c r="F21" s="23" t="s">
        <v>71</v>
      </c>
    </row>
    <row r="22" spans="1:6" ht="15" customHeight="1" x14ac:dyDescent="0.3">
      <c r="A22" s="5" t="s">
        <v>25</v>
      </c>
      <c r="B22" s="5" t="s">
        <v>139</v>
      </c>
      <c r="C22" s="5" t="s">
        <v>140</v>
      </c>
      <c r="D22" s="23">
        <v>0</v>
      </c>
      <c r="E22" s="23">
        <v>0</v>
      </c>
      <c r="F22" s="23">
        <v>0</v>
      </c>
    </row>
    <row r="23" spans="1:6" ht="15" customHeight="1" x14ac:dyDescent="0.3">
      <c r="A23" s="5" t="s">
        <v>71</v>
      </c>
      <c r="B23" s="5" t="s">
        <v>71</v>
      </c>
      <c r="C23" s="5" t="s">
        <v>71</v>
      </c>
      <c r="D23" s="23" t="s">
        <v>71</v>
      </c>
      <c r="E23" s="23" t="s">
        <v>71</v>
      </c>
      <c r="F23" s="23" t="s">
        <v>71</v>
      </c>
    </row>
    <row r="24" spans="1:6" ht="15" customHeight="1" x14ac:dyDescent="0.3">
      <c r="A24" s="5" t="s">
        <v>28</v>
      </c>
      <c r="B24" s="5" t="s">
        <v>141</v>
      </c>
      <c r="C24" s="5" t="s">
        <v>142</v>
      </c>
      <c r="D24" s="23">
        <v>23914286</v>
      </c>
      <c r="E24" s="23">
        <v>23142857</v>
      </c>
      <c r="F24" s="23">
        <v>82542857</v>
      </c>
    </row>
    <row r="25" spans="1:6" ht="15" customHeight="1" x14ac:dyDescent="0.3">
      <c r="A25" s="5" t="s">
        <v>71</v>
      </c>
      <c r="B25" s="5" t="s">
        <v>71</v>
      </c>
      <c r="C25" s="5" t="s">
        <v>71</v>
      </c>
      <c r="D25" s="23" t="s">
        <v>71</v>
      </c>
      <c r="E25" s="23" t="s">
        <v>71</v>
      </c>
      <c r="F25" s="23" t="s">
        <v>71</v>
      </c>
    </row>
    <row r="26" spans="1:6" ht="15" customHeight="1" x14ac:dyDescent="0.3">
      <c r="A26" s="5" t="s">
        <v>31</v>
      </c>
      <c r="B26" s="5" t="s">
        <v>143</v>
      </c>
      <c r="C26" s="5" t="s">
        <v>144</v>
      </c>
      <c r="D26" s="23">
        <v>60000000</v>
      </c>
      <c r="E26" s="23">
        <v>60000000</v>
      </c>
      <c r="F26" s="23">
        <v>600000000</v>
      </c>
    </row>
    <row r="27" spans="1:6" ht="15" customHeight="1" x14ac:dyDescent="0.3">
      <c r="A27" s="5" t="s">
        <v>71</v>
      </c>
      <c r="B27" s="5" t="s">
        <v>71</v>
      </c>
      <c r="C27" s="5" t="s">
        <v>71</v>
      </c>
      <c r="D27" s="23" t="s">
        <v>71</v>
      </c>
      <c r="E27" s="23" t="s">
        <v>71</v>
      </c>
      <c r="F27" s="23" t="s">
        <v>71</v>
      </c>
    </row>
    <row r="28" spans="1:6" ht="15" customHeight="1" x14ac:dyDescent="0.3">
      <c r="A28" s="5"/>
      <c r="B28" s="5"/>
      <c r="C28" s="5"/>
      <c r="D28" s="23"/>
      <c r="E28" s="23"/>
      <c r="F28" s="23"/>
    </row>
    <row r="29" spans="1:6" ht="15" customHeight="1" x14ac:dyDescent="0.3">
      <c r="A29" s="5" t="s">
        <v>34</v>
      </c>
      <c r="B29" s="5" t="s">
        <v>145</v>
      </c>
      <c r="C29" s="5" t="s">
        <v>146</v>
      </c>
      <c r="D29" s="23">
        <v>0</v>
      </c>
      <c r="E29" s="23">
        <v>286541574</v>
      </c>
      <c r="F29" s="23">
        <v>286541574</v>
      </c>
    </row>
    <row r="30" spans="1:6" ht="15" customHeight="1" x14ac:dyDescent="0.3">
      <c r="A30" s="5" t="s">
        <v>71</v>
      </c>
      <c r="B30" s="5" t="s">
        <v>71</v>
      </c>
      <c r="C30" s="5" t="s">
        <v>71</v>
      </c>
      <c r="D30" s="23" t="s">
        <v>71</v>
      </c>
      <c r="E30" s="23" t="s">
        <v>71</v>
      </c>
      <c r="F30" s="23" t="s">
        <v>71</v>
      </c>
    </row>
    <row r="31" spans="1:6" ht="15" customHeight="1" x14ac:dyDescent="0.3">
      <c r="A31" s="5"/>
      <c r="B31" s="5"/>
      <c r="C31" s="5"/>
      <c r="D31" s="23"/>
      <c r="E31" s="23"/>
      <c r="F31" s="23"/>
    </row>
    <row r="32" spans="1:6" ht="15" customHeight="1" x14ac:dyDescent="0.3">
      <c r="A32" s="5" t="s">
        <v>37</v>
      </c>
      <c r="B32" s="5" t="s">
        <v>147</v>
      </c>
      <c r="C32" s="5" t="s">
        <v>138</v>
      </c>
      <c r="D32" s="23">
        <v>173730406</v>
      </c>
      <c r="E32" s="23">
        <v>58868595</v>
      </c>
      <c r="F32" s="23">
        <v>606331539</v>
      </c>
    </row>
    <row r="33" spans="1:6" ht="15" customHeight="1" x14ac:dyDescent="0.3">
      <c r="A33" s="5" t="s">
        <v>71</v>
      </c>
      <c r="B33" s="5" t="s">
        <v>71</v>
      </c>
      <c r="C33" s="5" t="s">
        <v>71</v>
      </c>
      <c r="D33" s="23" t="s">
        <v>71</v>
      </c>
      <c r="E33" s="23" t="s">
        <v>71</v>
      </c>
      <c r="F33" s="23" t="s">
        <v>71</v>
      </c>
    </row>
    <row r="34" spans="1:6" ht="15" customHeight="1" x14ac:dyDescent="0.3">
      <c r="A34" s="5"/>
      <c r="B34" s="5"/>
      <c r="C34" s="5"/>
      <c r="D34" s="23"/>
      <c r="E34" s="23"/>
      <c r="F34" s="23"/>
    </row>
    <row r="35" spans="1:6" ht="15" customHeight="1" x14ac:dyDescent="0.3">
      <c r="A35" s="5" t="s">
        <v>40</v>
      </c>
      <c r="B35" s="5" t="s">
        <v>148</v>
      </c>
      <c r="C35" s="5" t="s">
        <v>140</v>
      </c>
      <c r="D35" s="23">
        <v>16335000</v>
      </c>
      <c r="E35" s="23">
        <v>21065000</v>
      </c>
      <c r="F35" s="23">
        <v>362602916</v>
      </c>
    </row>
    <row r="36" spans="1:6" ht="15" customHeight="1" x14ac:dyDescent="0.3">
      <c r="A36" s="5" t="s">
        <v>71</v>
      </c>
      <c r="B36" s="5" t="s">
        <v>71</v>
      </c>
      <c r="C36" s="5" t="s">
        <v>71</v>
      </c>
      <c r="D36" s="23" t="s">
        <v>71</v>
      </c>
      <c r="E36" s="23" t="s">
        <v>71</v>
      </c>
      <c r="F36" s="23" t="s">
        <v>71</v>
      </c>
    </row>
    <row r="37" spans="1:6" ht="15" customHeight="1" x14ac:dyDescent="0.3">
      <c r="A37" s="5"/>
      <c r="B37" s="5"/>
      <c r="C37" s="5"/>
      <c r="D37" s="23"/>
      <c r="E37" s="23"/>
      <c r="F37" s="23"/>
    </row>
    <row r="38" spans="1:6" ht="15" customHeight="1" x14ac:dyDescent="0.3">
      <c r="A38" s="8" t="s">
        <v>149</v>
      </c>
      <c r="B38" s="8" t="s">
        <v>150</v>
      </c>
      <c r="C38" s="8" t="s">
        <v>151</v>
      </c>
      <c r="D38" s="21">
        <v>66752859829</v>
      </c>
      <c r="E38" s="21">
        <v>65688299917</v>
      </c>
      <c r="F38" s="21">
        <v>720875603088</v>
      </c>
    </row>
    <row r="39" spans="1:6" ht="15" customHeight="1" x14ac:dyDescent="0.3">
      <c r="A39" s="8" t="s">
        <v>152</v>
      </c>
      <c r="B39" s="8" t="s">
        <v>153</v>
      </c>
      <c r="C39" s="8" t="s">
        <v>154</v>
      </c>
      <c r="D39" s="21">
        <v>-161989318403</v>
      </c>
      <c r="E39" s="21">
        <v>105757457531</v>
      </c>
      <c r="F39" s="21">
        <v>-173797532160</v>
      </c>
    </row>
    <row r="40" spans="1:6" ht="15" customHeight="1" x14ac:dyDescent="0.3">
      <c r="A40" s="5" t="s">
        <v>13</v>
      </c>
      <c r="B40" s="5" t="s">
        <v>155</v>
      </c>
      <c r="C40" s="5" t="s">
        <v>156</v>
      </c>
      <c r="D40" s="23">
        <v>-143141085</v>
      </c>
      <c r="E40" s="23">
        <v>-203646209</v>
      </c>
      <c r="F40" s="23">
        <v>-3717834800</v>
      </c>
    </row>
    <row r="41" spans="1:6" ht="15" customHeight="1" x14ac:dyDescent="0.3">
      <c r="A41" s="5" t="s">
        <v>16</v>
      </c>
      <c r="B41" s="5" t="s">
        <v>157</v>
      </c>
      <c r="C41" s="5" t="s">
        <v>158</v>
      </c>
      <c r="D41" s="23">
        <v>-161846177318</v>
      </c>
      <c r="E41" s="23">
        <v>105961103740</v>
      </c>
      <c r="F41" s="23">
        <v>-170079697360</v>
      </c>
    </row>
    <row r="42" spans="1:6" ht="15" customHeight="1" x14ac:dyDescent="0.3">
      <c r="A42" s="8" t="s">
        <v>159</v>
      </c>
      <c r="B42" s="8" t="s">
        <v>160</v>
      </c>
      <c r="C42" s="8" t="s">
        <v>161</v>
      </c>
      <c r="D42" s="21">
        <v>-95236458574</v>
      </c>
      <c r="E42" s="21">
        <v>171445757448</v>
      </c>
      <c r="F42" s="21">
        <v>547078070928</v>
      </c>
    </row>
    <row r="43" spans="1:6" ht="15" customHeight="1" x14ac:dyDescent="0.3">
      <c r="A43" s="8" t="s">
        <v>162</v>
      </c>
      <c r="B43" s="8" t="s">
        <v>163</v>
      </c>
      <c r="C43" s="8" t="s">
        <v>164</v>
      </c>
      <c r="D43" s="21">
        <v>13389996426826</v>
      </c>
      <c r="E43" s="21">
        <v>13815015151614</v>
      </c>
      <c r="F43" s="21">
        <v>14019987274337</v>
      </c>
    </row>
    <row r="44" spans="1:6" ht="15" customHeight="1" x14ac:dyDescent="0.3">
      <c r="A44" s="8" t="s">
        <v>165</v>
      </c>
      <c r="B44" s="8" t="s">
        <v>166</v>
      </c>
      <c r="C44" s="8" t="s">
        <v>167</v>
      </c>
      <c r="D44" s="21">
        <v>-280825714432</v>
      </c>
      <c r="E44" s="21">
        <v>-425018724788</v>
      </c>
      <c r="F44" s="21">
        <v>-910816561943</v>
      </c>
    </row>
    <row r="45" spans="1:6" ht="15" customHeight="1" x14ac:dyDescent="0.3">
      <c r="A45" s="5" t="s">
        <v>13</v>
      </c>
      <c r="B45" s="5" t="s">
        <v>168</v>
      </c>
      <c r="C45" s="5" t="s">
        <v>169</v>
      </c>
      <c r="D45" s="23">
        <v>-95236458574</v>
      </c>
      <c r="E45" s="23">
        <v>171445757448</v>
      </c>
      <c r="F45" s="23">
        <v>547078070928</v>
      </c>
    </row>
    <row r="46" spans="1:6" ht="15" customHeight="1" x14ac:dyDescent="0.3">
      <c r="A46" s="5" t="s">
        <v>16</v>
      </c>
      <c r="B46" s="5" t="s">
        <v>170</v>
      </c>
      <c r="C46" s="5" t="s">
        <v>171</v>
      </c>
      <c r="D46" s="23">
        <v>0</v>
      </c>
      <c r="E46" s="23">
        <v>0</v>
      </c>
      <c r="F46" s="23">
        <v>-688620686710</v>
      </c>
    </row>
    <row r="47" spans="1:6" ht="15" customHeight="1" x14ac:dyDescent="0.3">
      <c r="A47" s="5" t="s">
        <v>19</v>
      </c>
      <c r="B47" s="5" t="s">
        <v>172</v>
      </c>
      <c r="C47" s="5" t="s">
        <v>173</v>
      </c>
      <c r="D47" s="23">
        <v>-185589255858</v>
      </c>
      <c r="E47" s="23">
        <v>-596464482236</v>
      </c>
      <c r="F47" s="23">
        <v>-769273946161</v>
      </c>
    </row>
    <row r="48" spans="1:6" ht="15" customHeight="1" x14ac:dyDescent="0.3">
      <c r="A48" s="8" t="s">
        <v>174</v>
      </c>
      <c r="B48" s="8" t="s">
        <v>175</v>
      </c>
      <c r="C48" s="8" t="s">
        <v>176</v>
      </c>
      <c r="D48" s="21">
        <v>13109170712394</v>
      </c>
      <c r="E48" s="21">
        <v>13389996426826</v>
      </c>
      <c r="F48" s="21">
        <v>13109170712394</v>
      </c>
    </row>
    <row r="49" spans="1:6" ht="15" customHeight="1" x14ac:dyDescent="0.3">
      <c r="A49" s="8" t="s">
        <v>177</v>
      </c>
      <c r="B49" s="8" t="s">
        <v>178</v>
      </c>
      <c r="C49" s="8" t="s">
        <v>179</v>
      </c>
      <c r="D49" s="21">
        <v>0</v>
      </c>
      <c r="E49" s="21">
        <v>0</v>
      </c>
      <c r="F49" s="21">
        <v>0</v>
      </c>
    </row>
    <row r="50" spans="1:6" ht="15" customHeight="1" x14ac:dyDescent="0.3">
      <c r="A50" s="5" t="s">
        <v>1</v>
      </c>
      <c r="B50" s="5" t="s">
        <v>180</v>
      </c>
      <c r="C50" s="5" t="s">
        <v>181</v>
      </c>
      <c r="D50" s="26">
        <v>0</v>
      </c>
      <c r="E50" s="26">
        <v>0</v>
      </c>
      <c r="F50" s="26">
        <v>0</v>
      </c>
    </row>
    <row r="51" spans="1:6" ht="15" customHeight="1" x14ac:dyDescent="0.3">
      <c r="A51" s="9" t="s">
        <v>1</v>
      </c>
      <c r="B51" s="9" t="s">
        <v>1</v>
      </c>
      <c r="C51" s="9" t="s">
        <v>1</v>
      </c>
      <c r="D51" s="9" t="s">
        <v>1</v>
      </c>
      <c r="E51" s="9" t="s">
        <v>1</v>
      </c>
      <c r="F51" s="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63"/>
  <sheetViews>
    <sheetView topLeftCell="B51" workbookViewId="0">
      <selection activeCell="D3" sqref="D3:G62"/>
    </sheetView>
  </sheetViews>
  <sheetFormatPr defaultColWidth="9.21875" defaultRowHeight="13.2" x14ac:dyDescent="0.25"/>
  <cols>
    <col min="1" max="1" width="6.77734375" style="13" customWidth="1"/>
    <col min="2" max="2" width="31.77734375" style="13" customWidth="1"/>
    <col min="3" max="3" width="10.21875" style="13" customWidth="1"/>
    <col min="4" max="4" width="25.77734375" style="18" customWidth="1"/>
    <col min="5" max="5" width="41.21875" style="18" customWidth="1"/>
    <col min="6" max="6" width="32.77734375" style="18" customWidth="1"/>
    <col min="7" max="7" width="29.77734375" style="18" customWidth="1"/>
    <col min="8" max="16384" width="9.21875" style="13"/>
  </cols>
  <sheetData>
    <row r="1" spans="1:7" ht="15" customHeight="1" x14ac:dyDescent="0.25">
      <c r="A1" s="11" t="s">
        <v>10</v>
      </c>
      <c r="B1" s="11" t="s">
        <v>309</v>
      </c>
      <c r="C1" s="11" t="s">
        <v>59</v>
      </c>
      <c r="D1" s="12" t="s">
        <v>182</v>
      </c>
      <c r="E1" s="12" t="s">
        <v>183</v>
      </c>
      <c r="F1" s="12" t="s">
        <v>184</v>
      </c>
      <c r="G1" s="12" t="s">
        <v>310</v>
      </c>
    </row>
    <row r="2" spans="1:7" ht="15" customHeight="1" x14ac:dyDescent="0.3">
      <c r="A2" s="14" t="s">
        <v>63</v>
      </c>
      <c r="B2" s="39" t="s">
        <v>311</v>
      </c>
      <c r="C2" s="39"/>
      <c r="D2" s="39"/>
      <c r="E2" s="39"/>
      <c r="F2" s="39"/>
      <c r="G2" s="39"/>
    </row>
    <row r="3" spans="1:7" ht="15" customHeight="1" x14ac:dyDescent="0.3">
      <c r="A3" s="15" t="s">
        <v>71</v>
      </c>
      <c r="B3" s="15" t="s">
        <v>71</v>
      </c>
      <c r="C3" s="15" t="s">
        <v>71</v>
      </c>
      <c r="D3" s="27" t="s">
        <v>71</v>
      </c>
      <c r="E3" s="28" t="s">
        <v>71</v>
      </c>
      <c r="F3" s="28" t="s">
        <v>71</v>
      </c>
      <c r="G3" s="29" t="s">
        <v>71</v>
      </c>
    </row>
    <row r="4" spans="1:7" ht="15" customHeight="1" x14ac:dyDescent="0.3">
      <c r="A4" s="15"/>
      <c r="B4" s="15" t="s">
        <v>185</v>
      </c>
      <c r="C4" s="15" t="s">
        <v>186</v>
      </c>
      <c r="D4" s="27"/>
      <c r="E4" s="28"/>
      <c r="F4" s="28"/>
      <c r="G4" s="29"/>
    </row>
    <row r="5" spans="1:7" ht="15" customHeight="1" x14ac:dyDescent="0.3">
      <c r="A5" s="14" t="s">
        <v>101</v>
      </c>
      <c r="B5" s="14" t="s">
        <v>312</v>
      </c>
      <c r="C5" s="14" t="s">
        <v>313</v>
      </c>
      <c r="D5" s="30"/>
      <c r="E5" s="31"/>
      <c r="F5" s="31"/>
      <c r="G5" s="32"/>
    </row>
    <row r="6" spans="1:7" ht="15" customHeight="1" x14ac:dyDescent="0.3">
      <c r="A6" s="15" t="s">
        <v>71</v>
      </c>
      <c r="B6" s="15" t="s">
        <v>71</v>
      </c>
      <c r="C6" s="15" t="s">
        <v>71</v>
      </c>
      <c r="D6" s="27" t="s">
        <v>71</v>
      </c>
      <c r="E6" s="28" t="s">
        <v>71</v>
      </c>
      <c r="F6" s="28" t="s">
        <v>71</v>
      </c>
      <c r="G6" s="29" t="s">
        <v>71</v>
      </c>
    </row>
    <row r="7" spans="1:7" ht="15" customHeight="1" x14ac:dyDescent="0.3">
      <c r="A7" s="15" t="s">
        <v>1</v>
      </c>
      <c r="B7" s="15" t="s">
        <v>185</v>
      </c>
      <c r="C7" s="15" t="s">
        <v>314</v>
      </c>
      <c r="D7" s="27"/>
      <c r="E7" s="28"/>
      <c r="F7" s="28"/>
      <c r="G7" s="29"/>
    </row>
    <row r="8" spans="1:7" ht="15" customHeight="1" x14ac:dyDescent="0.3">
      <c r="A8" s="14" t="s">
        <v>315</v>
      </c>
      <c r="B8" s="14" t="s">
        <v>316</v>
      </c>
      <c r="C8" s="14" t="s">
        <v>317</v>
      </c>
      <c r="D8" s="30"/>
      <c r="E8" s="31"/>
      <c r="F8" s="31"/>
      <c r="G8" s="32"/>
    </row>
    <row r="9" spans="1:7" ht="15" customHeight="1" x14ac:dyDescent="0.3">
      <c r="A9" s="15" t="s">
        <v>71</v>
      </c>
      <c r="B9" s="15" t="s">
        <v>71</v>
      </c>
      <c r="C9" s="15" t="s">
        <v>71</v>
      </c>
      <c r="D9" s="27" t="s">
        <v>71</v>
      </c>
      <c r="E9" s="28" t="s">
        <v>71</v>
      </c>
      <c r="F9" s="28" t="s">
        <v>71</v>
      </c>
      <c r="G9" s="29" t="s">
        <v>71</v>
      </c>
    </row>
    <row r="10" spans="1:7" ht="15" customHeight="1" x14ac:dyDescent="0.3">
      <c r="A10" s="15" t="s">
        <v>1</v>
      </c>
      <c r="B10" s="15" t="s">
        <v>185</v>
      </c>
      <c r="C10" s="15" t="s">
        <v>318</v>
      </c>
      <c r="D10" s="27"/>
      <c r="E10" s="28"/>
      <c r="F10" s="28">
        <v>0</v>
      </c>
      <c r="G10" s="29">
        <v>0</v>
      </c>
    </row>
    <row r="11" spans="1:7" ht="15" customHeight="1" x14ac:dyDescent="0.3">
      <c r="A11" s="14" t="s">
        <v>149</v>
      </c>
      <c r="B11" s="14" t="s">
        <v>319</v>
      </c>
      <c r="C11" s="14" t="s">
        <v>320</v>
      </c>
      <c r="D11" s="30"/>
      <c r="E11" s="31"/>
      <c r="F11" s="31"/>
      <c r="G11" s="32"/>
    </row>
    <row r="12" spans="1:7" ht="15" customHeight="1" x14ac:dyDescent="0.3">
      <c r="A12" s="15" t="s">
        <v>71</v>
      </c>
      <c r="B12" s="15" t="s">
        <v>71</v>
      </c>
      <c r="C12" s="15" t="s">
        <v>71</v>
      </c>
      <c r="D12" s="27" t="s">
        <v>71</v>
      </c>
      <c r="E12" s="28" t="s">
        <v>71</v>
      </c>
      <c r="F12" s="28" t="s">
        <v>71</v>
      </c>
      <c r="G12" s="29" t="s">
        <v>71</v>
      </c>
    </row>
    <row r="13" spans="1:7" ht="15" customHeight="1" x14ac:dyDescent="0.3">
      <c r="A13" s="15">
        <v>1</v>
      </c>
      <c r="B13" s="20" t="s">
        <v>351</v>
      </c>
      <c r="C13" s="15">
        <v>2251.1</v>
      </c>
      <c r="D13" s="27"/>
      <c r="E13" s="28"/>
      <c r="F13" s="28">
        <v>6535697007970</v>
      </c>
      <c r="G13" s="29">
        <v>0.496805592116144</v>
      </c>
    </row>
    <row r="14" spans="1:7" ht="15" customHeight="1" x14ac:dyDescent="0.3">
      <c r="A14" s="15">
        <v>1.1000000000000001</v>
      </c>
      <c r="B14" s="20" t="s">
        <v>352</v>
      </c>
      <c r="C14" s="15" t="s">
        <v>353</v>
      </c>
      <c r="D14" s="27">
        <v>1489</v>
      </c>
      <c r="E14" s="28">
        <v>100000000</v>
      </c>
      <c r="F14" s="28">
        <v>148900000000</v>
      </c>
      <c r="G14" s="29">
        <v>1.13185101108398E-2</v>
      </c>
    </row>
    <row r="15" spans="1:7" ht="15" customHeight="1" x14ac:dyDescent="0.3">
      <c r="A15" s="15">
        <v>1.2</v>
      </c>
      <c r="B15" s="20" t="s">
        <v>354</v>
      </c>
      <c r="C15" s="15" t="s">
        <v>355</v>
      </c>
      <c r="D15" s="27">
        <v>1664637</v>
      </c>
      <c r="E15" s="28">
        <v>103515.307999</v>
      </c>
      <c r="F15" s="28">
        <v>172315411763</v>
      </c>
      <c r="G15" s="29">
        <v>1.3098413232324E-2</v>
      </c>
    </row>
    <row r="16" spans="1:7" ht="15" customHeight="1" x14ac:dyDescent="0.3">
      <c r="A16" s="15">
        <v>1.3</v>
      </c>
      <c r="B16" s="20" t="s">
        <v>356</v>
      </c>
      <c r="C16" s="15" t="s">
        <v>357</v>
      </c>
      <c r="D16" s="27">
        <v>1000000</v>
      </c>
      <c r="E16" s="28">
        <v>100221.959</v>
      </c>
      <c r="F16" s="28">
        <v>100221959000</v>
      </c>
      <c r="G16" s="29">
        <v>7.6182891623215003E-3</v>
      </c>
    </row>
    <row r="17" spans="1:7" ht="15" customHeight="1" x14ac:dyDescent="0.3">
      <c r="A17" s="15">
        <v>1.4</v>
      </c>
      <c r="B17" s="20" t="s">
        <v>358</v>
      </c>
      <c r="C17" s="15" t="s">
        <v>359</v>
      </c>
      <c r="D17" s="27">
        <v>3000000</v>
      </c>
      <c r="E17" s="28">
        <v>103352.955</v>
      </c>
      <c r="F17" s="28">
        <v>310058865000</v>
      </c>
      <c r="G17" s="29">
        <v>2.35688676860847E-2</v>
      </c>
    </row>
    <row r="18" spans="1:7" ht="15" customHeight="1" x14ac:dyDescent="0.3">
      <c r="A18" s="15">
        <v>1.5</v>
      </c>
      <c r="B18" s="20" t="s">
        <v>360</v>
      </c>
      <c r="C18" s="15" t="s">
        <v>361</v>
      </c>
      <c r="D18" s="27">
        <v>10631196</v>
      </c>
      <c r="E18" s="28">
        <v>100794.452</v>
      </c>
      <c r="F18" s="28">
        <v>1071565574925</v>
      </c>
      <c r="G18" s="29">
        <v>8.1454169202259702E-2</v>
      </c>
    </row>
    <row r="19" spans="1:7" ht="15" customHeight="1" x14ac:dyDescent="0.3">
      <c r="A19" s="15">
        <v>1.6</v>
      </c>
      <c r="B19" s="20" t="s">
        <v>362</v>
      </c>
      <c r="C19" s="15" t="s">
        <v>363</v>
      </c>
      <c r="D19" s="27">
        <v>34112</v>
      </c>
      <c r="E19" s="28">
        <v>99357.583987999998</v>
      </c>
      <c r="F19" s="28">
        <v>3389285905</v>
      </c>
      <c r="G19" s="29">
        <v>2.5763375946453499E-4</v>
      </c>
    </row>
    <row r="20" spans="1:7" ht="15" customHeight="1" x14ac:dyDescent="0.3">
      <c r="A20" s="15">
        <v>1.7</v>
      </c>
      <c r="B20" s="20" t="s">
        <v>364</v>
      </c>
      <c r="C20" s="15" t="s">
        <v>365</v>
      </c>
      <c r="D20" s="27">
        <v>981035</v>
      </c>
      <c r="E20" s="28">
        <v>102182.541</v>
      </c>
      <c r="F20" s="28">
        <v>100244649110</v>
      </c>
      <c r="G20" s="29">
        <v>7.6200139322305099E-3</v>
      </c>
    </row>
    <row r="21" spans="1:7" ht="15" customHeight="1" x14ac:dyDescent="0.3">
      <c r="A21" s="15">
        <v>1.8</v>
      </c>
      <c r="B21" s="20" t="s">
        <v>366</v>
      </c>
      <c r="C21" s="15" t="s">
        <v>367</v>
      </c>
      <c r="D21" s="27">
        <v>2917149</v>
      </c>
      <c r="E21" s="28">
        <v>98701.550998999999</v>
      </c>
      <c r="F21" s="28">
        <v>287927130798</v>
      </c>
      <c r="G21" s="29">
        <v>2.1886542250653201E-2</v>
      </c>
    </row>
    <row r="22" spans="1:7" ht="15" customHeight="1" x14ac:dyDescent="0.3">
      <c r="A22" s="15">
        <v>1.9</v>
      </c>
      <c r="B22" s="20" t="s">
        <v>368</v>
      </c>
      <c r="C22" s="15" t="s">
        <v>369</v>
      </c>
      <c r="D22" s="27">
        <v>2369657</v>
      </c>
      <c r="E22" s="28">
        <v>99443.540999000004</v>
      </c>
      <c r="F22" s="28">
        <v>235647083035</v>
      </c>
      <c r="G22" s="29">
        <v>1.7912517742925099E-2</v>
      </c>
    </row>
    <row r="23" spans="1:7" ht="15" customHeight="1" x14ac:dyDescent="0.3">
      <c r="A23" s="15">
        <v>1.1000000000000001</v>
      </c>
      <c r="B23" s="20" t="s">
        <v>370</v>
      </c>
      <c r="C23" s="15" t="s">
        <v>371</v>
      </c>
      <c r="D23" s="27">
        <v>8883348</v>
      </c>
      <c r="E23" s="28">
        <v>58847.205999999998</v>
      </c>
      <c r="F23" s="28">
        <v>522760209726</v>
      </c>
      <c r="G23" s="29">
        <v>3.9737184145926599E-2</v>
      </c>
    </row>
    <row r="24" spans="1:7" ht="15" customHeight="1" x14ac:dyDescent="0.3">
      <c r="A24" s="15">
        <v>1.1100000000000001</v>
      </c>
      <c r="B24" s="20" t="s">
        <v>372</v>
      </c>
      <c r="C24" s="15" t="s">
        <v>373</v>
      </c>
      <c r="D24" s="27">
        <v>2500000</v>
      </c>
      <c r="E24" s="28">
        <v>101014.164</v>
      </c>
      <c r="F24" s="28">
        <v>252535410000</v>
      </c>
      <c r="G24" s="29">
        <v>1.9196269922297299E-2</v>
      </c>
    </row>
    <row r="25" spans="1:7" ht="15" customHeight="1" x14ac:dyDescent="0.3">
      <c r="A25" s="15">
        <v>1.1200000000000001</v>
      </c>
      <c r="B25" s="20" t="s">
        <v>374</v>
      </c>
      <c r="C25" s="15" t="s">
        <v>375</v>
      </c>
      <c r="D25" s="27">
        <v>9658044</v>
      </c>
      <c r="E25" s="28">
        <v>99513.369999000002</v>
      </c>
      <c r="F25" s="28">
        <v>961104506048</v>
      </c>
      <c r="G25" s="29">
        <v>7.3057562587494795E-2</v>
      </c>
    </row>
    <row r="26" spans="1:7" ht="15" customHeight="1" x14ac:dyDescent="0.3">
      <c r="A26" s="15">
        <v>1.1299999999999999</v>
      </c>
      <c r="B26" s="20" t="s">
        <v>376</v>
      </c>
      <c r="C26" s="15" t="s">
        <v>377</v>
      </c>
      <c r="D26" s="27">
        <v>620000</v>
      </c>
      <c r="E26" s="28">
        <v>100743.151</v>
      </c>
      <c r="F26" s="28">
        <v>62460753620</v>
      </c>
      <c r="G26" s="29">
        <v>4.7479024269888696E-3</v>
      </c>
    </row>
    <row r="27" spans="1:7" ht="15" customHeight="1" x14ac:dyDescent="0.3">
      <c r="A27" s="15">
        <v>1.1399999999999999</v>
      </c>
      <c r="B27" s="20" t="s">
        <v>378</v>
      </c>
      <c r="C27" s="15" t="s">
        <v>379</v>
      </c>
      <c r="D27" s="27">
        <v>7592931</v>
      </c>
      <c r="E27" s="28">
        <v>100361.678999</v>
      </c>
      <c r="F27" s="28">
        <v>762039303691</v>
      </c>
      <c r="G27" s="29">
        <v>5.7925786189952297E-2</v>
      </c>
    </row>
    <row r="28" spans="1:7" ht="15" customHeight="1" x14ac:dyDescent="0.3">
      <c r="A28" s="15">
        <v>1.1499999999999999</v>
      </c>
      <c r="B28" s="20" t="s">
        <v>380</v>
      </c>
      <c r="C28" s="15" t="s">
        <v>381</v>
      </c>
      <c r="D28" s="27">
        <v>6353746</v>
      </c>
      <c r="E28" s="28">
        <v>100981.424999</v>
      </c>
      <c r="F28" s="28">
        <v>641610325168</v>
      </c>
      <c r="G28" s="29">
        <v>4.8771477183567599E-2</v>
      </c>
    </row>
    <row r="29" spans="1:7" ht="15" customHeight="1" x14ac:dyDescent="0.3">
      <c r="A29" s="15">
        <v>1.1599999999999999</v>
      </c>
      <c r="B29" s="20" t="s">
        <v>382</v>
      </c>
      <c r="C29" s="15" t="s">
        <v>383</v>
      </c>
      <c r="D29" s="27">
        <v>8796500</v>
      </c>
      <c r="E29" s="28">
        <v>102644.977</v>
      </c>
      <c r="F29" s="28">
        <v>902916540181</v>
      </c>
      <c r="G29" s="29">
        <v>6.8634452580813493E-2</v>
      </c>
    </row>
    <row r="30" spans="1:7" ht="15" customHeight="1" x14ac:dyDescent="0.3">
      <c r="A30" s="15">
        <v>2</v>
      </c>
      <c r="B30" s="20" t="s">
        <v>384</v>
      </c>
      <c r="C30" s="15">
        <v>2251.1999999999998</v>
      </c>
      <c r="D30" s="27"/>
      <c r="E30" s="28"/>
      <c r="F30" s="28">
        <v>1105523470570</v>
      </c>
      <c r="G30" s="29">
        <v>8.4035450499780007E-2</v>
      </c>
    </row>
    <row r="31" spans="1:7" ht="15" customHeight="1" x14ac:dyDescent="0.3">
      <c r="A31" s="15">
        <v>2.1</v>
      </c>
      <c r="B31" s="20" t="s">
        <v>385</v>
      </c>
      <c r="C31" s="15" t="s">
        <v>386</v>
      </c>
      <c r="D31" s="27">
        <v>3000</v>
      </c>
      <c r="E31" s="28">
        <v>100000000</v>
      </c>
      <c r="F31" s="28">
        <v>300000000000</v>
      </c>
      <c r="G31" s="29">
        <v>2.2804251398602701E-2</v>
      </c>
    </row>
    <row r="32" spans="1:7" ht="15" customHeight="1" x14ac:dyDescent="0.3">
      <c r="A32" s="15">
        <v>2.2000000000000002</v>
      </c>
      <c r="B32" s="20" t="s">
        <v>387</v>
      </c>
      <c r="C32" s="15" t="s">
        <v>388</v>
      </c>
      <c r="D32" s="27">
        <v>1000000</v>
      </c>
      <c r="E32" s="28">
        <v>100000</v>
      </c>
      <c r="F32" s="28">
        <v>100000000000</v>
      </c>
      <c r="G32" s="29">
        <v>7.6014171328675599E-3</v>
      </c>
    </row>
    <row r="33" spans="1:7" ht="15" customHeight="1" x14ac:dyDescent="0.3">
      <c r="A33" s="15">
        <v>2.2999999999999998</v>
      </c>
      <c r="B33" s="20" t="s">
        <v>389</v>
      </c>
      <c r="C33" s="15" t="s">
        <v>390</v>
      </c>
      <c r="D33" s="27">
        <v>2055</v>
      </c>
      <c r="E33" s="28">
        <v>99992774</v>
      </c>
      <c r="F33" s="28">
        <v>205485150570</v>
      </c>
      <c r="G33" s="29">
        <v>1.56197834409267E-2</v>
      </c>
    </row>
    <row r="34" spans="1:7" ht="15" customHeight="1" x14ac:dyDescent="0.3">
      <c r="A34" s="15">
        <v>2.4</v>
      </c>
      <c r="B34" s="20" t="s">
        <v>391</v>
      </c>
      <c r="C34" s="15" t="s">
        <v>392</v>
      </c>
      <c r="D34" s="27">
        <v>5000</v>
      </c>
      <c r="E34" s="28">
        <v>100007664</v>
      </c>
      <c r="F34" s="28">
        <v>500038320000</v>
      </c>
      <c r="G34" s="29">
        <v>3.8009998527383099E-2</v>
      </c>
    </row>
    <row r="35" spans="1:7" ht="15" customHeight="1" x14ac:dyDescent="0.3">
      <c r="A35" s="15" t="s">
        <v>1</v>
      </c>
      <c r="B35" s="15" t="s">
        <v>185</v>
      </c>
      <c r="C35" s="15" t="s">
        <v>321</v>
      </c>
      <c r="D35" s="27"/>
      <c r="E35" s="28"/>
      <c r="F35" s="28">
        <v>7641220478540</v>
      </c>
      <c r="G35" s="29">
        <v>0.58084104261592395</v>
      </c>
    </row>
    <row r="36" spans="1:7" ht="15" customHeight="1" x14ac:dyDescent="0.3">
      <c r="A36" s="14" t="s">
        <v>322</v>
      </c>
      <c r="B36" s="14" t="s">
        <v>323</v>
      </c>
      <c r="C36" s="14" t="s">
        <v>324</v>
      </c>
      <c r="D36" s="30"/>
      <c r="E36" s="31"/>
      <c r="F36" s="31"/>
      <c r="G36" s="32"/>
    </row>
    <row r="37" spans="1:7" ht="15" customHeight="1" x14ac:dyDescent="0.3">
      <c r="A37" s="15" t="s">
        <v>71</v>
      </c>
      <c r="B37" s="15" t="s">
        <v>71</v>
      </c>
      <c r="C37" s="15" t="s">
        <v>71</v>
      </c>
      <c r="D37" s="27" t="s">
        <v>71</v>
      </c>
      <c r="E37" s="28" t="s">
        <v>71</v>
      </c>
      <c r="F37" s="28" t="s">
        <v>71</v>
      </c>
      <c r="G37" s="29" t="s">
        <v>71</v>
      </c>
    </row>
    <row r="38" spans="1:7" ht="15" customHeight="1" x14ac:dyDescent="0.3">
      <c r="A38" s="15">
        <v>1</v>
      </c>
      <c r="B38" s="20" t="s">
        <v>393</v>
      </c>
      <c r="C38" s="15">
        <v>2253.1</v>
      </c>
      <c r="D38" s="27"/>
      <c r="E38" s="28"/>
      <c r="F38" s="28">
        <v>0</v>
      </c>
      <c r="G38" s="29">
        <v>0</v>
      </c>
    </row>
    <row r="39" spans="1:7" ht="15" customHeight="1" x14ac:dyDescent="0.3">
      <c r="A39" s="15">
        <v>2</v>
      </c>
      <c r="B39" s="20" t="s">
        <v>394</v>
      </c>
      <c r="C39" s="15">
        <v>2253.1999999999998</v>
      </c>
      <c r="D39" s="27"/>
      <c r="E39" s="28"/>
      <c r="F39" s="28">
        <v>0</v>
      </c>
      <c r="G39" s="29">
        <v>0</v>
      </c>
    </row>
    <row r="40" spans="1:7" ht="15" customHeight="1" x14ac:dyDescent="0.3">
      <c r="A40" s="15" t="s">
        <v>1</v>
      </c>
      <c r="B40" s="15" t="s">
        <v>185</v>
      </c>
      <c r="C40" s="15" t="s">
        <v>325</v>
      </c>
      <c r="D40" s="27"/>
      <c r="E40" s="28"/>
      <c r="F40" s="28">
        <v>0</v>
      </c>
      <c r="G40" s="29">
        <v>0</v>
      </c>
    </row>
    <row r="41" spans="1:7" ht="15" customHeight="1" x14ac:dyDescent="0.3">
      <c r="A41" s="15" t="s">
        <v>1</v>
      </c>
      <c r="B41" s="15" t="s">
        <v>326</v>
      </c>
      <c r="C41" s="15" t="s">
        <v>327</v>
      </c>
      <c r="D41" s="27"/>
      <c r="E41" s="28"/>
      <c r="F41" s="28">
        <v>7641220478540</v>
      </c>
      <c r="G41" s="29">
        <v>0.58084104261592395</v>
      </c>
    </row>
    <row r="42" spans="1:7" ht="15" customHeight="1" x14ac:dyDescent="0.3">
      <c r="A42" s="14" t="s">
        <v>328</v>
      </c>
      <c r="B42" s="14" t="s">
        <v>329</v>
      </c>
      <c r="C42" s="14" t="s">
        <v>330</v>
      </c>
      <c r="D42" s="30"/>
      <c r="E42" s="31"/>
      <c r="F42" s="31"/>
      <c r="G42" s="32"/>
    </row>
    <row r="43" spans="1:7" ht="15" customHeight="1" x14ac:dyDescent="0.3">
      <c r="A43" s="15" t="s">
        <v>71</v>
      </c>
      <c r="B43" s="15" t="s">
        <v>71</v>
      </c>
      <c r="C43" s="15" t="s">
        <v>71</v>
      </c>
      <c r="D43" s="27" t="s">
        <v>71</v>
      </c>
      <c r="E43" s="28" t="s">
        <v>71</v>
      </c>
      <c r="F43" s="28" t="s">
        <v>71</v>
      </c>
      <c r="G43" s="29" t="s">
        <v>71</v>
      </c>
    </row>
    <row r="44" spans="1:7" ht="15" customHeight="1" x14ac:dyDescent="0.3">
      <c r="A44" s="15">
        <v>1</v>
      </c>
      <c r="B44" s="20" t="s">
        <v>395</v>
      </c>
      <c r="C44" s="15">
        <v>2256.1</v>
      </c>
      <c r="D44" s="27"/>
      <c r="E44" s="28"/>
      <c r="F44" s="28">
        <v>0</v>
      </c>
      <c r="G44" s="29">
        <v>0</v>
      </c>
    </row>
    <row r="45" spans="1:7" ht="15" customHeight="1" x14ac:dyDescent="0.3">
      <c r="A45" s="15">
        <v>2</v>
      </c>
      <c r="B45" s="20" t="s">
        <v>396</v>
      </c>
      <c r="C45" s="15">
        <v>2256.1999999999998</v>
      </c>
      <c r="D45" s="27"/>
      <c r="E45" s="28"/>
      <c r="F45" s="28">
        <v>384728897256</v>
      </c>
      <c r="G45" s="29">
        <v>2.9244848311109999E-2</v>
      </c>
    </row>
    <row r="46" spans="1:7" ht="15" customHeight="1" x14ac:dyDescent="0.3">
      <c r="A46" s="15">
        <v>3</v>
      </c>
      <c r="B46" s="20" t="s">
        <v>397</v>
      </c>
      <c r="C46" s="15">
        <v>2256.3000000000002</v>
      </c>
      <c r="D46" s="27"/>
      <c r="E46" s="28"/>
      <c r="F46" s="28">
        <v>54220810963</v>
      </c>
      <c r="G46" s="29">
        <v>4.1215500141212101E-3</v>
      </c>
    </row>
    <row r="47" spans="1:7" ht="15" customHeight="1" x14ac:dyDescent="0.3">
      <c r="A47" s="15">
        <v>4</v>
      </c>
      <c r="B47" s="20" t="s">
        <v>398</v>
      </c>
      <c r="C47" s="15">
        <v>2256.4</v>
      </c>
      <c r="D47" s="27"/>
      <c r="E47" s="28"/>
      <c r="F47" s="28">
        <v>0</v>
      </c>
      <c r="G47" s="29">
        <v>0</v>
      </c>
    </row>
    <row r="48" spans="1:7" ht="15" customHeight="1" x14ac:dyDescent="0.3">
      <c r="A48" s="15">
        <v>5</v>
      </c>
      <c r="B48" s="20" t="s">
        <v>399</v>
      </c>
      <c r="C48" s="15">
        <v>2256.5</v>
      </c>
      <c r="D48" s="27"/>
      <c r="E48" s="28"/>
      <c r="F48" s="28">
        <v>0</v>
      </c>
      <c r="G48" s="29">
        <v>0</v>
      </c>
    </row>
    <row r="49" spans="1:7" ht="15" customHeight="1" x14ac:dyDescent="0.3">
      <c r="A49" s="15">
        <v>6</v>
      </c>
      <c r="B49" s="20" t="s">
        <v>400</v>
      </c>
      <c r="C49" s="15">
        <v>2256.6</v>
      </c>
      <c r="D49" s="27"/>
      <c r="E49" s="28"/>
      <c r="F49" s="28">
        <v>0</v>
      </c>
      <c r="G49" s="29">
        <v>0</v>
      </c>
    </row>
    <row r="50" spans="1:7" ht="15" customHeight="1" x14ac:dyDescent="0.3">
      <c r="A50" s="15">
        <v>7</v>
      </c>
      <c r="B50" s="20" t="s">
        <v>401</v>
      </c>
      <c r="C50" s="15">
        <v>2256.6999999999998</v>
      </c>
      <c r="D50" s="27"/>
      <c r="E50" s="28"/>
      <c r="F50" s="28">
        <v>0</v>
      </c>
      <c r="G50" s="29">
        <v>0</v>
      </c>
    </row>
    <row r="51" spans="1:7" ht="15" customHeight="1" x14ac:dyDescent="0.3">
      <c r="A51" s="15" t="s">
        <v>1</v>
      </c>
      <c r="B51" s="15" t="s">
        <v>185</v>
      </c>
      <c r="C51" s="15" t="s">
        <v>331</v>
      </c>
      <c r="D51" s="27"/>
      <c r="E51" s="28"/>
      <c r="F51" s="28">
        <v>438949708219</v>
      </c>
      <c r="G51" s="29">
        <v>3.3366398325231202E-2</v>
      </c>
    </row>
    <row r="52" spans="1:7" ht="15" customHeight="1" x14ac:dyDescent="0.3">
      <c r="A52" s="14" t="s">
        <v>332</v>
      </c>
      <c r="B52" s="14" t="s">
        <v>69</v>
      </c>
      <c r="C52" s="14" t="s">
        <v>333</v>
      </c>
      <c r="D52" s="30"/>
      <c r="E52" s="31"/>
      <c r="F52" s="31"/>
      <c r="G52" s="32"/>
    </row>
    <row r="53" spans="1:7" ht="15" customHeight="1" x14ac:dyDescent="0.3">
      <c r="A53" s="15" t="s">
        <v>1</v>
      </c>
      <c r="B53" s="15" t="s">
        <v>334</v>
      </c>
      <c r="C53" s="15" t="s">
        <v>335</v>
      </c>
      <c r="D53" s="27"/>
      <c r="E53" s="28"/>
      <c r="F53" s="28">
        <v>3086983113821</v>
      </c>
      <c r="G53" s="29">
        <v>0.234654463302718</v>
      </c>
    </row>
    <row r="54" spans="1:7" ht="15" customHeight="1" x14ac:dyDescent="0.3">
      <c r="A54" s="15" t="s">
        <v>71</v>
      </c>
      <c r="B54" s="15" t="s">
        <v>71</v>
      </c>
      <c r="C54" s="15" t="s">
        <v>71</v>
      </c>
      <c r="D54" s="27" t="s">
        <v>71</v>
      </c>
      <c r="E54" s="28" t="s">
        <v>71</v>
      </c>
      <c r="F54" s="28" t="s">
        <v>71</v>
      </c>
      <c r="G54" s="29" t="s">
        <v>71</v>
      </c>
    </row>
    <row r="55" spans="1:7" ht="15" customHeight="1" x14ac:dyDescent="0.3">
      <c r="A55" s="15">
        <v>1.1000000000000001</v>
      </c>
      <c r="B55" s="20" t="s">
        <v>402</v>
      </c>
      <c r="C55" s="15">
        <v>2259.1</v>
      </c>
      <c r="D55" s="27"/>
      <c r="E55" s="28"/>
      <c r="F55" s="28">
        <v>686983113821</v>
      </c>
      <c r="G55" s="29">
        <v>5.2220452113896497E-2</v>
      </c>
    </row>
    <row r="56" spans="1:7" ht="15" customHeight="1" x14ac:dyDescent="0.3">
      <c r="A56" s="15">
        <v>1.2</v>
      </c>
      <c r="B56" s="20" t="s">
        <v>403</v>
      </c>
      <c r="C56" s="15">
        <v>2259.1999999999998</v>
      </c>
      <c r="D56" s="27"/>
      <c r="E56" s="28"/>
      <c r="F56" s="28">
        <v>2400000000000</v>
      </c>
      <c r="G56" s="29">
        <v>0.18243401118882099</v>
      </c>
    </row>
    <row r="57" spans="1:7" ht="15" customHeight="1" x14ac:dyDescent="0.3">
      <c r="A57" s="15" t="s">
        <v>1</v>
      </c>
      <c r="B57" s="15" t="s">
        <v>72</v>
      </c>
      <c r="C57" s="15" t="s">
        <v>336</v>
      </c>
      <c r="D57" s="27"/>
      <c r="E57" s="28"/>
      <c r="F57" s="28">
        <v>0</v>
      </c>
      <c r="G57" s="29">
        <v>0</v>
      </c>
    </row>
    <row r="58" spans="1:7" ht="15" customHeight="1" x14ac:dyDescent="0.3">
      <c r="A58" s="15" t="s">
        <v>71</v>
      </c>
      <c r="B58" s="15" t="s">
        <v>71</v>
      </c>
      <c r="C58" s="15" t="s">
        <v>71</v>
      </c>
      <c r="D58" s="27" t="s">
        <v>71</v>
      </c>
      <c r="E58" s="28" t="s">
        <v>71</v>
      </c>
      <c r="F58" s="28" t="s">
        <v>71</v>
      </c>
      <c r="G58" s="29" t="s">
        <v>71</v>
      </c>
    </row>
    <row r="59" spans="1:7" ht="15" customHeight="1" x14ac:dyDescent="0.3">
      <c r="A59" s="15" t="s">
        <v>1</v>
      </c>
      <c r="B59" s="15"/>
      <c r="C59" s="15"/>
      <c r="D59" s="33" t="s">
        <v>1</v>
      </c>
      <c r="E59" s="34" t="s">
        <v>1</v>
      </c>
      <c r="F59" s="34"/>
      <c r="G59" s="29"/>
    </row>
    <row r="60" spans="1:7" ht="15" customHeight="1" x14ac:dyDescent="0.3">
      <c r="A60" s="15">
        <v>3</v>
      </c>
      <c r="B60" s="20" t="s">
        <v>404</v>
      </c>
      <c r="C60" s="15">
        <v>2261.1</v>
      </c>
      <c r="D60" s="33"/>
      <c r="E60" s="34"/>
      <c r="F60" s="34">
        <v>1988288408784</v>
      </c>
      <c r="G60" s="29">
        <v>0.15113809575612699</v>
      </c>
    </row>
    <row r="61" spans="1:7" ht="15" customHeight="1" x14ac:dyDescent="0.3">
      <c r="A61" s="15" t="s">
        <v>1</v>
      </c>
      <c r="B61" s="15" t="s">
        <v>185</v>
      </c>
      <c r="C61" s="15" t="s">
        <v>337</v>
      </c>
      <c r="D61" s="27"/>
      <c r="E61" s="28"/>
      <c r="F61" s="28">
        <v>5075271522605</v>
      </c>
      <c r="G61" s="29">
        <v>0.38579255905884502</v>
      </c>
    </row>
    <row r="62" spans="1:7" ht="15" customHeight="1" x14ac:dyDescent="0.3">
      <c r="A62" s="14" t="s">
        <v>165</v>
      </c>
      <c r="B62" s="14" t="s">
        <v>338</v>
      </c>
      <c r="C62" s="14" t="s">
        <v>339</v>
      </c>
      <c r="D62" s="30"/>
      <c r="E62" s="31"/>
      <c r="F62" s="31">
        <v>13155441709364</v>
      </c>
      <c r="G62" s="32">
        <v>1</v>
      </c>
    </row>
    <row r="63" spans="1:7" ht="15.6" x14ac:dyDescent="0.3">
      <c r="A63" s="16" t="s">
        <v>1</v>
      </c>
      <c r="B63" s="16" t="s">
        <v>1</v>
      </c>
      <c r="C63" s="16" t="s">
        <v>1</v>
      </c>
      <c r="D63" s="17" t="s">
        <v>1</v>
      </c>
      <c r="E63" s="17" t="s">
        <v>1</v>
      </c>
      <c r="F63" s="17" t="s">
        <v>1</v>
      </c>
      <c r="G63" s="17" t="s">
        <v>1</v>
      </c>
    </row>
  </sheetData>
  <mergeCells count="1">
    <mergeCell ref="B2:G2"/>
  </mergeCells>
  <pageMargins left="0.75" right="0.75" top="1" bottom="1" header="0.5" footer="0.5"/>
  <pageSetup orientation="portrait" horizontalDpi="300" verticalDpi="300" r:id="rId1"/>
  <headerFooter alignWithMargins="0">
    <oddHeader>&amp;L&amp;"Arial"&amp;9&amp;K0078D7 INTERNAL&amp;1#_x000D_</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topLeftCell="B1" workbookViewId="0">
      <selection activeCell="G19" sqref="G19:J20"/>
    </sheetView>
  </sheetViews>
  <sheetFormatPr defaultRowHeight="13.2" x14ac:dyDescent="0.25"/>
  <cols>
    <col min="1" max="1" width="6.77734375" customWidth="1"/>
    <col min="2" max="2" width="47.77734375" customWidth="1"/>
    <col min="3" max="3" width="6.77734375" customWidth="1"/>
    <col min="4" max="6" width="19.5546875" customWidth="1"/>
    <col min="7" max="7" width="14.44140625" customWidth="1"/>
    <col min="8" max="8" width="22.5546875" customWidth="1"/>
    <col min="9" max="9" width="14.44140625" customWidth="1"/>
    <col min="10" max="10" width="23.44140625" customWidth="1"/>
  </cols>
  <sheetData>
    <row r="1" spans="1:10" ht="15" customHeight="1" x14ac:dyDescent="0.25">
      <c r="A1" s="40" t="s">
        <v>10</v>
      </c>
      <c r="B1" s="40" t="s">
        <v>187</v>
      </c>
      <c r="C1" s="40" t="s">
        <v>188</v>
      </c>
      <c r="D1" s="40" t="s">
        <v>189</v>
      </c>
      <c r="E1" s="40" t="s">
        <v>190</v>
      </c>
      <c r="F1" s="40" t="s">
        <v>191</v>
      </c>
      <c r="G1" s="40" t="s">
        <v>192</v>
      </c>
      <c r="H1" s="40"/>
      <c r="I1" s="40" t="s">
        <v>193</v>
      </c>
      <c r="J1" s="40"/>
    </row>
    <row r="2" spans="1:10" ht="15" customHeight="1" x14ac:dyDescent="0.25">
      <c r="A2" s="40"/>
      <c r="B2" s="40"/>
      <c r="C2" s="40"/>
      <c r="D2" s="40"/>
      <c r="E2" s="40"/>
      <c r="F2" s="40"/>
      <c r="G2" s="7" t="s">
        <v>194</v>
      </c>
      <c r="H2" s="7" t="s">
        <v>195</v>
      </c>
      <c r="I2" s="7" t="s">
        <v>194</v>
      </c>
      <c r="J2" s="7" t="s">
        <v>196</v>
      </c>
    </row>
    <row r="3" spans="1:10" ht="15" customHeight="1" x14ac:dyDescent="0.3">
      <c r="A3" s="5" t="s">
        <v>13</v>
      </c>
      <c r="B3" s="5" t="s">
        <v>197</v>
      </c>
      <c r="C3" s="5" t="s">
        <v>1</v>
      </c>
      <c r="D3" s="5" t="s">
        <v>1</v>
      </c>
      <c r="E3" s="5" t="s">
        <v>1</v>
      </c>
      <c r="F3" s="5" t="s">
        <v>1</v>
      </c>
      <c r="G3" s="5" t="s">
        <v>1</v>
      </c>
      <c r="H3" s="10"/>
      <c r="I3" s="5" t="s">
        <v>1</v>
      </c>
      <c r="J3" s="10"/>
    </row>
    <row r="4" spans="1:10" ht="15" customHeight="1" x14ac:dyDescent="0.3">
      <c r="A4" s="5" t="s">
        <v>71</v>
      </c>
      <c r="B4" s="5" t="s">
        <v>71</v>
      </c>
      <c r="C4" s="5" t="s">
        <v>71</v>
      </c>
      <c r="D4" s="5" t="s">
        <v>71</v>
      </c>
      <c r="E4" s="5" t="s">
        <v>71</v>
      </c>
      <c r="F4" s="5" t="s">
        <v>71</v>
      </c>
      <c r="G4" s="5" t="s">
        <v>71</v>
      </c>
      <c r="H4" s="10" t="s">
        <v>71</v>
      </c>
      <c r="I4" s="5" t="s">
        <v>71</v>
      </c>
      <c r="J4" s="10"/>
    </row>
    <row r="5" spans="1:10" ht="15" customHeight="1" x14ac:dyDescent="0.3">
      <c r="A5" s="5"/>
      <c r="B5" s="5"/>
      <c r="C5" s="5" t="s">
        <v>1</v>
      </c>
      <c r="D5" s="5" t="s">
        <v>1</v>
      </c>
      <c r="E5" s="5" t="s">
        <v>1</v>
      </c>
      <c r="F5" s="5" t="s">
        <v>1</v>
      </c>
      <c r="G5" s="5" t="s">
        <v>1</v>
      </c>
      <c r="H5" s="10" t="s">
        <v>1</v>
      </c>
      <c r="I5" s="5" t="s">
        <v>1</v>
      </c>
      <c r="J5" s="10"/>
    </row>
    <row r="6" spans="1:10" ht="15" customHeight="1" x14ac:dyDescent="0.3">
      <c r="A6" s="8" t="s">
        <v>63</v>
      </c>
      <c r="B6" s="8" t="s">
        <v>198</v>
      </c>
      <c r="C6" s="8" t="s">
        <v>1</v>
      </c>
      <c r="D6" s="8" t="s">
        <v>1</v>
      </c>
      <c r="E6" s="8" t="s">
        <v>1</v>
      </c>
      <c r="F6" s="8" t="s">
        <v>1</v>
      </c>
      <c r="G6" s="8"/>
      <c r="H6" s="19">
        <v>0</v>
      </c>
      <c r="I6" s="8"/>
      <c r="J6" s="19">
        <v>0</v>
      </c>
    </row>
    <row r="7" spans="1:10" ht="15" customHeight="1" x14ac:dyDescent="0.3">
      <c r="A7" s="5" t="s">
        <v>16</v>
      </c>
      <c r="B7" s="5" t="s">
        <v>199</v>
      </c>
      <c r="C7" s="5" t="s">
        <v>1</v>
      </c>
      <c r="D7" s="5" t="s">
        <v>1</v>
      </c>
      <c r="E7" s="5" t="s">
        <v>1</v>
      </c>
      <c r="F7" s="5" t="s">
        <v>1</v>
      </c>
      <c r="G7" s="5" t="s">
        <v>1</v>
      </c>
      <c r="H7" s="10" t="s">
        <v>1</v>
      </c>
      <c r="I7" s="5" t="s">
        <v>1</v>
      </c>
      <c r="J7" s="10"/>
    </row>
    <row r="8" spans="1:10" ht="15" customHeight="1" x14ac:dyDescent="0.3">
      <c r="A8" s="5" t="s">
        <v>71</v>
      </c>
      <c r="B8" s="5" t="s">
        <v>71</v>
      </c>
      <c r="C8" s="5" t="s">
        <v>71</v>
      </c>
      <c r="D8" s="5" t="s">
        <v>71</v>
      </c>
      <c r="E8" s="5" t="s">
        <v>71</v>
      </c>
      <c r="F8" s="5" t="s">
        <v>71</v>
      </c>
      <c r="G8" s="5" t="s">
        <v>71</v>
      </c>
      <c r="H8" s="10" t="s">
        <v>71</v>
      </c>
      <c r="I8" s="5" t="s">
        <v>71</v>
      </c>
      <c r="J8" s="10"/>
    </row>
    <row r="9" spans="1:10" ht="15" customHeight="1" x14ac:dyDescent="0.3">
      <c r="A9" s="5"/>
      <c r="B9" s="5"/>
      <c r="C9" s="5" t="s">
        <v>1</v>
      </c>
      <c r="D9" s="5" t="s">
        <v>1</v>
      </c>
      <c r="E9" s="5" t="s">
        <v>1</v>
      </c>
      <c r="F9" s="5" t="s">
        <v>1</v>
      </c>
      <c r="G9" s="5" t="s">
        <v>1</v>
      </c>
      <c r="H9" s="10" t="s">
        <v>1</v>
      </c>
      <c r="I9" s="5" t="s">
        <v>1</v>
      </c>
      <c r="J9" s="10"/>
    </row>
    <row r="10" spans="1:10" ht="15" customHeight="1" x14ac:dyDescent="0.3">
      <c r="A10" s="8" t="s">
        <v>101</v>
      </c>
      <c r="B10" s="8" t="s">
        <v>200</v>
      </c>
      <c r="C10" s="8" t="s">
        <v>1</v>
      </c>
      <c r="D10" s="8" t="s">
        <v>1</v>
      </c>
      <c r="E10" s="8" t="s">
        <v>1</v>
      </c>
      <c r="F10" s="8" t="s">
        <v>1</v>
      </c>
      <c r="G10" s="8"/>
      <c r="H10" s="19">
        <v>0</v>
      </c>
      <c r="I10" s="8"/>
      <c r="J10" s="19">
        <v>0</v>
      </c>
    </row>
    <row r="11" spans="1:10" ht="15" customHeight="1" x14ac:dyDescent="0.3">
      <c r="A11" s="8" t="s">
        <v>201</v>
      </c>
      <c r="B11" s="8" t="s">
        <v>202</v>
      </c>
      <c r="C11" s="8" t="s">
        <v>1</v>
      </c>
      <c r="D11" s="8" t="s">
        <v>1</v>
      </c>
      <c r="E11" s="8" t="s">
        <v>1</v>
      </c>
      <c r="F11" s="8" t="s">
        <v>1</v>
      </c>
      <c r="G11" s="8"/>
      <c r="H11" s="19">
        <v>0</v>
      </c>
      <c r="I11" s="8"/>
      <c r="J11" s="19">
        <v>0</v>
      </c>
    </row>
    <row r="12" spans="1:10" ht="15" customHeight="1" x14ac:dyDescent="0.3">
      <c r="A12" s="5" t="s">
        <v>19</v>
      </c>
      <c r="B12" s="5" t="s">
        <v>203</v>
      </c>
      <c r="C12" s="5" t="s">
        <v>1</v>
      </c>
      <c r="D12" s="5" t="s">
        <v>1</v>
      </c>
      <c r="E12" s="5" t="s">
        <v>1</v>
      </c>
      <c r="F12" s="5" t="s">
        <v>1</v>
      </c>
      <c r="G12" s="5" t="s">
        <v>1</v>
      </c>
      <c r="H12" s="10" t="s">
        <v>1</v>
      </c>
      <c r="I12" s="5" t="s">
        <v>1</v>
      </c>
      <c r="J12" s="10"/>
    </row>
    <row r="13" spans="1:10" ht="15" customHeight="1" x14ac:dyDescent="0.3">
      <c r="A13" s="5" t="s">
        <v>71</v>
      </c>
      <c r="B13" s="5" t="s">
        <v>71</v>
      </c>
      <c r="C13" s="5" t="s">
        <v>71</v>
      </c>
      <c r="D13" s="5" t="s">
        <v>71</v>
      </c>
      <c r="E13" s="5" t="s">
        <v>71</v>
      </c>
      <c r="F13" s="5" t="s">
        <v>71</v>
      </c>
      <c r="G13" s="5" t="s">
        <v>71</v>
      </c>
      <c r="H13" s="10" t="s">
        <v>71</v>
      </c>
      <c r="I13" s="5" t="s">
        <v>71</v>
      </c>
      <c r="J13" s="10"/>
    </row>
    <row r="14" spans="1:10" ht="15" customHeight="1" x14ac:dyDescent="0.3">
      <c r="A14" s="5"/>
      <c r="B14" s="5"/>
      <c r="C14" s="5" t="s">
        <v>1</v>
      </c>
      <c r="D14" s="5" t="s">
        <v>1</v>
      </c>
      <c r="E14" s="5" t="s">
        <v>1</v>
      </c>
      <c r="F14" s="5" t="s">
        <v>1</v>
      </c>
      <c r="G14" s="5" t="s">
        <v>1</v>
      </c>
      <c r="H14" s="10" t="s">
        <v>1</v>
      </c>
      <c r="I14" s="5" t="s">
        <v>1</v>
      </c>
      <c r="J14" s="10"/>
    </row>
    <row r="15" spans="1:10" ht="15" customHeight="1" x14ac:dyDescent="0.3">
      <c r="A15" s="8" t="s">
        <v>149</v>
      </c>
      <c r="B15" s="8" t="s">
        <v>204</v>
      </c>
      <c r="C15" s="8" t="s">
        <v>1</v>
      </c>
      <c r="D15" s="8" t="s">
        <v>1</v>
      </c>
      <c r="E15" s="8" t="s">
        <v>1</v>
      </c>
      <c r="F15" s="8" t="s">
        <v>1</v>
      </c>
      <c r="G15" s="8"/>
      <c r="H15" s="19">
        <v>0</v>
      </c>
      <c r="I15" s="8"/>
      <c r="J15" s="19">
        <v>0</v>
      </c>
    </row>
    <row r="16" spans="1:10" ht="15" customHeight="1" x14ac:dyDescent="0.3">
      <c r="A16" s="5" t="s">
        <v>22</v>
      </c>
      <c r="B16" s="5" t="s">
        <v>205</v>
      </c>
      <c r="C16" s="5" t="s">
        <v>1</v>
      </c>
      <c r="D16" s="5" t="s">
        <v>1</v>
      </c>
      <c r="E16" s="5" t="s">
        <v>1</v>
      </c>
      <c r="F16" s="5" t="s">
        <v>1</v>
      </c>
      <c r="G16" s="5" t="s">
        <v>1</v>
      </c>
      <c r="H16" s="10" t="s">
        <v>1</v>
      </c>
      <c r="I16" s="5" t="s">
        <v>1</v>
      </c>
      <c r="J16" s="10"/>
    </row>
    <row r="17" spans="1:10" ht="15" customHeight="1" x14ac:dyDescent="0.3">
      <c r="A17" s="5" t="s">
        <v>71</v>
      </c>
      <c r="B17" s="5" t="s">
        <v>71</v>
      </c>
      <c r="C17" s="5" t="s">
        <v>71</v>
      </c>
      <c r="D17" s="5" t="s">
        <v>71</v>
      </c>
      <c r="E17" s="5" t="s">
        <v>71</v>
      </c>
      <c r="F17" s="5" t="s">
        <v>71</v>
      </c>
      <c r="G17" s="5" t="s">
        <v>71</v>
      </c>
      <c r="H17" s="10" t="s">
        <v>71</v>
      </c>
      <c r="I17" s="5" t="s">
        <v>71</v>
      </c>
      <c r="J17" s="10"/>
    </row>
    <row r="18" spans="1:10" ht="15" customHeight="1" x14ac:dyDescent="0.3">
      <c r="A18" s="5"/>
      <c r="B18" s="5"/>
      <c r="C18" s="5" t="s">
        <v>1</v>
      </c>
      <c r="D18" s="5" t="s">
        <v>1</v>
      </c>
      <c r="E18" s="5" t="s">
        <v>1</v>
      </c>
      <c r="F18" s="5" t="s">
        <v>1</v>
      </c>
      <c r="G18" s="5" t="s">
        <v>1</v>
      </c>
      <c r="H18" s="10" t="s">
        <v>1</v>
      </c>
      <c r="I18" s="5" t="s">
        <v>1</v>
      </c>
      <c r="J18" s="10"/>
    </row>
    <row r="19" spans="1:10" ht="15" customHeight="1" x14ac:dyDescent="0.3">
      <c r="A19" s="8" t="s">
        <v>152</v>
      </c>
      <c r="B19" s="8" t="s">
        <v>206</v>
      </c>
      <c r="C19" s="8" t="s">
        <v>1</v>
      </c>
      <c r="D19" s="8" t="s">
        <v>1</v>
      </c>
      <c r="E19" s="8" t="s">
        <v>1</v>
      </c>
      <c r="F19" s="8" t="s">
        <v>1</v>
      </c>
      <c r="G19" s="8"/>
      <c r="H19" s="19">
        <v>0</v>
      </c>
      <c r="I19" s="8"/>
      <c r="J19" s="19">
        <v>0</v>
      </c>
    </row>
    <row r="20" spans="1:10" ht="15" customHeight="1" x14ac:dyDescent="0.3">
      <c r="A20" s="8" t="s">
        <v>207</v>
      </c>
      <c r="B20" s="8" t="s">
        <v>208</v>
      </c>
      <c r="C20" s="8" t="s">
        <v>1</v>
      </c>
      <c r="D20" s="8" t="s">
        <v>1</v>
      </c>
      <c r="E20" s="8" t="s">
        <v>1</v>
      </c>
      <c r="F20" s="8" t="s">
        <v>1</v>
      </c>
      <c r="G20" s="8"/>
      <c r="H20" s="19">
        <v>0</v>
      </c>
      <c r="I20" s="8"/>
      <c r="J20" s="19">
        <v>0</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E31"/>
  <sheetViews>
    <sheetView tabSelected="1" topLeftCell="B1" workbookViewId="0">
      <selection activeCell="D2" sqref="D2:E30"/>
    </sheetView>
  </sheetViews>
  <sheetFormatPr defaultRowHeight="13.2" x14ac:dyDescent="0.25"/>
  <cols>
    <col min="1" max="1" width="6.77734375" customWidth="1"/>
    <col min="2" max="2" width="55" customWidth="1"/>
    <col min="3" max="3" width="10.44140625" customWidth="1"/>
    <col min="4" max="4" width="26.44140625" customWidth="1"/>
    <col min="5" max="5" width="37.77734375" customWidth="1"/>
  </cols>
  <sheetData>
    <row r="1" spans="1:5" ht="15" customHeight="1" x14ac:dyDescent="0.25">
      <c r="A1" s="7" t="s">
        <v>10</v>
      </c>
      <c r="B1" s="7" t="s">
        <v>122</v>
      </c>
      <c r="C1" s="7" t="s">
        <v>59</v>
      </c>
      <c r="D1" s="7" t="s">
        <v>209</v>
      </c>
      <c r="E1" s="7" t="s">
        <v>210</v>
      </c>
    </row>
    <row r="2" spans="1:5" ht="15" customHeight="1" x14ac:dyDescent="0.3">
      <c r="A2" s="8" t="s">
        <v>63</v>
      </c>
      <c r="B2" s="8" t="s">
        <v>211</v>
      </c>
      <c r="C2" s="8" t="s">
        <v>186</v>
      </c>
      <c r="D2" s="21"/>
      <c r="E2" s="21"/>
    </row>
    <row r="3" spans="1:5" ht="15" customHeight="1" x14ac:dyDescent="0.3">
      <c r="A3" s="5" t="s">
        <v>13</v>
      </c>
      <c r="B3" s="5" t="s">
        <v>212</v>
      </c>
      <c r="C3" s="5" t="s">
        <v>213</v>
      </c>
      <c r="D3" s="26">
        <v>1.2230917031699699E-2</v>
      </c>
      <c r="E3" s="26">
        <v>1.1836410744713E-2</v>
      </c>
    </row>
    <row r="4" spans="1:5" ht="15" customHeight="1" x14ac:dyDescent="0.3">
      <c r="A4" s="5" t="s">
        <v>16</v>
      </c>
      <c r="B4" s="5" t="s">
        <v>214</v>
      </c>
      <c r="C4" s="5" t="s">
        <v>215</v>
      </c>
      <c r="D4" s="26">
        <v>6.9485111993761997E-4</v>
      </c>
      <c r="E4" s="26">
        <v>6.7178592037155896E-4</v>
      </c>
    </row>
    <row r="5" spans="1:5" ht="15" customHeight="1" x14ac:dyDescent="0.3">
      <c r="A5" s="5" t="s">
        <v>19</v>
      </c>
      <c r="B5" s="5" t="s">
        <v>216</v>
      </c>
      <c r="C5" s="5" t="s">
        <v>217</v>
      </c>
      <c r="D5" s="26">
        <v>4.7733276728454099E-4</v>
      </c>
      <c r="E5" s="26">
        <v>4.6207996128584103E-4</v>
      </c>
    </row>
    <row r="6" spans="1:5" ht="15" customHeight="1" x14ac:dyDescent="0.3">
      <c r="A6" s="5" t="s">
        <v>22</v>
      </c>
      <c r="B6" s="5" t="s">
        <v>218</v>
      </c>
      <c r="C6" s="5" t="s">
        <v>219</v>
      </c>
      <c r="D6" s="26">
        <v>2.1655536832783202E-5</v>
      </c>
      <c r="E6" s="26">
        <v>2.0365265003171898E-5</v>
      </c>
    </row>
    <row r="7" spans="1:5" ht="15" customHeight="1" x14ac:dyDescent="0.3">
      <c r="A7" s="5" t="s">
        <v>25</v>
      </c>
      <c r="B7" s="5" t="s">
        <v>220</v>
      </c>
      <c r="C7" s="5" t="s">
        <v>221</v>
      </c>
      <c r="D7" s="23"/>
      <c r="E7" s="23"/>
    </row>
    <row r="8" spans="1:5" ht="15" customHeight="1" x14ac:dyDescent="0.3">
      <c r="A8" s="5" t="s">
        <v>28</v>
      </c>
      <c r="B8" s="5" t="s">
        <v>222</v>
      </c>
      <c r="C8" s="5" t="s">
        <v>223</v>
      </c>
      <c r="D8" s="23"/>
      <c r="E8" s="23"/>
    </row>
    <row r="9" spans="1:5" ht="15" customHeight="1" x14ac:dyDescent="0.3">
      <c r="A9" s="5" t="s">
        <v>31</v>
      </c>
      <c r="B9" s="5" t="s">
        <v>224</v>
      </c>
      <c r="C9" s="5" t="s">
        <v>225</v>
      </c>
      <c r="D9" s="26">
        <v>5.4332887461787198E-5</v>
      </c>
      <c r="E9" s="26">
        <v>5.2798835519327402E-5</v>
      </c>
    </row>
    <row r="10" spans="1:5" ht="15" customHeight="1" x14ac:dyDescent="0.3">
      <c r="A10" s="5" t="s">
        <v>34</v>
      </c>
      <c r="B10" s="5" t="s">
        <v>226</v>
      </c>
      <c r="C10" s="5" t="s">
        <v>227</v>
      </c>
      <c r="D10" s="26">
        <v>1.36512027151261E-2</v>
      </c>
      <c r="E10" s="26">
        <v>1.3365931763058701E-2</v>
      </c>
    </row>
    <row r="11" spans="1:5" ht="15" customHeight="1" x14ac:dyDescent="0.3">
      <c r="A11" s="5" t="s">
        <v>37</v>
      </c>
      <c r="B11" s="5" t="s">
        <v>228</v>
      </c>
      <c r="C11" s="5" t="s">
        <v>229</v>
      </c>
      <c r="D11" s="26">
        <v>1.70998993553343</v>
      </c>
      <c r="E11" s="26">
        <v>0.95709381437098995</v>
      </c>
    </row>
    <row r="12" spans="1:5" ht="15" customHeight="1" x14ac:dyDescent="0.3">
      <c r="A12" s="5" t="s">
        <v>40</v>
      </c>
      <c r="B12" s="5" t="s">
        <v>230</v>
      </c>
      <c r="C12" s="5" t="s">
        <v>223</v>
      </c>
      <c r="D12" s="23"/>
      <c r="E12" s="23"/>
    </row>
    <row r="13" spans="1:5" ht="15" customHeight="1" x14ac:dyDescent="0.3">
      <c r="A13" s="8" t="s">
        <v>101</v>
      </c>
      <c r="B13" s="8" t="s">
        <v>231</v>
      </c>
      <c r="C13" s="8" t="s">
        <v>232</v>
      </c>
      <c r="D13" s="21"/>
      <c r="E13" s="21"/>
    </row>
    <row r="14" spans="1:5" ht="15" customHeight="1" x14ac:dyDescent="0.3">
      <c r="A14" s="5" t="s">
        <v>13</v>
      </c>
      <c r="B14" s="5" t="s">
        <v>233</v>
      </c>
      <c r="C14" s="5" t="s">
        <v>234</v>
      </c>
      <c r="D14" s="23">
        <v>6649970129200</v>
      </c>
      <c r="E14" s="23">
        <v>6947275313400</v>
      </c>
    </row>
    <row r="15" spans="1:5" ht="15" customHeight="1" x14ac:dyDescent="0.3">
      <c r="A15" s="5"/>
      <c r="B15" s="5" t="s">
        <v>235</v>
      </c>
      <c r="C15" s="5" t="s">
        <v>236</v>
      </c>
      <c r="D15" s="23">
        <v>6649970129200</v>
      </c>
      <c r="E15" s="23">
        <v>6947275313400</v>
      </c>
    </row>
    <row r="16" spans="1:5" ht="15" customHeight="1" x14ac:dyDescent="0.3">
      <c r="A16" s="5"/>
      <c r="B16" s="5" t="s">
        <v>237</v>
      </c>
      <c r="C16" s="5" t="s">
        <v>238</v>
      </c>
      <c r="D16" s="23">
        <v>664997012.91999996</v>
      </c>
      <c r="E16" s="23">
        <v>694727531.34000003</v>
      </c>
    </row>
    <row r="17" spans="1:5" ht="15" customHeight="1" x14ac:dyDescent="0.3">
      <c r="A17" s="5" t="s">
        <v>16</v>
      </c>
      <c r="B17" s="5" t="s">
        <v>239</v>
      </c>
      <c r="C17" s="5" t="s">
        <v>240</v>
      </c>
      <c r="D17" s="23">
        <v>-92309332900.000107</v>
      </c>
      <c r="E17" s="23">
        <v>-297305184200</v>
      </c>
    </row>
    <row r="18" spans="1:5" ht="15" customHeight="1" x14ac:dyDescent="0.3">
      <c r="A18" s="5"/>
      <c r="B18" s="5" t="s">
        <v>241</v>
      </c>
      <c r="C18" s="5" t="s">
        <v>242</v>
      </c>
      <c r="D18" s="23">
        <v>66632209.049999997</v>
      </c>
      <c r="E18" s="23">
        <v>48416463.469999999</v>
      </c>
    </row>
    <row r="19" spans="1:5" ht="15" customHeight="1" x14ac:dyDescent="0.3">
      <c r="A19" s="5"/>
      <c r="B19" s="5" t="s">
        <v>243</v>
      </c>
      <c r="C19" s="5" t="s">
        <v>244</v>
      </c>
      <c r="D19" s="23">
        <v>666322090500</v>
      </c>
      <c r="E19" s="23">
        <v>484164634700</v>
      </c>
    </row>
    <row r="20" spans="1:5" ht="15" customHeight="1" x14ac:dyDescent="0.3">
      <c r="A20" s="5"/>
      <c r="B20" s="5" t="s">
        <v>245</v>
      </c>
      <c r="C20" s="5" t="s">
        <v>246</v>
      </c>
      <c r="D20" s="23">
        <v>-75863142.340000004</v>
      </c>
      <c r="E20" s="23">
        <v>-78146981.890000001</v>
      </c>
    </row>
    <row r="21" spans="1:5" ht="15" customHeight="1" x14ac:dyDescent="0.3">
      <c r="A21" s="5"/>
      <c r="B21" s="5" t="s">
        <v>247</v>
      </c>
      <c r="C21" s="5" t="s">
        <v>248</v>
      </c>
      <c r="D21" s="23">
        <v>-758631423400</v>
      </c>
      <c r="E21" s="23">
        <v>-781469818900</v>
      </c>
    </row>
    <row r="22" spans="1:5" ht="15" customHeight="1" x14ac:dyDescent="0.3">
      <c r="A22" s="5" t="s">
        <v>19</v>
      </c>
      <c r="B22" s="5" t="s">
        <v>249</v>
      </c>
      <c r="C22" s="5" t="s">
        <v>250</v>
      </c>
      <c r="D22" s="23">
        <v>6557660796300</v>
      </c>
      <c r="E22" s="23">
        <v>6649970129200</v>
      </c>
    </row>
    <row r="23" spans="1:5" ht="15" customHeight="1" x14ac:dyDescent="0.3">
      <c r="A23" s="5"/>
      <c r="B23" s="5" t="s">
        <v>251</v>
      </c>
      <c r="C23" s="5" t="s">
        <v>252</v>
      </c>
      <c r="D23" s="23">
        <v>6557660796300</v>
      </c>
      <c r="E23" s="23">
        <v>6649970129200</v>
      </c>
    </row>
    <row r="24" spans="1:5" ht="15" customHeight="1" x14ac:dyDescent="0.3">
      <c r="A24" s="5"/>
      <c r="B24" s="5" t="s">
        <v>253</v>
      </c>
      <c r="C24" s="5" t="s">
        <v>254</v>
      </c>
      <c r="D24" s="23">
        <v>655766079.63</v>
      </c>
      <c r="E24" s="23">
        <v>664997012.91999996</v>
      </c>
    </row>
    <row r="25" spans="1:5" ht="15" customHeight="1" x14ac:dyDescent="0.3">
      <c r="A25" s="5" t="s">
        <v>22</v>
      </c>
      <c r="B25" s="5" t="s">
        <v>255</v>
      </c>
      <c r="C25" s="5" t="s">
        <v>256</v>
      </c>
      <c r="D25" s="26">
        <v>8.8008974225326406E-6</v>
      </c>
      <c r="E25" s="26">
        <v>8.6787307128766004E-6</v>
      </c>
    </row>
    <row r="26" spans="1:5" ht="15" customHeight="1" x14ac:dyDescent="0.3">
      <c r="A26" s="5" t="s">
        <v>25</v>
      </c>
      <c r="B26" s="5" t="s">
        <v>257</v>
      </c>
      <c r="C26" s="5" t="s">
        <v>258</v>
      </c>
      <c r="D26" s="26">
        <v>3.2399999999999998E-2</v>
      </c>
      <c r="E26" s="26">
        <v>2.8500000000000001E-2</v>
      </c>
    </row>
    <row r="27" spans="1:5" ht="15" customHeight="1" x14ac:dyDescent="0.3">
      <c r="A27" s="5" t="s">
        <v>28</v>
      </c>
      <c r="B27" s="5" t="s">
        <v>259</v>
      </c>
      <c r="C27" s="5" t="s">
        <v>260</v>
      </c>
      <c r="D27" s="26">
        <v>8.3999999999999995E-3</v>
      </c>
      <c r="E27" s="26">
        <v>7.7000000000000002E-3</v>
      </c>
    </row>
    <row r="28" spans="1:5" ht="15" customHeight="1" x14ac:dyDescent="0.3">
      <c r="A28" s="5" t="s">
        <v>31</v>
      </c>
      <c r="B28" s="5" t="s">
        <v>261</v>
      </c>
      <c r="C28" s="5" t="s">
        <v>262</v>
      </c>
      <c r="D28" s="23">
        <v>35481</v>
      </c>
      <c r="E28" s="23">
        <v>35988</v>
      </c>
    </row>
    <row r="29" spans="1:5" ht="15" customHeight="1" x14ac:dyDescent="0.3">
      <c r="A29" s="5" t="s">
        <v>34</v>
      </c>
      <c r="B29" s="5" t="s">
        <v>263</v>
      </c>
      <c r="C29" s="5" t="s">
        <v>264</v>
      </c>
      <c r="D29" s="25">
        <v>19990.62</v>
      </c>
      <c r="E29" s="25">
        <v>20135.419999999998</v>
      </c>
    </row>
    <row r="30" spans="1:5" ht="15" customHeight="1" x14ac:dyDescent="0.3">
      <c r="A30" s="5" t="s">
        <v>37</v>
      </c>
      <c r="B30" s="5" t="s">
        <v>265</v>
      </c>
      <c r="C30" s="5" t="s">
        <v>266</v>
      </c>
      <c r="D30" s="23"/>
      <c r="E30" s="23"/>
    </row>
    <row r="31" spans="1:5" ht="15" customHeight="1" x14ac:dyDescent="0.3">
      <c r="A31" s="9" t="s">
        <v>267</v>
      </c>
      <c r="B31" s="9" t="s">
        <v>267</v>
      </c>
      <c r="C31" s="9" t="s">
        <v>267</v>
      </c>
      <c r="D31" s="9" t="s">
        <v>267</v>
      </c>
      <c r="E31" s="9" t="s">
        <v>267</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3.2" x14ac:dyDescent="0.25"/>
  <cols>
    <col min="1" max="1" width="6.77734375" customWidth="1"/>
    <col min="2" max="2" width="38.44140625" customWidth="1"/>
    <col min="3" max="3" width="24.5546875" customWidth="1"/>
    <col min="4" max="4" width="18.44140625" customWidth="1"/>
    <col min="5" max="5" width="16.44140625" customWidth="1"/>
    <col min="6" max="6" width="21" customWidth="1"/>
  </cols>
  <sheetData>
    <row r="1" spans="1:6" ht="15" customHeight="1" x14ac:dyDescent="0.25">
      <c r="A1" s="40" t="s">
        <v>10</v>
      </c>
      <c r="B1" s="40" t="s">
        <v>268</v>
      </c>
      <c r="C1" s="40" t="s">
        <v>269</v>
      </c>
      <c r="D1" s="40" t="s">
        <v>270</v>
      </c>
      <c r="E1" s="40"/>
      <c r="F1" s="40"/>
    </row>
    <row r="2" spans="1:6" ht="15" customHeight="1" x14ac:dyDescent="0.25">
      <c r="A2" s="40"/>
      <c r="B2" s="40"/>
      <c r="C2" s="40"/>
      <c r="D2" s="7" t="s">
        <v>271</v>
      </c>
      <c r="E2" s="7" t="s">
        <v>272</v>
      </c>
      <c r="F2" s="7" t="s">
        <v>273</v>
      </c>
    </row>
    <row r="3" spans="1:6" ht="15" customHeight="1" x14ac:dyDescent="0.3">
      <c r="A3" s="8" t="s">
        <v>63</v>
      </c>
      <c r="B3" s="8" t="s">
        <v>274</v>
      </c>
      <c r="C3" s="8"/>
      <c r="D3" s="8"/>
      <c r="E3" s="8"/>
      <c r="F3" s="8"/>
    </row>
    <row r="4" spans="1:6" ht="15" customHeight="1" x14ac:dyDescent="0.3">
      <c r="A4" s="5" t="s">
        <v>71</v>
      </c>
      <c r="B4" s="5" t="s">
        <v>71</v>
      </c>
      <c r="C4" s="5" t="s">
        <v>71</v>
      </c>
      <c r="D4" s="5" t="s">
        <v>71</v>
      </c>
      <c r="E4" s="5" t="s">
        <v>71</v>
      </c>
      <c r="F4" s="5" t="s">
        <v>71</v>
      </c>
    </row>
    <row r="5" spans="1:6" ht="15" customHeight="1" x14ac:dyDescent="0.3">
      <c r="A5" s="5"/>
      <c r="B5" s="5"/>
      <c r="C5" s="5" t="s">
        <v>1</v>
      </c>
      <c r="D5" s="5" t="s">
        <v>1</v>
      </c>
      <c r="E5" s="5" t="s">
        <v>1</v>
      </c>
      <c r="F5" s="5" t="s">
        <v>1</v>
      </c>
    </row>
    <row r="6" spans="1:6" ht="15" customHeight="1" x14ac:dyDescent="0.3">
      <c r="A6" s="8" t="s">
        <v>101</v>
      </c>
      <c r="B6" s="8" t="s">
        <v>275</v>
      </c>
      <c r="C6" s="8"/>
      <c r="D6" s="8"/>
      <c r="E6" s="8"/>
      <c r="F6" s="8"/>
    </row>
    <row r="7" spans="1:6" ht="15" customHeight="1" x14ac:dyDescent="0.3">
      <c r="A7" s="5" t="s">
        <v>71</v>
      </c>
      <c r="B7" s="5" t="s">
        <v>71</v>
      </c>
      <c r="C7" s="5" t="s">
        <v>71</v>
      </c>
      <c r="D7" s="5" t="s">
        <v>71</v>
      </c>
      <c r="E7" s="5" t="s">
        <v>71</v>
      </c>
      <c r="F7" s="5" t="s">
        <v>71</v>
      </c>
    </row>
    <row r="8" spans="1:6" ht="15" customHeight="1" x14ac:dyDescent="0.3">
      <c r="A8" s="5"/>
      <c r="B8" s="5"/>
      <c r="C8" s="5" t="s">
        <v>1</v>
      </c>
      <c r="D8" s="5" t="s">
        <v>1</v>
      </c>
      <c r="E8" s="5" t="s">
        <v>1</v>
      </c>
      <c r="F8" s="5" t="s">
        <v>1</v>
      </c>
    </row>
    <row r="9" spans="1:6" ht="15" customHeight="1" x14ac:dyDescent="0.3">
      <c r="A9" s="8" t="s">
        <v>149</v>
      </c>
      <c r="B9" s="8" t="s">
        <v>276</v>
      </c>
      <c r="C9" s="8"/>
      <c r="D9" s="8"/>
      <c r="E9" s="8"/>
      <c r="F9" s="8"/>
    </row>
    <row r="10" spans="1:6" ht="15" customHeight="1" x14ac:dyDescent="0.3">
      <c r="A10" s="5" t="s">
        <v>71</v>
      </c>
      <c r="B10" s="5" t="s">
        <v>71</v>
      </c>
      <c r="C10" s="5" t="s">
        <v>71</v>
      </c>
      <c r="D10" s="5" t="s">
        <v>71</v>
      </c>
      <c r="E10" s="5" t="s">
        <v>71</v>
      </c>
      <c r="F10" s="5" t="s">
        <v>71</v>
      </c>
    </row>
    <row r="11" spans="1:6" ht="15" customHeight="1" x14ac:dyDescent="0.3">
      <c r="A11" s="5"/>
      <c r="B11" s="5"/>
      <c r="C11" s="5" t="s">
        <v>1</v>
      </c>
      <c r="D11" s="5" t="s">
        <v>1</v>
      </c>
      <c r="E11" s="5" t="s">
        <v>1</v>
      </c>
      <c r="F11" s="5" t="s">
        <v>1</v>
      </c>
    </row>
    <row r="12" spans="1:6" ht="15" customHeight="1" x14ac:dyDescent="0.3">
      <c r="A12" s="8" t="s">
        <v>152</v>
      </c>
      <c r="B12" s="8" t="s">
        <v>277</v>
      </c>
      <c r="C12" s="8"/>
      <c r="D12" s="8"/>
      <c r="E12" s="8"/>
      <c r="F12" s="8"/>
    </row>
    <row r="13" spans="1:6" ht="15" customHeight="1" x14ac:dyDescent="0.3">
      <c r="A13" s="5" t="s">
        <v>71</v>
      </c>
      <c r="B13" s="5" t="s">
        <v>71</v>
      </c>
      <c r="C13" s="5" t="s">
        <v>71</v>
      </c>
      <c r="D13" s="5" t="s">
        <v>71</v>
      </c>
      <c r="E13" s="5" t="s">
        <v>71</v>
      </c>
      <c r="F13" s="5" t="s">
        <v>71</v>
      </c>
    </row>
    <row r="14" spans="1:6" ht="15" customHeight="1" x14ac:dyDescent="0.3">
      <c r="A14" s="5" t="s">
        <v>1</v>
      </c>
      <c r="B14" s="5" t="s">
        <v>1</v>
      </c>
      <c r="C14" s="5" t="s">
        <v>1</v>
      </c>
      <c r="D14" s="5" t="s">
        <v>1</v>
      </c>
      <c r="E14" s="5" t="s">
        <v>1</v>
      </c>
      <c r="F14" s="5" t="s">
        <v>1</v>
      </c>
    </row>
    <row r="15" spans="1:6" ht="15" customHeight="1" x14ac:dyDescent="0.3">
      <c r="A15" s="8" t="s">
        <v>159</v>
      </c>
      <c r="B15" s="8" t="s">
        <v>278</v>
      </c>
      <c r="C15" s="8"/>
      <c r="D15" s="8"/>
      <c r="E15" s="8"/>
      <c r="F15" s="8"/>
    </row>
    <row r="16" spans="1:6" ht="15" customHeight="1" x14ac:dyDescent="0.3">
      <c r="A16" s="5" t="s">
        <v>71</v>
      </c>
      <c r="B16" s="5" t="s">
        <v>71</v>
      </c>
      <c r="C16" s="5" t="s">
        <v>71</v>
      </c>
      <c r="D16" s="5" t="s">
        <v>71</v>
      </c>
      <c r="E16" s="5" t="s">
        <v>71</v>
      </c>
      <c r="F16" s="5" t="s">
        <v>71</v>
      </c>
    </row>
    <row r="17" spans="1:6" ht="15" customHeight="1" x14ac:dyDescent="0.3">
      <c r="A17" s="5" t="s">
        <v>1</v>
      </c>
      <c r="B17" s="5" t="s">
        <v>1</v>
      </c>
      <c r="C17" s="5" t="s">
        <v>1</v>
      </c>
      <c r="D17" s="5" t="s">
        <v>1</v>
      </c>
      <c r="E17" s="5" t="s">
        <v>1</v>
      </c>
      <c r="F17" s="5" t="s">
        <v>1</v>
      </c>
    </row>
    <row r="18" spans="1:6" ht="15" customHeight="1" x14ac:dyDescent="0.3">
      <c r="A18" s="8" t="s">
        <v>152</v>
      </c>
      <c r="B18" s="8" t="s">
        <v>279</v>
      </c>
      <c r="C18" s="8"/>
      <c r="D18" s="8"/>
      <c r="E18" s="8"/>
      <c r="F18" s="8"/>
    </row>
    <row r="19" spans="1:6" ht="15" customHeight="1" x14ac:dyDescent="0.3">
      <c r="A19" s="5" t="s">
        <v>71</v>
      </c>
      <c r="B19" s="5" t="s">
        <v>71</v>
      </c>
      <c r="C19" s="5" t="s">
        <v>71</v>
      </c>
      <c r="D19" s="5" t="s">
        <v>71</v>
      </c>
      <c r="E19" s="5" t="s">
        <v>71</v>
      </c>
      <c r="F19" s="5" t="s">
        <v>71</v>
      </c>
    </row>
    <row r="20" spans="1:6" ht="15" customHeight="1" x14ac:dyDescent="0.3">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sqref="A1:A2"/>
    </sheetView>
  </sheetViews>
  <sheetFormatPr defaultRowHeight="13.2" x14ac:dyDescent="0.25"/>
  <cols>
    <col min="1" max="1" width="6.77734375" customWidth="1"/>
    <col min="2" max="2" width="53.21875" customWidth="1"/>
    <col min="3" max="3" width="24" customWidth="1"/>
    <col min="4" max="4" width="20.5546875" customWidth="1"/>
  </cols>
  <sheetData>
    <row r="1" spans="1:4" ht="15" customHeight="1" x14ac:dyDescent="0.25">
      <c r="A1" s="40" t="s">
        <v>10</v>
      </c>
      <c r="B1" s="40" t="s">
        <v>122</v>
      </c>
      <c r="C1" s="40" t="s">
        <v>280</v>
      </c>
      <c r="D1" s="40"/>
    </row>
    <row r="2" spans="1:4" ht="15" customHeight="1" x14ac:dyDescent="0.25">
      <c r="A2" s="40"/>
      <c r="B2" s="40"/>
      <c r="C2" s="7" t="s">
        <v>281</v>
      </c>
      <c r="D2" s="7" t="s">
        <v>282</v>
      </c>
    </row>
    <row r="3" spans="1:4" ht="15" customHeight="1" x14ac:dyDescent="0.3">
      <c r="A3" s="5" t="s">
        <v>13</v>
      </c>
      <c r="B3" s="5" t="s">
        <v>283</v>
      </c>
      <c r="C3" s="5" t="s">
        <v>1</v>
      </c>
      <c r="D3" s="5" t="s">
        <v>1</v>
      </c>
    </row>
    <row r="4" spans="1:4" ht="15" customHeight="1" x14ac:dyDescent="0.3">
      <c r="A4" s="5" t="s">
        <v>71</v>
      </c>
      <c r="B4" s="5" t="s">
        <v>71</v>
      </c>
      <c r="C4" s="5" t="s">
        <v>71</v>
      </c>
      <c r="D4" s="5" t="s">
        <v>71</v>
      </c>
    </row>
    <row r="5" spans="1:4" ht="15" customHeight="1" x14ac:dyDescent="0.3">
      <c r="A5" s="5"/>
      <c r="B5" s="5"/>
      <c r="C5" s="5" t="s">
        <v>1</v>
      </c>
      <c r="D5" s="5" t="s">
        <v>1</v>
      </c>
    </row>
    <row r="6" spans="1:4" ht="15" customHeight="1" x14ac:dyDescent="0.3">
      <c r="A6" s="5" t="s">
        <v>101</v>
      </c>
      <c r="B6" s="5" t="s">
        <v>284</v>
      </c>
      <c r="C6" s="5" t="s">
        <v>1</v>
      </c>
      <c r="D6" s="5" t="s">
        <v>1</v>
      </c>
    </row>
    <row r="7" spans="1:4" ht="15" customHeight="1" x14ac:dyDescent="0.3">
      <c r="A7" s="5" t="s">
        <v>71</v>
      </c>
      <c r="B7" s="5" t="s">
        <v>71</v>
      </c>
      <c r="C7" s="5" t="s">
        <v>71</v>
      </c>
      <c r="D7" s="5" t="s">
        <v>71</v>
      </c>
    </row>
    <row r="8" spans="1:4" ht="15" customHeight="1" x14ac:dyDescent="0.3">
      <c r="A8" s="5"/>
      <c r="B8" s="5"/>
      <c r="C8" s="5" t="s">
        <v>1</v>
      </c>
      <c r="D8" s="5" t="s">
        <v>1</v>
      </c>
    </row>
    <row r="9" spans="1:4" ht="15" customHeight="1" x14ac:dyDescent="0.3">
      <c r="A9" s="5" t="s">
        <v>149</v>
      </c>
      <c r="B9" s="5" t="s">
        <v>285</v>
      </c>
      <c r="C9" s="5" t="s">
        <v>1</v>
      </c>
      <c r="D9" s="5" t="s">
        <v>1</v>
      </c>
    </row>
    <row r="10" spans="1:4" ht="15" customHeight="1" x14ac:dyDescent="0.3">
      <c r="A10" s="5" t="s">
        <v>71</v>
      </c>
      <c r="B10" s="5" t="s">
        <v>71</v>
      </c>
      <c r="C10" s="5" t="s">
        <v>71</v>
      </c>
      <c r="D10" s="5" t="s">
        <v>71</v>
      </c>
    </row>
    <row r="11" spans="1:4" ht="15" customHeight="1" x14ac:dyDescent="0.3">
      <c r="A11" s="5"/>
      <c r="B11" s="5"/>
      <c r="C11" s="5" t="s">
        <v>1</v>
      </c>
      <c r="D11" s="5" t="s">
        <v>1</v>
      </c>
    </row>
    <row r="12" spans="1:4" ht="15" customHeight="1" x14ac:dyDescent="0.3">
      <c r="A12" s="5" t="s">
        <v>152</v>
      </c>
      <c r="B12" s="5" t="s">
        <v>286</v>
      </c>
      <c r="C12" s="5" t="s">
        <v>1</v>
      </c>
      <c r="D12" s="5" t="s">
        <v>1</v>
      </c>
    </row>
    <row r="13" spans="1:4" ht="15" customHeight="1" x14ac:dyDescent="0.3">
      <c r="A13" s="5" t="s">
        <v>71</v>
      </c>
      <c r="B13" s="5" t="s">
        <v>71</v>
      </c>
      <c r="C13" s="5" t="s">
        <v>71</v>
      </c>
      <c r="D13" s="5" t="s">
        <v>71</v>
      </c>
    </row>
    <row r="14" spans="1:4" ht="15" customHeight="1" x14ac:dyDescent="0.3">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3.2" x14ac:dyDescent="0.25"/>
  <cols>
    <col min="1" max="1" width="6.77734375" customWidth="1"/>
    <col min="2" max="2" width="29.5546875" customWidth="1"/>
    <col min="3" max="7" width="14.21875" customWidth="1"/>
  </cols>
  <sheetData>
    <row r="1" spans="1:7" ht="15" customHeight="1" x14ac:dyDescent="0.25">
      <c r="A1" s="40" t="s">
        <v>10</v>
      </c>
      <c r="B1" s="40" t="s">
        <v>64</v>
      </c>
      <c r="C1" s="40" t="s">
        <v>209</v>
      </c>
      <c r="D1" s="40"/>
      <c r="E1" s="40" t="s">
        <v>210</v>
      </c>
      <c r="F1" s="40"/>
      <c r="G1" s="40" t="s">
        <v>62</v>
      </c>
    </row>
    <row r="2" spans="1:7" ht="15" customHeight="1" x14ac:dyDescent="0.25">
      <c r="A2" s="40"/>
      <c r="B2" s="40"/>
      <c r="C2" s="7" t="s">
        <v>281</v>
      </c>
      <c r="D2" s="7" t="s">
        <v>287</v>
      </c>
      <c r="E2" s="7" t="s">
        <v>281</v>
      </c>
      <c r="F2" s="7" t="s">
        <v>287</v>
      </c>
      <c r="G2" s="40"/>
    </row>
    <row r="3" spans="1:7" ht="15" customHeight="1" x14ac:dyDescent="0.3">
      <c r="A3" s="8" t="s">
        <v>66</v>
      </c>
      <c r="B3" s="8" t="s">
        <v>67</v>
      </c>
      <c r="C3" s="8" t="s">
        <v>1</v>
      </c>
      <c r="D3" s="8" t="s">
        <v>1</v>
      </c>
      <c r="E3" s="8" t="s">
        <v>1</v>
      </c>
      <c r="F3" s="8" t="s">
        <v>1</v>
      </c>
      <c r="G3" s="8" t="s">
        <v>1</v>
      </c>
    </row>
    <row r="4" spans="1:7" ht="15" customHeight="1" x14ac:dyDescent="0.3">
      <c r="A4" s="5" t="s">
        <v>1</v>
      </c>
      <c r="B4" s="5" t="s">
        <v>288</v>
      </c>
      <c r="C4" s="5" t="s">
        <v>1</v>
      </c>
      <c r="D4" s="5" t="s">
        <v>1</v>
      </c>
      <c r="E4" s="5" t="s">
        <v>1</v>
      </c>
      <c r="F4" s="5" t="s">
        <v>1</v>
      </c>
      <c r="G4" s="5" t="s">
        <v>1</v>
      </c>
    </row>
    <row r="5" spans="1:7" ht="15" customHeight="1" x14ac:dyDescent="0.3">
      <c r="A5" s="5" t="s">
        <v>1</v>
      </c>
      <c r="B5" s="5" t="s">
        <v>72</v>
      </c>
      <c r="C5" s="5" t="s">
        <v>1</v>
      </c>
      <c r="D5" s="5" t="s">
        <v>1</v>
      </c>
      <c r="E5" s="5" t="s">
        <v>1</v>
      </c>
      <c r="F5" s="5" t="s">
        <v>1</v>
      </c>
      <c r="G5" s="5" t="s">
        <v>1</v>
      </c>
    </row>
    <row r="6" spans="1:7" ht="15" customHeight="1" x14ac:dyDescent="0.3">
      <c r="A6" s="5" t="s">
        <v>1</v>
      </c>
      <c r="B6" s="5" t="s">
        <v>289</v>
      </c>
      <c r="C6" s="5" t="s">
        <v>1</v>
      </c>
      <c r="D6" s="5" t="s">
        <v>1</v>
      </c>
      <c r="E6" s="5" t="s">
        <v>1</v>
      </c>
      <c r="F6" s="5" t="s">
        <v>1</v>
      </c>
      <c r="G6" s="5" t="s">
        <v>1</v>
      </c>
    </row>
    <row r="7" spans="1:7" ht="15" customHeight="1" x14ac:dyDescent="0.3">
      <c r="A7" s="8" t="s">
        <v>74</v>
      </c>
      <c r="B7" s="8" t="s">
        <v>75</v>
      </c>
      <c r="C7" s="8" t="s">
        <v>1</v>
      </c>
      <c r="D7" s="8" t="s">
        <v>1</v>
      </c>
      <c r="E7" s="8" t="s">
        <v>1</v>
      </c>
      <c r="F7" s="8" t="s">
        <v>1</v>
      </c>
      <c r="G7" s="8" t="s">
        <v>1</v>
      </c>
    </row>
    <row r="8" spans="1:7" ht="15" customHeight="1" x14ac:dyDescent="0.3">
      <c r="A8" s="5" t="s">
        <v>71</v>
      </c>
      <c r="B8" s="5" t="s">
        <v>71</v>
      </c>
      <c r="C8" s="5" t="s">
        <v>71</v>
      </c>
      <c r="D8" s="5" t="s">
        <v>71</v>
      </c>
      <c r="E8" s="5" t="s">
        <v>71</v>
      </c>
      <c r="F8" s="5" t="s">
        <v>71</v>
      </c>
      <c r="G8" s="5" t="s">
        <v>71</v>
      </c>
    </row>
    <row r="9" spans="1:7" ht="15" customHeight="1" x14ac:dyDescent="0.3">
      <c r="A9" s="8" t="s">
        <v>77</v>
      </c>
      <c r="B9" s="8" t="s">
        <v>81</v>
      </c>
      <c r="C9" s="8" t="s">
        <v>1</v>
      </c>
      <c r="D9" s="8" t="s">
        <v>1</v>
      </c>
      <c r="E9" s="8" t="s">
        <v>1</v>
      </c>
      <c r="F9" s="8" t="s">
        <v>1</v>
      </c>
      <c r="G9" s="8" t="s">
        <v>1</v>
      </c>
    </row>
    <row r="10" spans="1:7" ht="15" customHeight="1" x14ac:dyDescent="0.3">
      <c r="A10" s="5" t="s">
        <v>71</v>
      </c>
      <c r="B10" s="5" t="s">
        <v>71</v>
      </c>
      <c r="C10" s="5" t="s">
        <v>71</v>
      </c>
      <c r="D10" s="5" t="s">
        <v>71</v>
      </c>
      <c r="E10" s="5" t="s">
        <v>71</v>
      </c>
      <c r="F10" s="5" t="s">
        <v>71</v>
      </c>
      <c r="G10" s="5" t="s">
        <v>71</v>
      </c>
    </row>
    <row r="11" spans="1:7" ht="15" customHeight="1" x14ac:dyDescent="0.3">
      <c r="A11" s="8" t="s">
        <v>80</v>
      </c>
      <c r="B11" s="8" t="s">
        <v>84</v>
      </c>
      <c r="C11" s="8" t="s">
        <v>1</v>
      </c>
      <c r="D11" s="8" t="s">
        <v>1</v>
      </c>
      <c r="E11" s="8" t="s">
        <v>1</v>
      </c>
      <c r="F11" s="8" t="s">
        <v>1</v>
      </c>
      <c r="G11" s="8" t="s">
        <v>1</v>
      </c>
    </row>
    <row r="12" spans="1:7" ht="15" customHeight="1" x14ac:dyDescent="0.3">
      <c r="A12" s="5" t="s">
        <v>71</v>
      </c>
      <c r="B12" s="5" t="s">
        <v>71</v>
      </c>
      <c r="C12" s="5" t="s">
        <v>71</v>
      </c>
      <c r="D12" s="5" t="s">
        <v>71</v>
      </c>
      <c r="E12" s="5" t="s">
        <v>71</v>
      </c>
      <c r="F12" s="5" t="s">
        <v>71</v>
      </c>
      <c r="G12" s="5" t="s">
        <v>71</v>
      </c>
    </row>
    <row r="13" spans="1:7" ht="15" customHeight="1" x14ac:dyDescent="0.3">
      <c r="A13" s="8" t="s">
        <v>83</v>
      </c>
      <c r="B13" s="8" t="s">
        <v>90</v>
      </c>
      <c r="C13" s="8" t="s">
        <v>1</v>
      </c>
      <c r="D13" s="8" t="s">
        <v>1</v>
      </c>
      <c r="E13" s="8" t="s">
        <v>1</v>
      </c>
      <c r="F13" s="8" t="s">
        <v>1</v>
      </c>
      <c r="G13" s="8" t="s">
        <v>1</v>
      </c>
    </row>
    <row r="14" spans="1:7" ht="15" customHeight="1" x14ac:dyDescent="0.3">
      <c r="A14" s="5" t="s">
        <v>71</v>
      </c>
      <c r="B14" s="5" t="s">
        <v>71</v>
      </c>
      <c r="C14" s="5" t="s">
        <v>71</v>
      </c>
      <c r="D14" s="5" t="s">
        <v>71</v>
      </c>
      <c r="E14" s="5" t="s">
        <v>71</v>
      </c>
      <c r="F14" s="5" t="s">
        <v>71</v>
      </c>
      <c r="G14" s="5" t="s">
        <v>71</v>
      </c>
    </row>
    <row r="15" spans="1:7" ht="15" customHeight="1" x14ac:dyDescent="0.3">
      <c r="A15" s="8" t="s">
        <v>86</v>
      </c>
      <c r="B15" s="8" t="s">
        <v>93</v>
      </c>
      <c r="C15" s="8" t="s">
        <v>1</v>
      </c>
      <c r="D15" s="8" t="s">
        <v>1</v>
      </c>
      <c r="E15" s="8" t="s">
        <v>1</v>
      </c>
      <c r="F15" s="8" t="s">
        <v>1</v>
      </c>
      <c r="G15" s="8" t="s">
        <v>1</v>
      </c>
    </row>
    <row r="16" spans="1:7" ht="15" customHeight="1" x14ac:dyDescent="0.3">
      <c r="A16" s="5" t="s">
        <v>71</v>
      </c>
      <c r="B16" s="5" t="s">
        <v>71</v>
      </c>
      <c r="C16" s="5" t="s">
        <v>71</v>
      </c>
      <c r="D16" s="5" t="s">
        <v>71</v>
      </c>
      <c r="E16" s="5" t="s">
        <v>71</v>
      </c>
      <c r="F16" s="5" t="s">
        <v>71</v>
      </c>
      <c r="G16" s="5" t="s">
        <v>71</v>
      </c>
    </row>
    <row r="17" spans="1:7" ht="15" customHeight="1" x14ac:dyDescent="0.3">
      <c r="A17" s="8" t="s">
        <v>89</v>
      </c>
      <c r="B17" s="8" t="s">
        <v>96</v>
      </c>
      <c r="C17" s="8" t="s">
        <v>1</v>
      </c>
      <c r="D17" s="8" t="s">
        <v>1</v>
      </c>
      <c r="E17" s="8" t="s">
        <v>1</v>
      </c>
      <c r="F17" s="8" t="s">
        <v>1</v>
      </c>
      <c r="G17" s="8" t="s">
        <v>1</v>
      </c>
    </row>
    <row r="18" spans="1:7" ht="15" customHeight="1" x14ac:dyDescent="0.3">
      <c r="A18" s="5" t="s">
        <v>71</v>
      </c>
      <c r="B18" s="5" t="s">
        <v>71</v>
      </c>
      <c r="C18" s="5" t="s">
        <v>71</v>
      </c>
      <c r="D18" s="5" t="s">
        <v>71</v>
      </c>
      <c r="E18" s="5" t="s">
        <v>71</v>
      </c>
      <c r="F18" s="5" t="s">
        <v>71</v>
      </c>
      <c r="G18" s="5" t="s">
        <v>71</v>
      </c>
    </row>
    <row r="19" spans="1:7" ht="15" customHeight="1" x14ac:dyDescent="0.3">
      <c r="A19" s="8" t="s">
        <v>92</v>
      </c>
      <c r="B19" s="8" t="s">
        <v>99</v>
      </c>
      <c r="C19" s="8" t="s">
        <v>1</v>
      </c>
      <c r="D19" s="8" t="s">
        <v>1</v>
      </c>
      <c r="E19" s="8" t="s">
        <v>1</v>
      </c>
      <c r="F19" s="8" t="s">
        <v>1</v>
      </c>
      <c r="G19" s="8" t="s">
        <v>1</v>
      </c>
    </row>
    <row r="20" spans="1:7" ht="15" customHeight="1" x14ac:dyDescent="0.3">
      <c r="A20" s="5" t="s">
        <v>1</v>
      </c>
      <c r="B20" s="5" t="s">
        <v>102</v>
      </c>
      <c r="C20" s="5" t="s">
        <v>1</v>
      </c>
      <c r="D20" s="5" t="s">
        <v>1</v>
      </c>
      <c r="E20" s="5" t="s">
        <v>1</v>
      </c>
      <c r="F20" s="5" t="s">
        <v>1</v>
      </c>
      <c r="G20" s="5" t="s">
        <v>1</v>
      </c>
    </row>
    <row r="21" spans="1:7" ht="15" customHeight="1" x14ac:dyDescent="0.3">
      <c r="A21" s="8" t="s">
        <v>104</v>
      </c>
      <c r="B21" s="8" t="s">
        <v>108</v>
      </c>
      <c r="C21" s="8" t="s">
        <v>1</v>
      </c>
      <c r="D21" s="8" t="s">
        <v>1</v>
      </c>
      <c r="E21" s="8" t="s">
        <v>1</v>
      </c>
      <c r="F21" s="8" t="s">
        <v>1</v>
      </c>
      <c r="G21" s="8" t="s">
        <v>1</v>
      </c>
    </row>
    <row r="22" spans="1:7" ht="15" customHeight="1" x14ac:dyDescent="0.3">
      <c r="A22" s="5" t="s">
        <v>71</v>
      </c>
      <c r="B22" s="5" t="s">
        <v>71</v>
      </c>
      <c r="C22" s="5" t="s">
        <v>71</v>
      </c>
      <c r="D22" s="5" t="s">
        <v>71</v>
      </c>
      <c r="E22" s="5" t="s">
        <v>71</v>
      </c>
      <c r="F22" s="5" t="s">
        <v>71</v>
      </c>
      <c r="G22" s="5" t="s">
        <v>71</v>
      </c>
    </row>
    <row r="23" spans="1:7" ht="15" customHeight="1" x14ac:dyDescent="0.3">
      <c r="A23" s="8" t="s">
        <v>107</v>
      </c>
      <c r="B23" s="8" t="s">
        <v>111</v>
      </c>
      <c r="C23" s="8" t="s">
        <v>1</v>
      </c>
      <c r="D23" s="8" t="s">
        <v>1</v>
      </c>
      <c r="E23" s="8" t="s">
        <v>1</v>
      </c>
      <c r="F23" s="8" t="s">
        <v>1</v>
      </c>
      <c r="G23" s="8" t="s">
        <v>1</v>
      </c>
    </row>
    <row r="24" spans="1:7" ht="15" customHeight="1" x14ac:dyDescent="0.3">
      <c r="A24" s="8" t="s">
        <v>110</v>
      </c>
      <c r="B24" s="8" t="s">
        <v>114</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f1I3kZurzTd/SJHNhSC9R8o7yc76HwcMXvF6npdNX4I=</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jUompX8KGh6geAEs6h2fRrW39GNk83sExdXy/LvR30A=</DigestValue>
    </Reference>
  </SignedInfo>
  <SignatureValue>iS47/FN58DY0bFC0wFen/yoGOMvrW6COpccvxkDjOI/G6XSbhf1v0crhReppyiTuaXBex+0wdTcQ
TC6J0tde0SME+uAeNgwoL42Ttyib3N+yZgOndLxFHOCK1E250NSupcMUtJv86WZrMYEvJtivKu5C
Rpocx7QjhlUYORjhPDLv4psch4sdvPYGge/iLlwVXZBiYkSTH7lK2WjM9C2VlDZ6Hmci3AxzHUJk
LPRWzHSs7khjPM0z4U/qAi6TVqSwy0vxWHzOza+ymmTFLn3247Wb5KaqKhxH3i/dNqLOVUxbcSXA
6LNedmwyw0S0yjXFLmdKGbRsCQgq7g7JMrogXQ==</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MzRG5kwEBjhm7m9w1mNxnR3rdECfSCpJAywvFm6sz+0=</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8Kgu7BJvLg/5KH8BUY5qf6J2I2pLIhHhLKXt1SEK7oE=</DigestValue>
      </Reference>
      <Reference URI="/xl/drawings/vmlDrawing10.vml?ContentType=application/vnd.openxmlformats-officedocument.vmlDrawing">
        <DigestMethod Algorithm="http://www.w3.org/2001/04/xmlenc#sha256"/>
        <DigestValue>C6z0l+37rDxcNQIa8e7XIPHbu3qopbZgiU5b0IVdfx0=</DigestValue>
      </Reference>
      <Reference URI="/xl/drawings/vmlDrawing11.vml?ContentType=application/vnd.openxmlformats-officedocument.vmlDrawing">
        <DigestMethod Algorithm="http://www.w3.org/2001/04/xmlenc#sha256"/>
        <DigestValue>70IZr0LO5STKZ8WKtztYehKTV0WQidGcmqDTjGQovfI=</DigestValue>
      </Reference>
      <Reference URI="/xl/drawings/vmlDrawing2.vml?ContentType=application/vnd.openxmlformats-officedocument.vmlDrawing">
        <DigestMethod Algorithm="http://www.w3.org/2001/04/xmlenc#sha256"/>
        <DigestValue>xPd4FCYoEfu8MwZLvuQ8PM5kWcXL0cbLFTmF+R7zK3A=</DigestValue>
      </Reference>
      <Reference URI="/xl/drawings/vmlDrawing3.vml?ContentType=application/vnd.openxmlformats-officedocument.vmlDrawing">
        <DigestMethod Algorithm="http://www.w3.org/2001/04/xmlenc#sha256"/>
        <DigestValue>eSSVlewz+MggpAejqQhCz5H784pF1rImV/r92rEkbNI=</DigestValue>
      </Reference>
      <Reference URI="/xl/drawings/vmlDrawing4.vml?ContentType=application/vnd.openxmlformats-officedocument.vmlDrawing">
        <DigestMethod Algorithm="http://www.w3.org/2001/04/xmlenc#sha256"/>
        <DigestValue>GBDPYdqvgHVWq+XUzXW4Z9LJorCoU+zGxlLBfXL52LI=</DigestValue>
      </Reference>
      <Reference URI="/xl/drawings/vmlDrawing5.vml?ContentType=application/vnd.openxmlformats-officedocument.vmlDrawing">
        <DigestMethod Algorithm="http://www.w3.org/2001/04/xmlenc#sha256"/>
        <DigestValue>qqg7KekuJab1uog09GgXOrewZR7w0GyKnkVmgm7nk0I=</DigestValue>
      </Reference>
      <Reference URI="/xl/drawings/vmlDrawing6.vml?ContentType=application/vnd.openxmlformats-officedocument.vmlDrawing">
        <DigestMethod Algorithm="http://www.w3.org/2001/04/xmlenc#sha256"/>
        <DigestValue>mBoFEKYxYZ9GLHl/pgDiZCMBCw7XsTuXcQ26+orWfMI=</DigestValue>
      </Reference>
      <Reference URI="/xl/drawings/vmlDrawing7.vml?ContentType=application/vnd.openxmlformats-officedocument.vmlDrawing">
        <DigestMethod Algorithm="http://www.w3.org/2001/04/xmlenc#sha256"/>
        <DigestValue>mD6Ym1SUTZ6eCc0JUN7nIZ1RnhncYLZOLgSOeQBvVfI=</DigestValue>
      </Reference>
      <Reference URI="/xl/drawings/vmlDrawing8.vml?ContentType=application/vnd.openxmlformats-officedocument.vmlDrawing">
        <DigestMethod Algorithm="http://www.w3.org/2001/04/xmlenc#sha256"/>
        <DigestValue>HWVoOJ2jvG1iVD+tVT4ef34E7QfK4A3hUP1CF8KaTqU=</DigestValue>
      </Reference>
      <Reference URI="/xl/drawings/vmlDrawing9.vml?ContentType=application/vnd.openxmlformats-officedocument.vmlDrawing">
        <DigestMethod Algorithm="http://www.w3.org/2001/04/xmlenc#sha256"/>
        <DigestValue>wJjuGhmvzYadQ1tbDarB5/iyz2ljllrXWvXoisVuqaM=</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F0oWhdwAOlVTjL/KTF00wHXOLBQJc2HPgih+oykjHIk=</DigestValue>
      </Reference>
      <Reference URI="/xl/styles.xml?ContentType=application/vnd.openxmlformats-officedocument.spreadsheetml.styles+xml">
        <DigestMethod Algorithm="http://www.w3.org/2001/04/xmlenc#sha256"/>
        <DigestValue>tAxt0HoRLtXTqU2G9NHKaksJpBvE6srEvxqAe94auto=</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OqUPsdL5mDud4HwrX9Qm6H9IneZDZ3nFjhWJ1XVxjMI=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S9+P9GqXg65DClPTH1O/rJXLYsmBqtZWG2YP9OnNKpM=</DigestValue>
      </Reference>
      <Reference URI="/xl/worksheets/sheet10.xml?ContentType=application/vnd.openxmlformats-officedocument.spreadsheetml.worksheet+xml">
        <DigestMethod Algorithm="http://www.w3.org/2001/04/xmlenc#sha256"/>
        <DigestValue>gshUAVG1um6LDx4G63ZnJ72+L5u6/d0kHR7dgaG/V2Q=</DigestValue>
      </Reference>
      <Reference URI="/xl/worksheets/sheet11.xml?ContentType=application/vnd.openxmlformats-officedocument.spreadsheetml.worksheet+xml">
        <DigestMethod Algorithm="http://www.w3.org/2001/04/xmlenc#sha256"/>
        <DigestValue>Io8VLTz1FvxA58L3116j7eppwtZWz0vUUYiDv68LoIc=</DigestValue>
      </Reference>
      <Reference URI="/xl/worksheets/sheet12.xml?ContentType=application/vnd.openxmlformats-officedocument.spreadsheetml.worksheet+xml">
        <DigestMethod Algorithm="http://www.w3.org/2001/04/xmlenc#sha256"/>
        <DigestValue>1A7ClSBsgdjjCAzCVPu88UKkyq/l8v/uFI1Zm+Oael0=</DigestValue>
      </Reference>
      <Reference URI="/xl/worksheets/sheet13.xml?ContentType=application/vnd.openxmlformats-officedocument.spreadsheetml.worksheet+xml">
        <DigestMethod Algorithm="http://www.w3.org/2001/04/xmlenc#sha256"/>
        <DigestValue>ErK/d8tjQSK+g9E6CTw8Cpll0UmBP1WHG7DdLpj1POY=</DigestValue>
      </Reference>
      <Reference URI="/xl/worksheets/sheet2.xml?ContentType=application/vnd.openxmlformats-officedocument.spreadsheetml.worksheet+xml">
        <DigestMethod Algorithm="http://www.w3.org/2001/04/xmlenc#sha256"/>
        <DigestValue>0QjsdLLoe8EbvYLarQ/2HLEbvBOoDcS/4n59dXxPj1A=</DigestValue>
      </Reference>
      <Reference URI="/xl/worksheets/sheet3.xml?ContentType=application/vnd.openxmlformats-officedocument.spreadsheetml.worksheet+xml">
        <DigestMethod Algorithm="http://www.w3.org/2001/04/xmlenc#sha256"/>
        <DigestValue>cawYYwBs5lHiJjUA2tpvdTcvFsnhsNT4Yv8TBMFVpQI=</DigestValue>
      </Reference>
      <Reference URI="/xl/worksheets/sheet4.xml?ContentType=application/vnd.openxmlformats-officedocument.spreadsheetml.worksheet+xml">
        <DigestMethod Algorithm="http://www.w3.org/2001/04/xmlenc#sha256"/>
        <DigestValue>l5px+ZMnqvzUQ6BQhjWhGSTvnIuH6P42z51Qrlif1Bk=</DigestValue>
      </Reference>
      <Reference URI="/xl/worksheets/sheet5.xml?ContentType=application/vnd.openxmlformats-officedocument.spreadsheetml.worksheet+xml">
        <DigestMethod Algorithm="http://www.w3.org/2001/04/xmlenc#sha256"/>
        <DigestValue>qGii4t+h8lg/N1YgzfbtxCFn8rKTGWLlFpZ2LEsqAXA=</DigestValue>
      </Reference>
      <Reference URI="/xl/worksheets/sheet6.xml?ContentType=application/vnd.openxmlformats-officedocument.spreadsheetml.worksheet+xml">
        <DigestMethod Algorithm="http://www.w3.org/2001/04/xmlenc#sha256"/>
        <DigestValue>iToZ1M5ZGYJjEQBiF64Nc0Em/7EzwHWBDBb8/ynA1so=</DigestValue>
      </Reference>
      <Reference URI="/xl/worksheets/sheet7.xml?ContentType=application/vnd.openxmlformats-officedocument.spreadsheetml.worksheet+xml">
        <DigestMethod Algorithm="http://www.w3.org/2001/04/xmlenc#sha256"/>
        <DigestValue>H1dPkGlNNu6wxupGhvedeB1ygwZAUXch/N2SQkGrKSk=</DigestValue>
      </Reference>
      <Reference URI="/xl/worksheets/sheet8.xml?ContentType=application/vnd.openxmlformats-officedocument.spreadsheetml.worksheet+xml">
        <DigestMethod Algorithm="http://www.w3.org/2001/04/xmlenc#sha256"/>
        <DigestValue>mJz7uYQWkVyyzGA92qZ+FN8WQpTD3zYop71PpfA/xLY=</DigestValue>
      </Reference>
      <Reference URI="/xl/worksheets/sheet9.xml?ContentType=application/vnd.openxmlformats-officedocument.spreadsheetml.worksheet+xml">
        <DigestMethod Algorithm="http://www.w3.org/2001/04/xmlenc#sha256"/>
        <DigestValue>MeZ0stA4ww/0ct7mY3KWMNs6d1lG8xr000eIZ1AIu/I=</DigestValue>
      </Reference>
    </Manifest>
    <SignatureProperties>
      <SignatureProperty Id="idSignatureTime" Target="#idPackageSignature">
        <mdssi:SignatureTime xmlns:mdssi="http://schemas.openxmlformats.org/package/2006/digital-signature">
          <mdssi:Format>YYYY-MM-DDThh:mm:ssTZD</mdssi:Format>
          <mdssi:Value>2025-11-06T03:50:51Z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2025-11-06T03:50:51Z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AMd4mhdA9lCPne2cLZuj+P5WwyT+2adnl0VQ/0+VpR4=</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pCC6dQkR2MAtYXVkdivtKcCDUNlCsCOK+X8blLk2LoQ=</DigestValue>
    </Reference>
  </SignedInfo>
  <SignatureValue>56g+SROjCZZIwYLRtnrmkWZmInyERv5BZIE1r33gIboQZgAaEq+Af5iItskF1GByaIJ2FUuxqsUe
uJvMBgNzf7rwAGqwTzEpJF5N90UL170Dm/fnJnwrDS6PAILTqeA3a7hapvJ5cKv6AfCAPTjuT4cR
swO2SV5wvuosOsf/pBHPy9ZPYqMAlTpXENDxwUv8g5ZyzcPKL5O/aizXj02r1aSI1RM3KSxSL0Rf
/LxdpGkOcvyQ5s4P21b3hKVOSqj5I4dDEy8blMFc5S/ZNWPFTkm+Ba/o+xeFWsADstizOAUtxANZ
6pqxsr9GpfCm9sG7GwsSUwIowf34EC+siKebDw==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uOnuHHJQWtvsn73ZwRvHEtznmxBrDKw6rvknkvraLv0=</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O62dZvQA+UQDMaGkgs2v+hpSbdzguNOLNL8C9b8H7RU=</DigestValue>
      </Reference>
      <Reference URI="/xl/drawings/vmlDrawing10.vml?ContentType=application/vnd.openxmlformats-officedocument.vmlDrawing">
        <DigestMethod Algorithm="http://www.w3.org/2001/04/xmlenc#sha256"/>
        <DigestValue>ouR/uiC2xGDlWOmATu+5WAOEzwUpDRMEeVjLR3L0XUM=</DigestValue>
      </Reference>
      <Reference URI="/xl/drawings/vmlDrawing11.vml?ContentType=application/vnd.openxmlformats-officedocument.vmlDrawing">
        <DigestMethod Algorithm="http://www.w3.org/2001/04/xmlenc#sha256"/>
        <DigestValue>sBtM0dBtMwyH0/Hn+mPeU9hIFvtj3crfVh2sDUpnGcU=</DigestValue>
      </Reference>
      <Reference URI="/xl/drawings/vmlDrawing2.vml?ContentType=application/vnd.openxmlformats-officedocument.vmlDrawing">
        <DigestMethod Algorithm="http://www.w3.org/2001/04/xmlenc#sha256"/>
        <DigestValue>26Zaora/ZJl7P5dkW6E/pzRgPAELP+cIOoZmRWduRaI=</DigestValue>
      </Reference>
      <Reference URI="/xl/drawings/vmlDrawing3.vml?ContentType=application/vnd.openxmlformats-officedocument.vmlDrawing">
        <DigestMethod Algorithm="http://www.w3.org/2001/04/xmlenc#sha256"/>
        <DigestValue>kO1aapAupeE13CskOjCLK2hlB8kF9gm1yWkMhr1kt74=</DigestValue>
      </Reference>
      <Reference URI="/xl/drawings/vmlDrawing4.vml?ContentType=application/vnd.openxmlformats-officedocument.vmlDrawing">
        <DigestMethod Algorithm="http://www.w3.org/2001/04/xmlenc#sha256"/>
        <DigestValue>s61kyt58f/JL9FRVdhN9fQ76D+9V+heLD33kWHQjnic=</DigestValue>
      </Reference>
      <Reference URI="/xl/drawings/vmlDrawing5.vml?ContentType=application/vnd.openxmlformats-officedocument.vmlDrawing">
        <DigestMethod Algorithm="http://www.w3.org/2001/04/xmlenc#sha256"/>
        <DigestValue>+R1ps4S4WQcCuv9VcihJMK4uHoiqQr3l2HcyQj7F8P0=</DigestValue>
      </Reference>
      <Reference URI="/xl/drawings/vmlDrawing6.vml?ContentType=application/vnd.openxmlformats-officedocument.vmlDrawing">
        <DigestMethod Algorithm="http://www.w3.org/2001/04/xmlenc#sha256"/>
        <DigestValue>Jy3loMMgSmRzuTow6bIp5rbI1mGu5ZzKid2rY3oa97o=</DigestValue>
      </Reference>
      <Reference URI="/xl/drawings/vmlDrawing7.vml?ContentType=application/vnd.openxmlformats-officedocument.vmlDrawing">
        <DigestMethod Algorithm="http://www.w3.org/2001/04/xmlenc#sha256"/>
        <DigestValue>oQJFJo1YvxZPc4RE1aAiP+eqTMmxCFmhSV9SFl0ecfc=</DigestValue>
      </Reference>
      <Reference URI="/xl/drawings/vmlDrawing8.vml?ContentType=application/vnd.openxmlformats-officedocument.vmlDrawing">
        <DigestMethod Algorithm="http://www.w3.org/2001/04/xmlenc#sha256"/>
        <DigestValue>6RhbWfQgEeMSLTY9lNdxfSaRNhA5eCVIrXMU1N65On0=</DigestValue>
      </Reference>
      <Reference URI="/xl/drawings/vmlDrawing9.vml?ContentType=application/vnd.openxmlformats-officedocument.vmlDrawing">
        <DigestMethod Algorithm="http://www.w3.org/2001/04/xmlenc#sha256"/>
        <DigestValue>DxV0GaeevBK++1VkF1k8ST5DbxojH1cIzmoyAfTYREA=</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F0oWhdwAOlVTjL/KTF00wHXOLBQJc2HPgih+oykjHIk=</DigestValue>
      </Reference>
      <Reference URI="/xl/styles.xml?ContentType=application/vnd.openxmlformats-officedocument.spreadsheetml.styles+xml">
        <DigestMethod Algorithm="http://www.w3.org/2001/04/xmlenc#sha256"/>
        <DigestValue>SwmDnt1zISBIirlqWXWXgzdQnDeeS1YBQx6bJaOAfVA=</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r5SQ4nkA94YVPCgHAanlhVcb7Zz/DJFCPWjI9BtTtZs=</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LZOwcjRVyDORxwirhsoq9/y3omkbWoo83brOJdmbGDk=</DigestValue>
      </Reference>
      <Reference URI="/xl/worksheets/sheet10.xml?ContentType=application/vnd.openxmlformats-officedocument.spreadsheetml.worksheet+xml">
        <DigestMethod Algorithm="http://www.w3.org/2001/04/xmlenc#sha256"/>
        <DigestValue>aRHc5mvX1EmRYUh0JztUUIBaKyC/CWXn5xyNAtYqelQ=</DigestValue>
      </Reference>
      <Reference URI="/xl/worksheets/sheet11.xml?ContentType=application/vnd.openxmlformats-officedocument.spreadsheetml.worksheet+xml">
        <DigestMethod Algorithm="http://www.w3.org/2001/04/xmlenc#sha256"/>
        <DigestValue>cHjuJa7nmaXQtBU0b2OUQcI+KPEMdiBapTlzrYgFJuQ=</DigestValue>
      </Reference>
      <Reference URI="/xl/worksheets/sheet12.xml?ContentType=application/vnd.openxmlformats-officedocument.spreadsheetml.worksheet+xml">
        <DigestMethod Algorithm="http://www.w3.org/2001/04/xmlenc#sha256"/>
        <DigestValue>vcq0OWRZe2E416V37n0E6giAl1hwFfqLZmX4k+j1P6M=</DigestValue>
      </Reference>
      <Reference URI="/xl/worksheets/sheet13.xml?ContentType=application/vnd.openxmlformats-officedocument.spreadsheetml.worksheet+xml">
        <DigestMethod Algorithm="http://www.w3.org/2001/04/xmlenc#sha256"/>
        <DigestValue>jqEP6uTdbw3Of6nTMDOMgQVmFSA0W18Fy/eHiPwkvKs=</DigestValue>
      </Reference>
      <Reference URI="/xl/worksheets/sheet2.xml?ContentType=application/vnd.openxmlformats-officedocument.spreadsheetml.worksheet+xml">
        <DigestMethod Algorithm="http://www.w3.org/2001/04/xmlenc#sha256"/>
        <DigestValue>YNcjvLgqRbBGC0FxB94FZy16PsxAXZN8UZSr7lIOxdY=</DigestValue>
      </Reference>
      <Reference URI="/xl/worksheets/sheet3.xml?ContentType=application/vnd.openxmlformats-officedocument.spreadsheetml.worksheet+xml">
        <DigestMethod Algorithm="http://www.w3.org/2001/04/xmlenc#sha256"/>
        <DigestValue>vDlpdY2KY19a8GPlRg276L7MawMJaSyhmU0jWlsQx1w=</DigestValue>
      </Reference>
      <Reference URI="/xl/worksheets/sheet4.xml?ContentType=application/vnd.openxmlformats-officedocument.spreadsheetml.worksheet+xml">
        <DigestMethod Algorithm="http://www.w3.org/2001/04/xmlenc#sha256"/>
        <DigestValue>lFFg7xFCkpgjuB0FSiZu8Vis3vMTvnjjsmfTE2yUR1g=</DigestValue>
      </Reference>
      <Reference URI="/xl/worksheets/sheet5.xml?ContentType=application/vnd.openxmlformats-officedocument.spreadsheetml.worksheet+xml">
        <DigestMethod Algorithm="http://www.w3.org/2001/04/xmlenc#sha256"/>
        <DigestValue>83uYKn9wwuOxpu56Imt8f4IIsX/BEHU9emkBfLztseE=</DigestValue>
      </Reference>
      <Reference URI="/xl/worksheets/sheet6.xml?ContentType=application/vnd.openxmlformats-officedocument.spreadsheetml.worksheet+xml">
        <DigestMethod Algorithm="http://www.w3.org/2001/04/xmlenc#sha256"/>
        <DigestValue>IXXotZg3XLM1mb7eTsc9UOdwACZhtOegcZg5qYb/aB4=</DigestValue>
      </Reference>
      <Reference URI="/xl/worksheets/sheet7.xml?ContentType=application/vnd.openxmlformats-officedocument.spreadsheetml.worksheet+xml">
        <DigestMethod Algorithm="http://www.w3.org/2001/04/xmlenc#sha256"/>
        <DigestValue>71iUk4Y1zMXZTNm/OGCJGbd9LBJK6V2y9SkxEsltROQ=</DigestValue>
      </Reference>
      <Reference URI="/xl/worksheets/sheet8.xml?ContentType=application/vnd.openxmlformats-officedocument.spreadsheetml.worksheet+xml">
        <DigestMethod Algorithm="http://www.w3.org/2001/04/xmlenc#sha256"/>
        <DigestValue>0MfdU8wEJNS4VV3xEg7KS03ufuZYiXMjAO8TDQ2Phy4=</DigestValue>
      </Reference>
      <Reference URI="/xl/worksheets/sheet9.xml?ContentType=application/vnd.openxmlformats-officedocument.spreadsheetml.worksheet+xml">
        <DigestMethod Algorithm="http://www.w3.org/2001/04/xmlenc#sha256"/>
        <DigestValue>e9sQ6PmF42oaZxrg5dO65mtOH7B7karUuxnVa/ZubNQ=</DigestValue>
      </Reference>
    </Manifest>
    <SignatureProperties>
      <SignatureProperty Id="idSignatureTime" Target="#idPackageSignature">
        <mdssi:SignatureTime xmlns:mdssi="http://schemas.openxmlformats.org/package/2006/digital-signature">
          <mdssi:Format>YYYY-MM-DDThh:mm:ssTZD</mdssi:Format>
          <mdssi:Value>2025-11-06T10:39:18Z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2025-11-06T10:39:18Z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Trang IB. Le Thi Huyen</cp:lastModifiedBy>
  <dcterms:created xsi:type="dcterms:W3CDTF">2024-09-26T11:16:36Z</dcterms:created>
  <dcterms:modified xsi:type="dcterms:W3CDTF">2025-11-06T10:39:16Z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2024-09-26T11:16:36Z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92e91bad-9088-4b04-98a0-1111474107ac</vt:lpwstr>
  </property>
  <property fmtid="{D5CDD505-2E9C-101B-9397-08002B2CF9AE}" pid="10" name="MSIP_Label_76274c26-8161-4bde-aa07-b2b522e14278_ContentBits">
    <vt:lpwstr>0</vt:lpwstr>
  </property>
</Properties>
</file>