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 DINH KY\BAO CAO TUAN\2025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19" i="27" l="1"/>
  <c r="E20" i="27"/>
  <c r="E18" i="27"/>
  <c r="F31" i="27"/>
  <c r="F45" i="27" l="1"/>
  <c r="F30" i="27"/>
  <c r="F37" i="27" s="1"/>
  <c r="F39" i="27" s="1"/>
  <c r="F52" i="27" l="1"/>
  <c r="F53" i="27" s="1"/>
  <c r="E21" i="27" l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<sst xmlns="http://schemas.openxmlformats.org/spreadsheetml/2006/main" count="1392" uniqueCount="599">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</sst>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43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43" fontId="11" fillId="0" borderId="19" xfId="64" applyFont="1" applyFill="1" applyBorder="1" applyAlignment="1">
      <alignment wrapText="1"/>
    </xf>
    <xf numFmtId="224" fontId="11" fillId="0" borderId="0" xfId="499" applyNumberFormat="1" applyFont="1" applyBorder="1" applyAlignment="1">
      <alignment horizontal="right"/>
    </xf>
    <xf numFmtId="171" fontId="11" fillId="0" borderId="19" xfId="64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C23" zoomScale="87" zoomScaleNormal="87" zoomScaleSheetLayoutView="87" workbookViewId="0">
      <selection activeCell="F41" sqref="F41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"&amp;TEXT(G25+1,"dd/mm/yyyy")&amp;" đến "&amp;TEXT(F25,"dd/mm/yyyy")</f>
        <v>Từ ngày 29/09/2025 đến 05/10/2025</v>
      </c>
      <c r="H18" s="176"/>
    </row>
    <row r="19" spans="2:12" ht="15.75" customHeight="1">
      <c r="B19" s="177"/>
      <c r="C19" s="178" t="s">
        <v>571</v>
      </c>
      <c r="D19" s="177"/>
      <c r="E19" s="162" t="str">
        <f>"From "&amp;TEXT(G25+1,"dd/mm/yyyy")&amp;" to "&amp;TEXT(F25,"dd/mm/yyyy")</f>
        <v>From 29/09/2025 to 05/10/2025</v>
      </c>
      <c r="H19" s="176"/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45936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45936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4" t="s">
        <v>542</v>
      </c>
      <c r="G23" s="264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5"/>
      <c r="C25" s="186"/>
      <c r="D25" s="187"/>
      <c r="E25" s="187"/>
      <c r="F25" s="188">
        <f>G25+7</f>
        <v>45935</v>
      </c>
      <c r="G25" s="188">
        <v>45928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6"/>
      <c r="I26" s="179"/>
      <c r="L26" s="192"/>
    </row>
    <row r="27" spans="2:12" ht="15.75" customHeight="1">
      <c r="B27" s="267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68"/>
      <c r="I28" s="199"/>
      <c r="L28" s="192"/>
    </row>
    <row r="29" spans="2:12" ht="15.75" customHeight="1">
      <c r="B29" s="269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87025837148</v>
      </c>
      <c r="G30" s="163">
        <v>87094727340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14545.69</v>
      </c>
      <c r="G31" s="246">
        <v>14589.88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97"/>
      <c r="J32" s="205"/>
      <c r="K32" s="205"/>
      <c r="L32" s="184"/>
    </row>
    <row r="33" spans="2:12" ht="15.75" customHeight="1">
      <c r="B33" s="270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84674905443</v>
      </c>
      <c r="G34" s="163">
        <v>87025837148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5">
        <v>13978.85</v>
      </c>
      <c r="G35" s="246">
        <v>14545.69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1"/>
      <c r="H36" s="205"/>
      <c r="I36" s="206"/>
      <c r="J36" s="205"/>
      <c r="K36" s="205"/>
    </row>
    <row r="37" spans="2:12" ht="15.75" customHeight="1">
      <c r="B37" s="272"/>
      <c r="C37" s="214"/>
      <c r="D37" s="215" t="s">
        <v>576</v>
      </c>
      <c r="E37" s="216"/>
      <c r="F37" s="262">
        <f>F34-F30</f>
        <v>-2350931705</v>
      </c>
      <c r="G37" s="262">
        <v>-68890192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1"/>
      <c r="H38" s="205"/>
      <c r="I38" s="206"/>
      <c r="J38" s="205"/>
      <c r="K38" s="205"/>
    </row>
    <row r="39" spans="2:12" ht="15.75" customHeight="1">
      <c r="B39" s="274"/>
      <c r="C39" s="219"/>
      <c r="D39" s="215" t="s">
        <v>551</v>
      </c>
      <c r="E39" s="220"/>
      <c r="F39" s="262">
        <f>F37-F41</f>
        <v>-3423197533</v>
      </c>
      <c r="G39" s="262">
        <v>-272050356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1"/>
      <c r="C41" s="292"/>
      <c r="D41" s="167" t="s">
        <v>578</v>
      </c>
      <c r="E41" s="220"/>
      <c r="F41" s="262">
        <v>1072265828</v>
      </c>
      <c r="G41" s="273">
        <v>203160164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4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5"/>
      <c r="C45" s="225"/>
      <c r="D45" s="167" t="s">
        <v>577</v>
      </c>
      <c r="E45" s="220"/>
      <c r="F45" s="253">
        <f>F35/F31-1</f>
        <v>-3.8969619179289539E-2</v>
      </c>
      <c r="G45" s="253">
        <v>-3.0288117517072166E-3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2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6">
        <v>96031008376</v>
      </c>
      <c r="G48" s="296">
        <v>96031008376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6">
        <v>70754798366</v>
      </c>
      <c r="G49" s="296">
        <v>70754798366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6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3">
        <v>8960.92</v>
      </c>
      <c r="G51" s="263">
        <v>8960.92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98">
        <f>F51*F35</f>
        <v>125263356.54200001</v>
      </c>
      <c r="G52" s="298">
        <v>130342764.4348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7">
        <f>F52/F34</f>
        <v>1.4793445104739167E-3</v>
      </c>
      <c r="G53" s="277">
        <v>1.4977478954110296E-3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0" t="s">
        <v>556</v>
      </c>
      <c r="E55" s="290"/>
      <c r="F55" s="335" t="s">
        <v>557</v>
      </c>
      <c r="G55" s="335"/>
    </row>
    <row r="56" spans="2:11">
      <c r="C56" s="239"/>
      <c r="D56" s="293" t="s">
        <v>592</v>
      </c>
      <c r="E56" s="290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3"/>
      <c r="F65" s="336"/>
      <c r="G65" s="336"/>
    </row>
    <row r="66" spans="2:12" s="280" customFormat="1" ht="15.75">
      <c r="B66" s="278" t="s">
        <v>595</v>
      </c>
      <c r="C66" s="278"/>
      <c r="D66" s="278"/>
      <c r="E66" s="278"/>
      <c r="F66" s="342" t="s">
        <v>596</v>
      </c>
      <c r="G66" s="342"/>
      <c r="H66" s="281"/>
      <c r="I66" s="282"/>
      <c r="J66" s="283"/>
      <c r="K66" s="284"/>
      <c r="L66" s="284"/>
    </row>
    <row r="67" spans="2:12" s="280" customFormat="1" ht="15.75" hidden="1" customHeight="1">
      <c r="B67" s="285" t="s">
        <v>598</v>
      </c>
      <c r="C67" s="279"/>
      <c r="D67" s="279"/>
      <c r="E67" s="279"/>
      <c r="F67" s="285"/>
      <c r="G67" s="286"/>
      <c r="H67" s="281"/>
      <c r="I67" s="282"/>
      <c r="J67" s="283"/>
      <c r="K67" s="284"/>
      <c r="L67" s="284"/>
    </row>
    <row r="68" spans="2:12" s="280" customFormat="1" ht="15.75" customHeight="1">
      <c r="B68" s="287" t="s">
        <v>597</v>
      </c>
      <c r="C68" s="288"/>
      <c r="D68" s="288"/>
      <c r="E68" s="288"/>
      <c r="F68" s="287"/>
      <c r="G68" s="286"/>
      <c r="H68" s="281"/>
      <c r="I68" s="282"/>
      <c r="J68" s="283"/>
      <c r="K68" s="284"/>
      <c r="L68" s="284"/>
    </row>
    <row r="69" spans="2:12" s="199" customFormat="1" ht="14.25" customHeight="1">
      <c r="B69" s="289"/>
      <c r="C69" s="289"/>
      <c r="D69" s="294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GIDxcHoitIsIDDKxhEbIiTQrasM=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Bt8K3BVSOZfgyhUdwC9c1wt2iOI=</DigestValue>
    </Reference>
  </SignedInfo>
  <SignatureValue>mcFNyWGsPL1rKLnvY5/zsUQLoIGyb9r6MDHhlUSB0Ymm0rnEUjXNNhpdoAaUxwUzEM2ia46/qyMq
FfQYfyPNc0DZzV0wgMf4dNB9zo+U4n2B+TkiN7noo3eOhdCH1Kb4kzXEk1HX+/EelYGnH+4CGvWt
rgUd+KLgK2NH2oSyul+q34ajs9xkPODDYoB91KLW7Tfsu/FyQrz2yAKgHj4ESESe5HflBmUjJxcY
Ij4roDuYlnSONtSwdKOMseUEg4rHdYU0Gi0iSpUi6R5/gBY0jlS/CIuAM+OKXW5DpeW0phvdDQez
T+/fpfzvXGPhxF4HyGJ9XQOYqtZ7M0kBAhG4rw==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LIRtG/kjNyKEyQrIoEEQOdSRRss=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bz8Ha/ax4NFRGV6c4uiuqZd9qtI=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I4RFPlO+b55AGSv36AQIwwZqo+I=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k4haJEybTBST9D4hndlHne+j6Qo=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KrgLVdg4vUdH2jf70pdigtdrxRM=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2I+DbO4/7P+UpCotQaZxIUaByfg=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7XvpQ6r21M3+NlnPy3M1ha4dc4g=</DigestValue>
      </Reference>
      <Reference URI="/xl/calcChain.xml?ContentType=application/vnd.openxmlformats-officedocument.spreadsheetml.calcChain+xml">
        <DigestMethod Algorithm="http://www.w3.org/2000/09/xmldsig#sha1"/>
        <DigestValue>tOQdpu4JjmsgRuwXJgq084vWXG8=</DigestValue>
      </Reference>
      <Reference URI="/xl/workbook.xml?ContentType=application/vnd.openxmlformats-officedocument.spreadsheetml.sheet.main+xml">
        <DigestMethod Algorithm="http://www.w3.org/2000/09/xmldsig#sha1"/>
        <DigestValue>AdHTXqrfvg7KbkAW+/M8YmwB+Lk=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pmIQeq1ljA7WrcS8RRo0eGBBZgQ=</DigestValue>
      </Reference>
      <Reference URI="/xl/worksheets/sheet2.xml?ContentType=application/vnd.openxmlformats-officedocument.spreadsheetml.worksheet+xml">
        <DigestMethod Algorithm="http://www.w3.org/2000/09/xmldsig#sha1"/>
        <DigestValue>Mw7REyPebHXpN513DM0RCqWTWnA=</DigestValue>
      </Reference>
      <Reference URI="/xl/worksheets/sheet3.xml?ContentType=application/vnd.openxmlformats-officedocument.spreadsheetml.worksheet+xml">
        <DigestMethod Algorithm="http://www.w3.org/2000/09/xmldsig#sha1"/>
        <DigestValue>TFwEpXHzTMGExiQVu1H/KZzEMsk=</DigestValue>
      </Reference>
      <Reference URI="/xl/comments1.xml?ContentType=application/vnd.openxmlformats-officedocument.spreadsheetml.comments+xml">
        <DigestMethod Algorithm="http://www.w3.org/2000/09/xmldsig#sha1"/>
        <DigestValue>f9CYVQEzQ8koHv7SWAs4mSLnxZY=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2025-10-06T07:25:44Z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2025-10-06T07:25:44Z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3pjLAXmONbhYo1dca+SluP1RTGSXZbCse25HKis2QrA=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wGCyqMS2/JCJfd2Al0CtIywT+Pj2OFyXpWsyekQVsdk=</DigestValue>
    </Reference>
  </SignedInfo>
  <SignatureValue>d8fbMTYzNq9OWRfuAPQnCHLFAH9WXMswRjPzVkfZTzb3xSS0B4SXZ3j96b8HUdZUHPtPV1dEKn6g
Sp/YgvoMP8nsg6UE+OBw+KXJwCuh7ve+UfFa2iw7y+ymMzf7UfeySGjfaXU64LHFObsFhRQv4dUB
FMFvfu+dO6FEljjOHS7Alp0PMG7KDKm1d6PwiDfjEasX1LheiHp9TkjFB9RLezW0tn8kQDNCFxce
e5szMsBytAGY6HswNIfMcTTa/dB1GxvzmQ4HxsYfmd4q27/I3113dKECrE1AsFfmTvzooPkxWVB3
gVWrZL+abjH+PBl9ETBBiIhJgHoUShvLmLPWZw==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FIksoc+cmwK7YOp2pDytMV0WqE68cLI5Qe/1c/OS8sQ=</DigestValue>
      </Reference>
      <Reference URI="/xl/comments1.xml?ContentType=application/vnd.openxmlformats-officedocument.spreadsheetml.comments+xml">
        <DigestMethod Algorithm="http://www.w3.org/2001/04/xmlenc#sha256"/>
        <DigestValue>hzgi6e6GJrilKbUYEh/Qr0P6dhhRCj9Ivbt29UG6ZPI=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vY+dB+gVIA8+2tXiwMF18g5jUJZgSDzONK1shsGQ/G0=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I8f9jp2mXDPlg+uqpTmxTL1NecT5BlkCHqxqGwjUg5g=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6Xa2K08+wSP9raVD4N4k9aoCSh++6+ajFx6nQcZAqJg=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8DqjQCKPhbYqBaGkZrpL1iadNTDFLHDBcd63p9OqtAI=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2025-10-06T11:23:37Z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2025-10-06T11:23:37Z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2024-12-09T04:11:50Z</cp:lastPrinted>
  <dcterms:created xsi:type="dcterms:W3CDTF">2014-09-25T08:23:57Z</dcterms:created>
  <dcterms:modified xsi:type="dcterms:W3CDTF">2025-10-06T03:14:54Z</dcterms:modified>
</cp:coreProperties>
</file>