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5\07.2025\"/>
    </mc:Choice>
  </mc:AlternateContent>
  <bookViews>
    <workbookView xWindow="0" yWindow="0" windowWidth="16725" windowHeight="11250" tabRatio="944" firstSheet="1" activeTab="8"/>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BCDanhMucDauTu_06029!$A$1:$H$82</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L40" i="12" l="1"/>
  <c r="L20" i="12" l="1"/>
  <c r="L21" i="12"/>
  <c r="L22" i="12"/>
  <c r="L23" i="12"/>
  <c r="L24" i="12"/>
  <c r="L25" i="12"/>
  <c r="L26" i="12"/>
  <c r="L27" i="12"/>
  <c r="L28" i="12"/>
  <c r="L29" i="12"/>
  <c r="L30" i="12"/>
  <c r="L31" i="12"/>
  <c r="L32" i="12"/>
  <c r="L33" i="12"/>
  <c r="L34" i="12"/>
  <c r="L35" i="12"/>
  <c r="L36" i="12"/>
  <c r="L37" i="12"/>
  <c r="L38" i="12"/>
  <c r="L39" i="12"/>
  <c r="L19" i="12"/>
  <c r="F48" i="9"/>
  <c r="F33" i="9"/>
  <c r="F27" i="9"/>
  <c r="F24" i="9"/>
  <c r="I46" i="17" l="1"/>
  <c r="U49" i="16" l="1"/>
  <c r="I15" i="17"/>
  <c r="J15" i="17"/>
  <c r="I16" i="17"/>
  <c r="J16" i="17"/>
  <c r="I17" i="17"/>
  <c r="J17" i="17"/>
  <c r="I18" i="17"/>
  <c r="J18" i="17"/>
  <c r="I19" i="17"/>
  <c r="J19" i="17"/>
  <c r="I20" i="17"/>
  <c r="J20" i="17"/>
  <c r="I21" i="17"/>
  <c r="J21" i="17"/>
  <c r="I22" i="17"/>
  <c r="J22" i="17"/>
  <c r="I23" i="17"/>
  <c r="J23" i="17"/>
  <c r="I24" i="17"/>
  <c r="J24" i="17"/>
  <c r="I25" i="17"/>
  <c r="J25" i="17"/>
  <c r="I26" i="17"/>
  <c r="J26" i="17"/>
  <c r="I27" i="17"/>
  <c r="J27" i="17"/>
  <c r="I28" i="17"/>
  <c r="J28" i="17"/>
  <c r="I29" i="17"/>
  <c r="J29" i="17"/>
  <c r="I30" i="17"/>
  <c r="J30" i="17"/>
  <c r="I31" i="17"/>
  <c r="J31" i="17"/>
  <c r="I32" i="17"/>
  <c r="J32" i="17"/>
  <c r="I33" i="17"/>
  <c r="J33" i="17"/>
  <c r="I34" i="17"/>
  <c r="J34" i="17"/>
  <c r="I35" i="17"/>
  <c r="J35" i="17"/>
  <c r="I36" i="17"/>
  <c r="J36" i="17"/>
  <c r="I37" i="17"/>
  <c r="J37" i="17"/>
  <c r="I38" i="17"/>
  <c r="J38" i="17"/>
  <c r="I39" i="17"/>
  <c r="J39" i="17"/>
  <c r="I40" i="17"/>
  <c r="J40" i="17"/>
  <c r="I41" i="17"/>
  <c r="J41" i="17"/>
  <c r="I42" i="17"/>
  <c r="J42" i="17"/>
  <c r="I43" i="17"/>
  <c r="J43" i="17"/>
  <c r="I44" i="17"/>
  <c r="J44" i="17"/>
  <c r="I45" i="17"/>
  <c r="J45" i="17"/>
  <c r="J46" i="17"/>
  <c r="I47" i="17"/>
  <c r="J47" i="17"/>
  <c r="I48" i="17"/>
  <c r="J48" i="17"/>
  <c r="I49" i="17"/>
  <c r="J49" i="17"/>
  <c r="I50" i="17"/>
  <c r="J50" i="17"/>
  <c r="I51" i="17"/>
  <c r="J51" i="17"/>
  <c r="I52" i="17"/>
  <c r="J52" i="17"/>
  <c r="I53" i="17"/>
  <c r="J53" i="17"/>
  <c r="I54" i="17"/>
  <c r="J54" i="17"/>
  <c r="I55" i="17"/>
  <c r="J55" i="17"/>
  <c r="I56" i="17"/>
  <c r="J56" i="17"/>
  <c r="I57" i="17"/>
  <c r="J57" i="17"/>
  <c r="I58" i="17"/>
  <c r="J58" i="17"/>
  <c r="I59" i="17"/>
  <c r="J59" i="17"/>
  <c r="I60" i="17"/>
  <c r="J60" i="17"/>
  <c r="J14" i="17"/>
  <c r="I14" i="17"/>
  <c r="V24" i="16"/>
  <c r="V15" i="16"/>
  <c r="W15" i="16"/>
  <c r="V16" i="16"/>
  <c r="W16" i="16"/>
  <c r="V17" i="16"/>
  <c r="W17" i="16"/>
  <c r="V18" i="16"/>
  <c r="W18" i="16"/>
  <c r="V19" i="16"/>
  <c r="W19" i="16"/>
  <c r="V20" i="16"/>
  <c r="W20" i="16"/>
  <c r="V21" i="16"/>
  <c r="W21" i="16"/>
  <c r="V22" i="16"/>
  <c r="W22" i="16"/>
  <c r="V23" i="16"/>
  <c r="W23" i="16"/>
  <c r="W24" i="16"/>
  <c r="V25" i="16"/>
  <c r="W25" i="16"/>
  <c r="V26" i="16"/>
  <c r="W26" i="16"/>
  <c r="V27" i="16"/>
  <c r="W27" i="16"/>
  <c r="V28" i="16"/>
  <c r="W28" i="16"/>
  <c r="V29" i="16"/>
  <c r="W29" i="16"/>
  <c r="V30" i="16"/>
  <c r="W30" i="16"/>
  <c r="V31" i="16"/>
  <c r="W31" i="16"/>
  <c r="V32" i="16"/>
  <c r="W32" i="16"/>
  <c r="V33" i="16"/>
  <c r="W33" i="16"/>
  <c r="V34" i="16"/>
  <c r="W34" i="16"/>
  <c r="V35" i="16"/>
  <c r="W35" i="16"/>
  <c r="V36" i="16"/>
  <c r="W36" i="16"/>
  <c r="V37" i="16"/>
  <c r="W37" i="16"/>
  <c r="V38" i="16"/>
  <c r="W38" i="16"/>
  <c r="V39" i="16"/>
  <c r="W39" i="16"/>
  <c r="V40" i="16"/>
  <c r="W40" i="16"/>
  <c r="V41" i="16"/>
  <c r="W41" i="16"/>
  <c r="V42" i="16"/>
  <c r="W42" i="16"/>
  <c r="V43" i="16"/>
  <c r="W43" i="16"/>
  <c r="V44" i="16"/>
  <c r="W44" i="16"/>
  <c r="V45" i="16"/>
  <c r="W45" i="16"/>
  <c r="V46" i="16"/>
  <c r="W46" i="16"/>
  <c r="V47" i="16"/>
  <c r="W47" i="16"/>
  <c r="V48" i="16"/>
  <c r="W48" i="16"/>
  <c r="W14" i="16"/>
  <c r="V14" i="16"/>
  <c r="D63" i="17" l="1"/>
  <c r="V49" i="16" l="1"/>
  <c r="E41" i="12" l="1"/>
  <c r="F33" i="11"/>
  <c r="F32" i="11" l="1"/>
  <c r="F15" i="9" l="1"/>
  <c r="F31" i="11" l="1"/>
  <c r="F30" i="11"/>
  <c r="F37" i="9" l="1"/>
  <c r="G23" i="12" l="1"/>
  <c r="F29" i="11"/>
  <c r="F28" i="11"/>
  <c r="F27" i="11"/>
  <c r="F26" i="11"/>
  <c r="F25" i="11"/>
  <c r="F24" i="11" l="1"/>
  <c r="F23" i="11"/>
  <c r="F22" i="11"/>
  <c r="F21" i="11"/>
  <c r="F17" i="11" l="1"/>
  <c r="F18" i="11"/>
  <c r="F19" i="11"/>
  <c r="F20" i="11"/>
  <c r="F16" i="11"/>
  <c r="F34" i="11" l="1"/>
  <c r="F52" i="9"/>
  <c r="F51" i="9"/>
  <c r="D34" i="11" l="1"/>
  <c r="D41" i="12" l="1"/>
  <c r="D9" i="27" l="1"/>
  <c r="F54" i="11" l="1"/>
  <c r="F52" i="11"/>
  <c r="D37" i="11"/>
  <c r="F37" i="11"/>
  <c r="F17" i="9"/>
  <c r="F18" i="9"/>
  <c r="F19" i="9"/>
  <c r="F30" i="9"/>
  <c r="F36" i="9"/>
  <c r="F38" i="9"/>
  <c r="F40" i="9"/>
  <c r="F42" i="9"/>
  <c r="F43" i="9"/>
  <c r="F44" i="9"/>
  <c r="F45" i="9"/>
  <c r="F46" i="9"/>
  <c r="F47" i="9"/>
  <c r="F50" i="9"/>
  <c r="F54" i="9"/>
  <c r="F55" i="9"/>
  <c r="F56" i="9"/>
  <c r="F57" i="9"/>
  <c r="D43" i="11" l="1"/>
  <c r="F43" i="11"/>
  <c r="F62" i="11"/>
  <c r="F53" i="11"/>
  <c r="F63" i="11" l="1"/>
  <c r="G32" i="11" s="1"/>
  <c r="M40" i="12"/>
  <c r="M39" i="12"/>
  <c r="G20" i="11" l="1"/>
  <c r="G19" i="11"/>
  <c r="G18" i="11"/>
  <c r="G49" i="11"/>
  <c r="G33" i="11"/>
  <c r="G21" i="11"/>
  <c r="G24" i="11"/>
  <c r="G23" i="11"/>
  <c r="G22" i="11"/>
  <c r="G25" i="11"/>
  <c r="G28" i="11"/>
  <c r="G27" i="11"/>
  <c r="G26" i="11"/>
  <c r="G54" i="11"/>
  <c r="G29" i="11"/>
  <c r="G52" i="11"/>
  <c r="G57" i="11"/>
  <c r="G62" i="11"/>
  <c r="G31" i="11"/>
  <c r="G56" i="11"/>
  <c r="G30" i="11"/>
  <c r="G55" i="11"/>
  <c r="G53" i="11"/>
  <c r="G37" i="11"/>
  <c r="G47" i="11"/>
  <c r="G17" i="11"/>
  <c r="G16" i="11"/>
  <c r="M18" i="12"/>
  <c r="G34" i="11" l="1"/>
  <c r="G43" i="11"/>
  <c r="D60" i="9"/>
  <c r="D55" i="10" s="1"/>
  <c r="E67" i="11" s="1"/>
  <c r="E23" i="28" s="1"/>
  <c r="D45" i="12" s="1"/>
  <c r="I26" i="8" s="1"/>
  <c r="D29" i="20" s="1"/>
  <c r="E35" i="21" s="1"/>
  <c r="E27" i="22" s="1"/>
  <c r="F36" i="23" s="1"/>
  <c r="A63" i="17"/>
  <c r="A60" i="9" s="1"/>
  <c r="A55" i="10" s="1"/>
  <c r="A67" i="11" s="1"/>
  <c r="A23" i="28" s="1"/>
  <c r="A45" i="12" s="1"/>
  <c r="A26" i="8" s="1"/>
  <c r="A29" i="20" s="1"/>
  <c r="A35" i="21" s="1"/>
  <c r="A27" i="22" s="1"/>
  <c r="A36" i="23" s="1"/>
  <c r="M38" i="12" l="1"/>
  <c r="M20" i="12"/>
  <c r="M21" i="12"/>
  <c r="M22" i="12"/>
  <c r="M23" i="12"/>
  <c r="M24" i="12"/>
  <c r="M25" i="12"/>
  <c r="M26" i="12"/>
  <c r="M27" i="12"/>
  <c r="M28" i="12"/>
  <c r="M29" i="12"/>
  <c r="M30" i="12"/>
  <c r="M31" i="12"/>
  <c r="M32" i="12"/>
  <c r="M33" i="12"/>
  <c r="M34" i="12"/>
  <c r="M35" i="12"/>
  <c r="M36" i="12"/>
  <c r="M37" i="12"/>
  <c r="M19" i="12"/>
  <c r="L46" i="12" l="1"/>
  <c r="I1" i="12" s="1"/>
  <c r="M46" i="12"/>
  <c r="K1" i="12" l="1"/>
  <c r="D15" i="12" s="1"/>
  <c r="G15" i="12"/>
  <c r="D23" i="12" l="1"/>
  <c r="A5" i="12"/>
  <c r="C10" i="12"/>
  <c r="O49" i="16" l="1"/>
  <c r="N49" i="16"/>
  <c r="M49" i="16"/>
  <c r="L49" i="16"/>
  <c r="G21" i="12" l="1"/>
  <c r="D21" i="12" s="1"/>
  <c r="D10" i="28" l="1"/>
  <c r="A5" i="28"/>
  <c r="G18" i="12" l="1"/>
  <c r="G17" i="12"/>
  <c r="D17" i="12" s="1"/>
  <c r="G16" i="12"/>
  <c r="D16" i="12" s="1"/>
  <c r="B10" i="17" l="1"/>
  <c r="B3" i="19" l="1"/>
  <c r="B4" i="19" l="1"/>
  <c r="G22" i="12" l="1"/>
  <c r="D22" i="12" s="1"/>
  <c r="B5" i="19" l="1"/>
  <c r="A5" i="20"/>
  <c r="A4" i="21" s="1"/>
  <c r="A4" i="23"/>
  <c r="A4" i="22"/>
  <c r="C10" i="20"/>
  <c r="C9" i="21" s="1"/>
  <c r="C9" i="22" s="1"/>
  <c r="C9" i="23" s="1"/>
  <c r="C4" i="19" l="1"/>
  <c r="C3" i="19"/>
  <c r="C6" i="19" l="1"/>
  <c r="C7" i="19"/>
  <c r="B2" i="19" l="1"/>
  <c r="C2" i="19"/>
  <c r="A5" i="8" l="1"/>
  <c r="D10" i="8"/>
  <c r="C10" i="11"/>
  <c r="A5" i="11"/>
  <c r="C10" i="10"/>
  <c r="A5" i="10"/>
  <c r="C10" i="9"/>
  <c r="A5" i="9"/>
  <c r="E12" i="17"/>
  <c r="D12" i="17"/>
  <c r="A5" i="17"/>
  <c r="A5" i="16"/>
  <c r="B10" i="16"/>
  <c r="C5" i="19"/>
</calcChain>
</file>

<file path=xl/sharedStrings.xml><?xml version="1.0" encoding="utf-8"?>
<sst xmlns="http://schemas.openxmlformats.org/spreadsheetml/2006/main" count="1010" uniqueCount="684">
  <si>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</si>
  <si>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</si>
  <si>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</si>
  <si>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</si>
  <si>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</si>
  <si>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</si>
  <si>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</si>
  <si>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</si>
  <si>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</si>
  <si>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</si>
  <si>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</si>
  <si>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</si>
  <si>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</si>
  <si>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</si>
  <si>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</si>
  <si>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</si>
  <si>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</si>
  <si>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</si>
  <si>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</si>
  <si>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</si>
  <si>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</si>
  <si>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</si>
  <si>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</si>
  <si>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</si>
  <si>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</si>
  <si>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</si>
  <si>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</si>
  <si>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</si>
  <si>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</si>
  <si>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</si>
  <si>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</si>
  <si>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</si>
  <si>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</si>
  <si>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</si>
  <si>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</si>
  <si>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</si>
  <si>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</si>
  <si>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</si>
  <si>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</si>
  <si>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</si>
  <si>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</si>
  <si>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</si>
  <si>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</si>
  <si>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</si>
  <si>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</si>
  <si>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</si>
  <si>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</si>
  <si>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</si>
  <si>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</si>
  <si>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</si>
  <si>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</si>
  <si>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</si>
  <si>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</si>
  <si>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</si>
  <si>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</si>
  <si>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</si>
  <si>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</si>
  <si>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</si>
  <si>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</si>
  <si>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</si>
  <si>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</si>
  <si>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</si>
  <si>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</si>
  <si>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</si>
  <si>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</si>
  <si>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</si>
  <si>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</si>
  <si>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</si>
  <si>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</si>
  <si>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</si>
  <si>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</si>
  <si>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</si>
  <si>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</si>
  <si>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</si>
  <si>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</si>
  <si>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</si>
  <si>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</si>
  <si>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</si>
  <si>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</si>
  <si>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</si>
  <si>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</si>
  <si>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</si>
  <si>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</si>
  <si>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</si>
  <si>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</si>
  <si>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</si>
  <si>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</si>
  <si>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</si>
  <si>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</si>
  <si>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</si>
  <si>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</si>
  <si>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</si>
  <si>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</si>
  <si>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</si>
  <si>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</si>
  <si>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</si>
  <si>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</si>
  <si>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</si>
  <si>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</si>
  <si>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</si>
  <si>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</si>
  <si>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</si>
  <si>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</si>
  <si>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</si>
  <si>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</si>
  <si>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</si>
  <si>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</si>
  <si>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</si>
  <si>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</si>
  <si>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</si>
  <si>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</si>
  <si>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</si>
  <si>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</si>
  <si>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</si>
  <si>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</si>
  <si>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</si>
  <si>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</si>
  <si>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</si>
  <si>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</si>
  <si>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</si>
  <si>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</si>
  <si>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</si>
  <si>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</si>
  <si>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</si>
  <si>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</si>
  <si>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</si>
  <si>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</si>
  <si>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</si>
  <si>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</si>
  <si>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</si>
  <si>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</si>
  <si>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</si>
  <si>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</si>
  <si>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</si>
  <si>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</si>
  <si>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</si>
  <si>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</si>
  <si>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</si>
  <si>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</si>
  <si>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</si>
  <si>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</si>
  <si>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</si>
  <si>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</si>
  <si>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</si>
  <si>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</si>
  <si>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</si>
  <si>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</si>
  <si>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</si>
  <si>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</si>
  <si>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</si>
  <si>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</si>
  <si>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</si>
  <si>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</si>
  <si>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</si>
  <si>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</si>
  <si>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</si>
  <si>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</si>
  <si>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</si>
  <si>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</si>
  <si>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</si>
  <si>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</si>
  <si>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</si>
  <si>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</si>
  <si>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</si>
  <si>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</si>
  <si>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</si>
  <si>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</si>
  <si>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</si>
  <si>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</si>
  <si>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</si>
  <si>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</si>
  <si>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</si>
  <si>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</si>
  <si>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</si>
  <si>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</si>
  <si>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</si>
  <si>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</si>
  <si>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</si>
  <si>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</si>
  <si>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</si>
  <si>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</si>
  <si>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</si>
  <si>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</si>
  <si>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</si>
  <si>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</si>
  <si>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</si>
  <si>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</si>
  <si>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</si>
  <si>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</si>
  <si>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</si>
  <si>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</si>
  <si>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</si>
  <si>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</si>
  <si>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</si>
  <si>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</si>
  <si>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</si>
  <si>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</si>
  <si>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</si>
  <si>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</si>
  <si>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</si>
  <si>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</si>
  <si>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</si>
  <si>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</si>
  <si>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</si>
  <si>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</si>
  <si>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</si>
  <si>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</si>
  <si>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</si>
  <si>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</si>
  <si>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</si>
  <si>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</si>
  <si>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</si>
  <si>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</si>
  <si>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</si>
  <si>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</si>
  <si>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</si>
  <si>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</si>
  <si>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</si>
  <si>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</si>
  <si>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</si>
  <si>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</si>
  <si>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</si>
  <si>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</si>
  <si>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</si>
  <si>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</si>
  <si>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</si>
  <si>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</si>
  <si>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</si>
  <si>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</si>
  <si>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</si>
  <si>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</si>
  <si>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</si>
  <si>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</si>
  <si>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</si>
  <si>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</si>
  <si>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</si>
  <si>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</si>
  <si>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</si>
  <si>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</si>
  <si>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</si>
  <si>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</si>
  <si>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</si>
  <si>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</si>
  <si>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</si>
  <si>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</si>
  <si>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</si>
  <si>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</si>
  <si>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</si>
  <si>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</si>
  <si>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</si>
  <si>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</si>
  <si>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</si>
  <si>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</si>
  <si>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</si>
  <si>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</si>
  <si>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</si>
  <si>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</si>
  <si>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</si>
  <si>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</si>
  <si>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</si>
  <si>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</si>
  <si>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</si>
  <si>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</si>
  <si>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</si>
  <si>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</si>
  <si>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</si>
  <si>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</si>
  <si>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</si>
  <si>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</si>
  <si>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</si>
  <si>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</si>
  <si>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</si>
  <si>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</si>
  <si>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</si>
  <si>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</si>
  <si>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</si>
  <si>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</si>
  <si>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</si>
  <si>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</si>
  <si>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</si>
  <si>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</si>
  <si>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</si>
  <si>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</si>
  <si>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</si>
  <si>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</si>
  <si>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</si>
  <si>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</si>
  <si>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</si>
  <si>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</si>
  <si>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</si>
  <si>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</si>
  <si>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</si>
  <si>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</si>
  <si>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</si>
  <si>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</si>
  <si>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</si>
  <si>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</si>
  <si>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</si>
  <si>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</si>
  <si>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</si>
  <si>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</si>
  <si>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</si>
  <si>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</si>
  <si>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</si>
  <si>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</si>
  <si>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</si>
  <si>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</si>
  <si>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</si>
  <si>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</si>
  <si>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</si>
  <si>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</si>
  <si>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</si>
  <si>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</si>
  <si>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</si>
  <si>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</si>
  <si>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</si>
  <si>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</si>
  <si>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</si>
  <si>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</si>
  <si>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</si>
  <si>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</si>
  <si>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</si>
  <si>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</si>
  <si>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</si>
  <si>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</si>
  <si>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</si>
  <si>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</si>
  <si>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</si>
  <si>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</si>
  <si>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</si>
  <si>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</si>
  <si>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</si>
  <si>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</si>
  <si>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</si>
  <si>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</si>
  <si>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</si>
  <si>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</si>
  <si>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</si>
  <si>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</si>
  <si>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</si>
  <si>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</si>
  <si>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</si>
  <si>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</si>
  <si>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</si>
  <si>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</si>
  <si>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</si>
  <si>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</si>
  <si>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</si>
  <si>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</si>
  <si>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</si>
  <si>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</si>
  <si>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</si>
  <si>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</si>
  <si>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</si>
  <si>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</si>
  <si>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</si>
  <si>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</si>
  <si>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</si>
  <si>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</si>
  <si>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</si>
  <si>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</si>
  <si>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</si>
  <si>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</si>
  <si>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</si>
  <si>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</si>
  <si>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</si>
  <si>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</si>
  <si>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</si>
  <si>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</si>
  <si>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</si>
  <si>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</si>
  <si>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</si>
  <si>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</si>
  <si>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</si>
  <si>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</si>
  <si>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</si>
  <si>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</si>
  <si>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</si>
  <si>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</si>
  <si>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</si>
  <si>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</si>
  <si>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</si>
  <si>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</si>
  <si>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</si>
  <si>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</si>
  <si>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</si>
  <si>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</si>
  <si>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</si>
  <si>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</si>
  <si>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</si>
  <si>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</si>
  <si>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</si>
  <si>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</si>
  <si>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</si>
  <si>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</si>
  <si>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</si>
  <si>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</si>
  <si>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</si>
  <si>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</si>
  <si>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</si>
  <si>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</si>
  <si>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</si>
  <si>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</si>
  <si>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</si>
  <si>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</si>
  <si>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</si>
  <si>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</si>
  <si>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</si>
  <si>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</si>
  <si>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</si>
  <si>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</si>
  <si>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</si>
  <si>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</si>
  <si>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</si>
  <si>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</si>
  <si>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</si>
  <si>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</si>
  <si>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</si>
  <si>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</si>
  <si>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</si>
  <si>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</si>
  <si>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</si>
  <si>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</si>
  <si>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</si>
  <si>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</si>
  <si>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</si>
  <si>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</si>
  <si>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</si>
  <si>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</si>
  <si>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</si>
  <si>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</si>
  <si>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</si>
  <si>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</si>
  <si>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</si>
  <si>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</si>
  <si>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</si>
  <si>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</si>
  <si>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</si>
  <si>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</si>
  <si>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</si>
  <si>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</si>
  <si>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</si>
  <si>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</si>
  <si>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</si>
  <si>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</si>
  <si>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</si>
  <si>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</si>
  <si>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</si>
  <si>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</si>
  <si>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</si>
  <si>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</si>
  <si>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</si>
  <si>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</si>
  <si>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</si>
  <si>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</si>
  <si>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</si>
  <si>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</si>
  <si>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</si>
  <si>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</si>
  <si>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</si>
  <si>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</si>
  <si>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</si>
  <si>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</si>
  <si>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</si>
  <si>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</si>
  <si>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</si>
  <si>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</si>
  <si>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</si>
  <si>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</si>
  <si>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</si>
  <si>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</si>
  <si>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</si>
  <si>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</si>
  <si>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</si>
  <si>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</si>
  <si>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</si>
  <si>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</si>
  <si>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</si>
  <si>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</si>
  <si>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</si>
  <si>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</si>
  <si>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</si>
  <si>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</si>
  <si>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</si>
  <si>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</si>
  <si>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</si>
  <si>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</si>
  <si>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</si>
  <si>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</si>
  <si>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</si>
  <si>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</si>
  <si>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</si>
  <si>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</si>
  <si>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</si>
  <si>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</si>
  <si>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</si>
  <si>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</si>
  <si>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</si>
  <si>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</si>
  <si>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</si>
  <si>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</si>
  <si>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</si>
  <si>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</si>
  <si>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</si>
  <si>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</si>
  <si>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</si>
  <si>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</si>
  <si>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</si>
  <si>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</si>
  <si>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</si>
  <si>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</si>
  <si>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</si>
  <si>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</si>
  <si>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</si>
  <si>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</si>
  <si>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</si>
  <si>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</si>
  <si>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</si>
  <si>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</si>
  <si>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</si>
  <si>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</si>
  <si>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</si>
  <si>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</si>
  <si>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</si>
  <si>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</si>
  <si>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</si>
  <si>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</si>
  <si>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</si>
  <si>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</si>
  <si>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</si>
  <si>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</si>
  <si>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</si>
  <si>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</si>
  <si>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</si>
  <si>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</si>
  <si>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</si>
  <si>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</si>
  <si>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</si>
  <si>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</si>
  <si>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</si>
  <si>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</si>
  <si>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</si>
  <si>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</si>
  <si>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</si>
  <si>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</si>
  <si>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</si>
  <si>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</si>
  <si>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</si>
  <si>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</si>
  <si>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</si>
  <si>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</si>
  <si>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</si>
  <si>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</si>
  <si>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</si>
  <si>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</si>
  <si>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</si>
  <si>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</si>
  <si>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</si>
  <si>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</si>
  <si>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</si>
  <si>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</si>
  <si>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</si>
  <si>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</si>
  <si>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</si>
  <si>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</si>
  <si>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</si>
  <si>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</si>
  <si>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</si>
  <si>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</si>
  <si>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</si>
  <si>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</si>
  <si>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</si>
  <si>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</si>
  <si>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</si>
  <si>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</si>
  <si>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</si>
  <si>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</si>
  <si>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</si>
  <si>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</si>
  <si>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</si>
  <si>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</si>
  <si>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</si>
  <si>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</si>
  <si>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</si>
  <si>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</si>
  <si>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</si>
  <si>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</si>
  <si>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</si>
  <si>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</si>
  <si>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</si>
  <si>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</si>
  <si>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</si>
  <si>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</si>
  <si>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</si>
  <si>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</si>
  <si>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</si>
  <si>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</si>
  <si>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</si>
  <si>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</si>
  <si>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</si>
  <si>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</si>
  <si>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</si>
  <si>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</si>
  <si>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</si>
  <si>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</si>
  <si>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</si>
  <si>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</si>
  <si>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</si>
  <si>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</si>
  <si>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</si>
  <si>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</si>
  <si>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</si>
  <si>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</si>
  <si>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</si>
  <si>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</si>
  <si>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</si>
  <si>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</si>
  <si>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</si>
  <si>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</si>
  <si>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</si>
  <si>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</si>
  <si>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</si>
  <si>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</si>
  <si>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</si>
  <si>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</si>
  <si>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2247</t>
  </si>
  <si>
    <t>Đại diện được ủy quyền của Ngân hàng giám sát</t>
  </si>
  <si>
    <t>Đại diện được ủy quyền của Công ty quản lý Quỹ</t>
  </si>
  <si>
    <t>NAM TRUOC</t>
  </si>
  <si>
    <t>Năm 2024
Year 2024</t>
  </si>
  <si>
    <t>ban</t>
  </si>
  <si>
    <t>mua/quyền mua</t>
  </si>
  <si>
    <t>2246.10</t>
  </si>
  <si>
    <t xml:space="preserve">   Công ty cổ phần quản lý quỹ Kỹ Thương</t>
  </si>
  <si>
    <t xml:space="preserve">     REE             </t>
  </si>
  <si>
    <t>Năm 2025
Year 2025</t>
  </si>
  <si>
    <t xml:space="preserve">     HHV             </t>
  </si>
  <si>
    <t>Tổng các loại cổ phiếu
Total shares</t>
  </si>
  <si>
    <t>Trái phiếu
Bonds</t>
  </si>
  <si>
    <t>Các loại chứng khoán khác
Other sercurities</t>
  </si>
  <si>
    <t>Quyền mua  
Rights</t>
  </si>
  <si>
    <t>Tổng các loại chứng khoán
Total securities</t>
  </si>
  <si>
    <t>Các chỉ tiêu về hiệu quả hoạt động
Investment performance indicators</t>
  </si>
  <si>
    <t>Chi phí kiểm toán trả cho tổ chức kiểm toán (nếu phát sinh)/Giá trị tài sản ròng trung bình trong kỳ  (%)
Audit fee expense over average NAV ratio (%)</t>
  </si>
  <si>
    <t>Chi phí dịch vụ tư vấn pháp lý, dịch vụ báo giá và các dịch vụ hợp lý khác, thù lao trả cho ban đại diện quỹ/Giá trị tài sản ròng trung bình trong kỳ  (%)
Legal consultancy, OTC price quotation and other valid service fees; Board of Representatives' remuneration expense over average NAV ratio (%)</t>
  </si>
  <si>
    <t>Tốc độ vòng quay danh mục trong kỳ (%) = (Tổng giá trị danh mục mua vào + tổng giá trị danh mục bán ra)/(2 x Giá trị tài sản ròng trung bình trong kỳ)
Portfolio turnover rate (%) = (total value of buy-in portfolio + total proceeds of sale-out portfolio) / 2 / Average NAV</t>
  </si>
  <si>
    <t>Các chỉ tiêu khác 
Other indicators</t>
  </si>
  <si>
    <t>Quy mô quỹ đầu kỳ
Fund scale at the beginning of the period</t>
  </si>
  <si>
    <t>Tổng giá trị chứng chỉ quỹ đang lưu hành đầu kỳ
Total value of outstanding Fund Certificate at the beginning of period</t>
  </si>
  <si>
    <t>Tổng số lượng chứng chỉ quỹ đang lưu hành đầu kỳ
Total number of outstanding Fund Certificate at the beginning of period</t>
  </si>
  <si>
    <t>Thay đổi quy mô quỹ trong kỳ
Change of Fund scale during the period</t>
  </si>
  <si>
    <t>Số lượng chứng chỉ quỹ phát hành thêm trong kỳ
Number of Fund Certificates subscribed during the period</t>
  </si>
  <si>
    <t>Giá trị vốn thực huy động thêm trong kỳ
Net subscription amount in period</t>
  </si>
  <si>
    <t>Số lượng Chứng chỉ quỹ mua lại trong kỳ
Number of Fund Certificates redeemed during the period</t>
  </si>
  <si>
    <t>Giá trị vốn thực phải thanh toán trong kỳ khi đáp ứng lệnh của nhà đầu tư
Net redemption amount in period (based on par value)</t>
  </si>
  <si>
    <t>Quy mô quỹ cuối kỳ
Fund scale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</si>
  <si>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</si>
  <si>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biggest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</si>
  <si>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</si>
  <si>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</si>
  <si>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 xml:space="preserve">     NLG             </t>
  </si>
  <si>
    <t xml:space="preserve">     GMD             </t>
  </si>
  <si>
    <t xml:space="preserve">     VCG             </t>
  </si>
  <si>
    <t xml:space="preserve">     CTS             </t>
  </si>
  <si>
    <t xml:space="preserve">     EVF             </t>
  </si>
  <si>
    <t xml:space="preserve">     HDG             </t>
  </si>
  <si>
    <t xml:space="preserve">     TCM             </t>
  </si>
  <si>
    <t>KỲ BÁO CÁO/ THIS PERIOD
30/06/2025</t>
  </si>
  <si>
    <t>Ngày 30 tháng 06 năm 2025
As at 30 Jun 2025</t>
  </si>
  <si>
    <t xml:space="preserve"> -   </t>
  </si>
  <si>
    <t xml:space="preserve">     CMG             </t>
  </si>
  <si>
    <t xml:space="preserve">     DBC             </t>
  </si>
  <si>
    <t xml:space="preserve">     KLB             </t>
  </si>
  <si>
    <t xml:space="preserve">     PNJ             </t>
  </si>
  <si>
    <t xml:space="preserve">     VTP             </t>
  </si>
  <si>
    <t>Tháng 7 năm 2025/Jul 2025</t>
  </si>
  <si>
    <t>Tại ngày 31 tháng 07 năm 2025/ As at 31 Jul 2025</t>
  </si>
  <si>
    <t>Ngày 04 tháng 08 năm 2025
04 Aug 2025</t>
  </si>
  <si>
    <t>KỲ BÁO CÁO/ THIS PERIOD
31/07/2025</t>
  </si>
  <si>
    <t>Ngày 31 tháng 07 năm 2025
As at 31 Jul 2025</t>
  </si>
  <si>
    <t xml:space="preserve">     DGW             </t>
  </si>
  <si>
    <t xml:space="preserve">     KSB             </t>
  </si>
  <si>
    <t xml:space="preserve">     OCB             </t>
  </si>
  <si>
    <t xml:space="preserve">     VSC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</si>
</sst>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4">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 #,##0.0_);_(* \(#,##0.0\);_(* &quot;-&quot;??_);_(@_)"/>
    <numFmt numFmtId="174" formatCode="_-&quot;$&quot;* #,##0_-;\-&quot;$&quot;* #,##0_-;_-&quot;$&quot;* &quot;-&quot;_-;_-@_-"/>
    <numFmt numFmtId="175" formatCode="[$-409]dd\ mmmm\ yyyy;@"/>
    <numFmt numFmtId="176" formatCode="#,##0,_);[Red]\(#,##0,\)"/>
    <numFmt numFmtId="177" formatCode="&quot;\&quot;#,##0;[Red]&quot;\&quot;&quot;\&quot;\-#,##0"/>
    <numFmt numFmtId="178" formatCode="_-* #,##0_$_-;\-* #,##0_$_-;_-* &quot;-&quot;_$_-;_-@_-"/>
    <numFmt numFmtId="179" formatCode="_-* #,##0.00\ _€_-;\-* #,##0.00\ _€_-;_-* &quot;-&quot;??\ _€_-;_-@_-"/>
    <numFmt numFmtId="180" formatCode="_-* #,##0\ _€_-;\-* #,##0\ _€_-;_-* &quot;-&quot;\ _€_-;_-@_-"/>
    <numFmt numFmtId="181" formatCode="_-* #,##0&quot;$&quot;_-;\-* #,##0&quot;$&quot;_-;_-* &quot;-&quot;&quot;$&quot;_-;_-@_-"/>
    <numFmt numFmtId="182" formatCode="_-* #,##0.00&quot;$&quot;_-;\-* #,##0.00&quot;$&quot;_-;_-* &quot;-&quot;??&quot;$&quot;_-;_-@_-"/>
    <numFmt numFmtId="183" formatCode="&quot;SFr.&quot;\ #,##0.00;[Red]&quot;SFr.&quot;\ \-#,##0.00"/>
    <numFmt numFmtId="184" formatCode="&quot;\&quot;#,##0.00;[Red]&quot;\&quot;\-#,##0.00"/>
    <numFmt numFmtId="185" formatCode="_ &quot;SFr.&quot;\ * #,##0_ ;_ &quot;SFr.&quot;\ * \-#,##0_ ;_ &quot;SFr.&quot;\ * &quot;-&quot;_ ;_ @_ "/>
    <numFmt numFmtId="186" formatCode="_ * #,##0_ ;_ * \-#,##0_ ;_ * &quot;-&quot;_ ;_ @_ "/>
    <numFmt numFmtId="187" formatCode="_ * #,##0.00_ ;_ * \-#,##0.00_ ;_ * &quot;-&quot;??_ ;_ @_ "/>
    <numFmt numFmtId="188" formatCode="_-* #,##0.00_$_-;\-* #,##0.00_$_-;_-* &quot;-&quot;??_$_-;_-@_-"/>
    <numFmt numFmtId="189" formatCode="&quot;$&quot;#,##0.00"/>
    <numFmt numFmtId="190" formatCode="mmm"/>
    <numFmt numFmtId="191" formatCode="_-* #,##0.00\ &quot;F&quot;_-;\-* #,##0.00\ &quot;F&quot;_-;_-* &quot;-&quot;??\ &quot;F&quot;_-;_-@_-"/>
    <numFmt numFmtId="192" formatCode="#,##0;\(#,##0\)"/>
    <numFmt numFmtId="193" formatCode="_(* #.##0_);_(* \(#.##0\);_(* &quot;-&quot;_);_(@_)"/>
    <numFmt numFmtId="194" formatCode="_ &quot;R&quot;\ * #,##0_ ;_ &quot;R&quot;\ * \-#,##0_ ;_ &quot;R&quot;\ * &quot;-&quot;_ ;_ @_ "/>
    <numFmt numFmtId="195" formatCode="\$#&quot;,&quot;##0\ ;\(\$#&quot;,&quot;##0\)"/>
    <numFmt numFmtId="196" formatCode="\t0.00%"/>
    <numFmt numFmtId="197" formatCode="_-* #,##0\ _D_M_-;\-* #,##0\ _D_M_-;_-* &quot;-&quot;\ _D_M_-;_-@_-"/>
    <numFmt numFmtId="198" formatCode="_-* #,##0.00\ _D_M_-;\-* #,##0.00\ _D_M_-;_-* &quot;-&quot;??\ _D_M_-;_-@_-"/>
    <numFmt numFmtId="199" formatCode="\t#\ ??/??"/>
    <numFmt numFmtId="200" formatCode="_-[$€-2]* #,##0.00_-;\-[$€-2]* #,##0.00_-;_-[$€-2]* &quot;-&quot;??_-"/>
    <numFmt numFmtId="201" formatCode="_([$€-2]* #,##0.00_);_([$€-2]* \(#,##0.00\);_([$€-2]* &quot;-&quot;??_)"/>
    <numFmt numFmtId="202" formatCode="#,##0\ "/>
    <numFmt numFmtId="203" formatCode="#."/>
    <numFmt numFmtId="204" formatCode="#,###"/>
    <numFmt numFmtId="205" formatCode="_-&quot;$&quot;* #,##0.00_-;\-&quot;$&quot;* #,##0.00_-;_-&quot;$&quot;* &quot;-&quot;??_-;_-@_-"/>
    <numFmt numFmtId="206" formatCode="#,##0\ &quot;$&quot;_);[Red]\(#,##0\ &quot;$&quot;\)"/>
    <numFmt numFmtId="207" formatCode="&quot;$&quot;###,0&quot;.&quot;00_);[Red]\(&quot;$&quot;###,0&quot;.&quot;00\)"/>
    <numFmt numFmtId="208" formatCode="#,##0\ &quot;F&quot;;[Red]\-#,##0\ &quot;F&quot;"/>
    <numFmt numFmtId="209" formatCode="#,##0.000;[Red]#,##0.000"/>
    <numFmt numFmtId="210" formatCode="0.00_)"/>
    <numFmt numFmtId="211" formatCode="#,##0.0;[Red]#,##0.0"/>
    <numFmt numFmtId="212" formatCode="0.0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 numFmtId="224" formatCode="dd/mm/yyyy;@"/>
    <numFmt numFmtId="225" formatCode="##,###,###,###,###"/>
  </numFmts>
  <fonts count="1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name val="Microsoft Sans Serif"/>
      <family val="2"/>
    </font>
    <font>
      <sz val="10"/>
      <color theme="1"/>
      <name val="Arial"/>
      <family val="2"/>
    </font>
    <font>
      <i/>
      <sz val="10"/>
      <color theme="1"/>
      <name val="Tahoma"/>
      <family val="2"/>
    </font>
    <font>
      <b/>
      <sz val="10"/>
      <color theme="1"/>
      <name val="Tahoma"/>
      <family val="2"/>
    </font>
    <font>
      <sz val="10"/>
      <color theme="1"/>
      <name val="Arial"/>
      <family val="2"/>
      <charset val="163"/>
    </font>
    <font>
      <b/>
      <sz val="8"/>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983">
    <xf numFmtId="0" fontId="0" fillId="0" borderId="0"/>
    <xf numFmtId="169" fontId="13" fillId="0" borderId="0" quotePrefix="1" applyFont="0" applyFill="0" applyBorder="0" applyAlignment="0">
      <protection locked="0"/>
    </xf>
    <xf numFmtId="169" fontId="25" fillId="0" borderId="0" applyFont="0" applyFill="0" applyBorder="0" applyAlignment="0" applyProtection="0"/>
    <xf numFmtId="169" fontId="19" fillId="0" borderId="0" applyFont="0" applyFill="0" applyBorder="0" applyAlignment="0" applyProtection="0"/>
    <xf numFmtId="169" fontId="2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8" fillId="0" borderId="0"/>
    <xf numFmtId="9" fontId="13" fillId="0" borderId="0" quotePrefix="1" applyFont="0" applyFill="0" applyBorder="0" applyAlignment="0">
      <protection locked="0"/>
    </xf>
    <xf numFmtId="9" fontId="25"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4" fontId="32" fillId="0" borderId="0" applyFont="0" applyFill="0" applyBorder="0" applyAlignment="0" applyProtection="0"/>
    <xf numFmtId="0" fontId="33" fillId="0" borderId="0" applyNumberFormat="0" applyFill="0" applyBorder="0" applyAlignment="0" applyProtection="0"/>
    <xf numFmtId="175" fontId="33" fillId="0" borderId="0" applyNumberFormat="0" applyFill="0" applyBorder="0" applyAlignment="0" applyProtection="0"/>
    <xf numFmtId="175" fontId="33" fillId="0" borderId="0" applyNumberFormat="0" applyFill="0" applyBorder="0" applyAlignment="0" applyProtection="0"/>
    <xf numFmtId="176" fontId="34" fillId="0" borderId="0" applyBorder="0"/>
    <xf numFmtId="0" fontId="13" fillId="0" borderId="0"/>
    <xf numFmtId="0" fontId="35"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6" fillId="0" borderId="0" applyFont="0" applyFill="0" applyBorder="0" applyAlignment="0" applyProtection="0"/>
    <xf numFmtId="178"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2" fillId="0" borderId="0"/>
    <xf numFmtId="0" fontId="13"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4" fontId="32"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79" fontId="45" fillId="0" borderId="0" applyFont="0" applyFill="0" applyBorder="0" applyAlignment="0" applyProtection="0"/>
    <xf numFmtId="43" fontId="32"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80" fontId="45" fillId="0" borderId="0" applyFont="0" applyFill="0" applyBorder="0" applyAlignment="0" applyProtection="0"/>
    <xf numFmtId="179" fontId="45" fillId="0" borderId="0" applyFont="0" applyFill="0" applyBorder="0" applyAlignment="0" applyProtection="0"/>
    <xf numFmtId="41" fontId="32" fillId="0" borderId="0" applyFont="0" applyFill="0" applyBorder="0" applyAlignment="0" applyProtection="0"/>
    <xf numFmtId="174"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80" fontId="45" fillId="0" borderId="0" applyFont="0" applyFill="0" applyBorder="0" applyAlignment="0" applyProtection="0"/>
    <xf numFmtId="179" fontId="45" fillId="0" borderId="0" applyFont="0" applyFill="0" applyBorder="0" applyAlignment="0" applyProtection="0"/>
    <xf numFmtId="174"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1" fontId="13" fillId="0" borderId="0" applyFont="0" applyFill="0" applyBorder="0" applyAlignment="0" applyProtection="0"/>
    <xf numFmtId="182" fontId="13" fillId="0" borderId="0" applyFont="0" applyFill="0" applyBorder="0" applyAlignment="0" applyProtection="0"/>
    <xf numFmtId="0" fontId="13" fillId="0" borderId="0"/>
    <xf numFmtId="0" fontId="47" fillId="0" borderId="0"/>
    <xf numFmtId="0" fontId="48" fillId="16" borderId="0"/>
    <xf numFmtId="9" fontId="49" fillId="0" borderId="0" applyBorder="0" applyAlignment="0" applyProtection="0"/>
    <xf numFmtId="0" fontId="50" fillId="16" borderId="0"/>
    <xf numFmtId="0" fontId="18" fillId="0" borderId="0"/>
    <xf numFmtId="175" fontId="51" fillId="17" borderId="0" applyNumberFormat="0" applyBorder="0" applyAlignment="0" applyProtection="0"/>
    <xf numFmtId="0" fontId="11" fillId="4" borderId="0" applyNumberFormat="0" applyBorder="0" applyAlignment="0" applyProtection="0"/>
    <xf numFmtId="175" fontId="51" fillId="18" borderId="0" applyNumberFormat="0" applyBorder="0" applyAlignment="0" applyProtection="0"/>
    <xf numFmtId="0" fontId="11" fillId="6" borderId="0" applyNumberFormat="0" applyBorder="0" applyAlignment="0" applyProtection="0"/>
    <xf numFmtId="175" fontId="51" fillId="19" borderId="0" applyNumberFormat="0" applyBorder="0" applyAlignment="0" applyProtection="0"/>
    <xf numFmtId="0" fontId="11" fillId="8" borderId="0" applyNumberFormat="0" applyBorder="0" applyAlignment="0" applyProtection="0"/>
    <xf numFmtId="175" fontId="51" fillId="20" borderId="0" applyNumberFormat="0" applyBorder="0" applyAlignment="0" applyProtection="0"/>
    <xf numFmtId="0" fontId="11" fillId="10" borderId="0" applyNumberFormat="0" applyBorder="0" applyAlignment="0" applyProtection="0"/>
    <xf numFmtId="175" fontId="51" fillId="21" borderId="0" applyNumberFormat="0" applyBorder="0" applyAlignment="0" applyProtection="0"/>
    <xf numFmtId="0" fontId="11" fillId="12" borderId="0" applyNumberFormat="0" applyBorder="0" applyAlignment="0" applyProtection="0"/>
    <xf numFmtId="175" fontId="51" fillId="22" borderId="0" applyNumberFormat="0" applyBorder="0" applyAlignment="0" applyProtection="0"/>
    <xf numFmtId="0" fontId="11" fillId="14" borderId="0" applyNumberFormat="0" applyBorder="0" applyAlignment="0" applyProtection="0"/>
    <xf numFmtId="0" fontId="52" fillId="16" borderId="0"/>
    <xf numFmtId="0" fontId="53" fillId="0" borderId="0"/>
    <xf numFmtId="0" fontId="54" fillId="0" borderId="0">
      <alignment wrapText="1"/>
    </xf>
    <xf numFmtId="175" fontId="51" fillId="23" borderId="0" applyNumberFormat="0" applyBorder="0" applyAlignment="0" applyProtection="0"/>
    <xf numFmtId="0" fontId="11" fillId="5" borderId="0" applyNumberFormat="0" applyBorder="0" applyAlignment="0" applyProtection="0"/>
    <xf numFmtId="175" fontId="51" fillId="24" borderId="0" applyNumberFormat="0" applyBorder="0" applyAlignment="0" applyProtection="0"/>
    <xf numFmtId="0" fontId="11" fillId="7" borderId="0" applyNumberFormat="0" applyBorder="0" applyAlignment="0" applyProtection="0"/>
    <xf numFmtId="175" fontId="51" fillId="25" borderId="0" applyNumberFormat="0" applyBorder="0" applyAlignment="0" applyProtection="0"/>
    <xf numFmtId="0" fontId="11" fillId="9" borderId="0" applyNumberFormat="0" applyBorder="0" applyAlignment="0" applyProtection="0"/>
    <xf numFmtId="175" fontId="51" fillId="20" borderId="0" applyNumberFormat="0" applyBorder="0" applyAlignment="0" applyProtection="0"/>
    <xf numFmtId="0" fontId="11" fillId="11" borderId="0" applyNumberFormat="0" applyBorder="0" applyAlignment="0" applyProtection="0"/>
    <xf numFmtId="175" fontId="51" fillId="23" borderId="0" applyNumberFormat="0" applyBorder="0" applyAlignment="0" applyProtection="0"/>
    <xf numFmtId="0" fontId="11" fillId="13" borderId="0" applyNumberFormat="0" applyBorder="0" applyAlignment="0" applyProtection="0"/>
    <xf numFmtId="175" fontId="51" fillId="26" borderId="0" applyNumberFormat="0" applyBorder="0" applyAlignment="0" applyProtection="0"/>
    <xf numFmtId="0" fontId="11" fillId="15" borderId="0" applyNumberFormat="0" applyBorder="0" applyAlignment="0" applyProtection="0"/>
    <xf numFmtId="175" fontId="55" fillId="27" borderId="0" applyNumberFormat="0" applyBorder="0" applyAlignment="0" applyProtection="0"/>
    <xf numFmtId="175" fontId="55" fillId="24" borderId="0" applyNumberFormat="0" applyBorder="0" applyAlignment="0" applyProtection="0"/>
    <xf numFmtId="175" fontId="55" fillId="25" borderId="0" applyNumberFormat="0" applyBorder="0" applyAlignment="0" applyProtection="0"/>
    <xf numFmtId="175" fontId="55" fillId="28" borderId="0" applyNumberFormat="0" applyBorder="0" applyAlignment="0" applyProtection="0"/>
    <xf numFmtId="175" fontId="55" fillId="29" borderId="0" applyNumberFormat="0" applyBorder="0" applyAlignment="0" applyProtection="0"/>
    <xf numFmtId="175" fontId="55" fillId="30" borderId="0" applyNumberFormat="0" applyBorder="0" applyAlignment="0" applyProtection="0"/>
    <xf numFmtId="175" fontId="55" fillId="31" borderId="0" applyNumberFormat="0" applyBorder="0" applyAlignment="0" applyProtection="0"/>
    <xf numFmtId="175" fontId="55" fillId="32" borderId="0" applyNumberFormat="0" applyBorder="0" applyAlignment="0" applyProtection="0"/>
    <xf numFmtId="175" fontId="55" fillId="33" borderId="0" applyNumberFormat="0" applyBorder="0" applyAlignment="0" applyProtection="0"/>
    <xf numFmtId="175" fontId="55" fillId="28" borderId="0" applyNumberFormat="0" applyBorder="0" applyAlignment="0" applyProtection="0"/>
    <xf numFmtId="175" fontId="55" fillId="29" borderId="0" applyNumberFormat="0" applyBorder="0" applyAlignment="0" applyProtection="0"/>
    <xf numFmtId="175" fontId="55" fillId="34" borderId="0" applyNumberFormat="0" applyBorder="0" applyAlignment="0" applyProtection="0"/>
    <xf numFmtId="0" fontId="56" fillId="0" borderId="0" applyNumberFormat="0" applyAlignment="0"/>
    <xf numFmtId="183" fontId="13" fillId="0" borderId="0" applyFont="0" applyFill="0" applyBorder="0" applyAlignment="0" applyProtection="0"/>
    <xf numFmtId="0" fontId="57" fillId="0" borderId="0" applyFont="0" applyFill="0" applyBorder="0" applyAlignment="0" applyProtection="0"/>
    <xf numFmtId="184" fontId="58" fillId="0" borderId="0" applyFont="0" applyFill="0" applyBorder="0" applyAlignment="0" applyProtection="0"/>
    <xf numFmtId="185" fontId="13" fillId="0" borderId="0" applyFont="0" applyFill="0" applyBorder="0" applyAlignment="0" applyProtection="0"/>
    <xf numFmtId="0" fontId="57" fillId="0" borderId="0" applyFont="0" applyFill="0" applyBorder="0" applyAlignment="0" applyProtection="0"/>
    <xf numFmtId="185" fontId="13" fillId="0" borderId="0" applyFont="0" applyFill="0" applyBorder="0" applyAlignment="0" applyProtection="0"/>
    <xf numFmtId="0" fontId="59" fillId="0" borderId="0">
      <alignment horizontal="center" wrapText="1"/>
      <protection locked="0"/>
    </xf>
    <xf numFmtId="186" fontId="60" fillId="0" borderId="0" applyFont="0" applyFill="0" applyBorder="0" applyAlignment="0" applyProtection="0"/>
    <xf numFmtId="0" fontId="57" fillId="0" borderId="0" applyFont="0" applyFill="0" applyBorder="0" applyAlignment="0" applyProtection="0"/>
    <xf numFmtId="186" fontId="60" fillId="0" borderId="0" applyFont="0" applyFill="0" applyBorder="0" applyAlignment="0" applyProtection="0"/>
    <xf numFmtId="187" fontId="60" fillId="0" borderId="0" applyFont="0" applyFill="0" applyBorder="0" applyAlignment="0" applyProtection="0"/>
    <xf numFmtId="0" fontId="57" fillId="0" borderId="0" applyFont="0" applyFill="0" applyBorder="0" applyAlignment="0" applyProtection="0"/>
    <xf numFmtId="187" fontId="60" fillId="0" borderId="0" applyFont="0" applyFill="0" applyBorder="0" applyAlignment="0" applyProtection="0"/>
    <xf numFmtId="174" fontId="32" fillId="0" borderId="0" applyFont="0" applyFill="0" applyBorder="0" applyAlignment="0" applyProtection="0"/>
    <xf numFmtId="175" fontId="61" fillId="18" borderId="0" applyNumberFormat="0" applyBorder="0" applyAlignment="0" applyProtection="0"/>
    <xf numFmtId="0" fontId="57" fillId="0" borderId="0"/>
    <xf numFmtId="0" fontId="47" fillId="0" borderId="0"/>
    <xf numFmtId="0" fontId="57" fillId="0" borderId="0"/>
    <xf numFmtId="37" fontId="62" fillId="0" borderId="0"/>
    <xf numFmtId="178" fontId="13" fillId="0" borderId="0" applyFont="0" applyFill="0" applyBorder="0" applyAlignment="0" applyProtection="0"/>
    <xf numFmtId="188" fontId="13" fillId="0" borderId="0" applyFont="0" applyFill="0" applyBorder="0" applyAlignment="0" applyProtection="0"/>
    <xf numFmtId="176" fontId="34" fillId="0" borderId="0" applyFill="0"/>
    <xf numFmtId="189" fontId="34" fillId="0" borderId="0" applyNumberFormat="0" applyFill="0" applyBorder="0" applyAlignment="0">
      <alignment horizontal="center"/>
    </xf>
    <xf numFmtId="0" fontId="63" fillId="0" borderId="0" applyNumberFormat="0" applyFill="0">
      <alignment horizontal="center" vertical="center" wrapText="1"/>
    </xf>
    <xf numFmtId="176"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6"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6"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6"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6"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6"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6"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90" fontId="13" fillId="0" borderId="0" applyFill="0" applyBorder="0" applyAlignment="0"/>
    <xf numFmtId="175" fontId="67" fillId="16" borderId="10" applyNumberFormat="0" applyAlignment="0" applyProtection="0"/>
    <xf numFmtId="0" fontId="68" fillId="0" borderId="0"/>
    <xf numFmtId="191" fontId="45" fillId="0" borderId="0" applyFont="0" applyFill="0" applyBorder="0" applyAlignment="0" applyProtection="0"/>
    <xf numFmtId="175" fontId="69" fillId="35" borderId="11" applyNumberFormat="0" applyAlignment="0" applyProtection="0"/>
    <xf numFmtId="1" fontId="70"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2" fontId="47" fillId="0" borderId="0"/>
    <xf numFmtId="192" fontId="47" fillId="0" borderId="0"/>
    <xf numFmtId="193" fontId="71" fillId="0" borderId="0"/>
    <xf numFmtId="3" fontId="13" fillId="0" borderId="0" applyFont="0" applyFill="0" applyBorder="0" applyAlignment="0" applyProtection="0"/>
    <xf numFmtId="3" fontId="13" fillId="0" borderId="0" applyFont="0" applyFill="0" applyBorder="0" applyAlignment="0" applyProtection="0"/>
    <xf numFmtId="0" fontId="72" fillId="0" borderId="0" applyNumberFormat="0" applyAlignment="0">
      <alignment horizontal="left"/>
    </xf>
    <xf numFmtId="0" fontId="73" fillId="0" borderId="0" applyNumberFormat="0" applyAlignment="0"/>
    <xf numFmtId="194" fontId="74"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6" fontId="13" fillId="0" borderId="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8" fontId="13" fillId="0" borderId="0" applyFont="0" applyFill="0" applyBorder="0" applyAlignment="0" applyProtection="0"/>
    <xf numFmtId="199" fontId="13" fillId="0" borderId="0"/>
    <xf numFmtId="0" fontId="45" fillId="0" borderId="12">
      <alignment horizontal="left"/>
    </xf>
    <xf numFmtId="0" fontId="75" fillId="0" borderId="0" applyNumberFormat="0" applyAlignment="0">
      <alignment horizontal="left"/>
    </xf>
    <xf numFmtId="200" fontId="18" fillId="0" borderId="0" applyFont="0" applyFill="0" applyBorder="0" applyAlignment="0" applyProtection="0"/>
    <xf numFmtId="201" fontId="13" fillId="0" borderId="0" applyFont="0" applyFill="0" applyBorder="0" applyAlignment="0" applyProtection="0"/>
    <xf numFmtId="175" fontId="7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2" fontId="18" fillId="0" borderId="13" applyFont="0" applyFill="0" applyBorder="0" applyProtection="0"/>
    <xf numFmtId="175"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5"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5"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5" fontId="83" fillId="0" borderId="19" applyNumberFormat="0" applyFill="0" applyAlignment="0" applyProtection="0"/>
    <xf numFmtId="175" fontId="83" fillId="0" borderId="0" applyNumberFormat="0" applyFill="0" applyBorder="0" applyAlignment="0" applyProtection="0"/>
    <xf numFmtId="14" fontId="33" fillId="21" borderId="16">
      <alignment horizontal="center" vertical="center" wrapText="1"/>
    </xf>
    <xf numFmtId="203" fontId="84" fillId="0" borderId="0">
      <protection locked="0"/>
    </xf>
    <xf numFmtId="203"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5"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90" fontId="90" fillId="37" borderId="0"/>
    <xf numFmtId="0" fontId="59" fillId="0" borderId="0" applyNumberFormat="0" applyFont="0" applyBorder="0" applyAlignment="0"/>
    <xf numFmtId="175" fontId="91" fillId="0" borderId="20" applyNumberFormat="0" applyFill="0" applyAlignment="0" applyProtection="0"/>
    <xf numFmtId="190" fontId="90" fillId="38" borderId="0"/>
    <xf numFmtId="38" fontId="43" fillId="0" borderId="0" applyFont="0" applyFill="0" applyBorder="0" applyAlignment="0" applyProtection="0"/>
    <xf numFmtId="40" fontId="4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2" fillId="0" borderId="16"/>
    <xf numFmtId="204" fontId="93" fillId="0" borderId="21"/>
    <xf numFmtId="174" fontId="13" fillId="0" borderId="0" applyFont="0" applyFill="0" applyBorder="0" applyAlignment="0" applyProtection="0"/>
    <xf numFmtId="205" fontId="13" fillId="0" borderId="0" applyFont="0" applyFill="0" applyBorder="0" applyAlignment="0" applyProtection="0"/>
    <xf numFmtId="206" fontId="43" fillId="0" borderId="0" applyFont="0" applyFill="0" applyBorder="0" applyAlignment="0" applyProtection="0"/>
    <xf numFmtId="207" fontId="43" fillId="0" borderId="0" applyFont="0" applyFill="0" applyBorder="0" applyAlignment="0" applyProtection="0"/>
    <xf numFmtId="208" fontId="45" fillId="0" borderId="0" applyFont="0" applyFill="0" applyBorder="0" applyAlignment="0" applyProtection="0"/>
    <xf numFmtId="209" fontId="45" fillId="0" borderId="0" applyFont="0" applyFill="0" applyBorder="0" applyAlignment="0" applyProtection="0"/>
    <xf numFmtId="0" fontId="94" fillId="0" borderId="0" applyNumberFormat="0" applyFont="0" applyFill="0" applyAlignment="0"/>
    <xf numFmtId="175"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10" fontId="9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11" fillId="0" borderId="0"/>
    <xf numFmtId="0" fontId="11" fillId="0" borderId="0"/>
    <xf numFmtId="0" fontId="11" fillId="0" borderId="0"/>
    <xf numFmtId="0" fontId="11" fillId="0" borderId="0"/>
    <xf numFmtId="0" fontId="11" fillId="0" borderId="0"/>
    <xf numFmtId="175" fontId="13" fillId="0" borderId="0" applyNumberFormat="0" applyFill="0" applyBorder="0" applyAlignment="0" applyProtection="0"/>
    <xf numFmtId="0" fontId="11" fillId="0" borderId="0"/>
    <xf numFmtId="0" fontId="11" fillId="0" borderId="0"/>
    <xf numFmtId="175" fontId="13" fillId="0" borderId="0" applyNumberFormat="0" applyFill="0" applyBorder="0" applyAlignment="0" applyProtection="0"/>
    <xf numFmtId="0" fontId="11" fillId="0" borderId="0"/>
    <xf numFmtId="175" fontId="13" fillId="0" borderId="0" applyNumberFormat="0" applyFill="0" applyBorder="0" applyAlignment="0" applyProtection="0"/>
    <xf numFmtId="0" fontId="11" fillId="0" borderId="0"/>
    <xf numFmtId="175" fontId="13" fillId="0" borderId="0" applyNumberFormat="0" applyFill="0" applyBorder="0" applyAlignment="0" applyProtection="0"/>
    <xf numFmtId="0" fontId="13" fillId="0" borderId="0"/>
    <xf numFmtId="0" fontId="44"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0"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0" fontId="13"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3"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3" fillId="0" borderId="0"/>
    <xf numFmtId="0"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3" fillId="0" borderId="0"/>
    <xf numFmtId="0" fontId="11" fillId="0" borderId="0"/>
    <xf numFmtId="175" fontId="11" fillId="0" borderId="0"/>
    <xf numFmtId="0" fontId="13"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9" fillId="0" borderId="0">
      <alignment horizontal="right"/>
    </xf>
    <xf numFmtId="40" fontId="100" fillId="0" borderId="0">
      <alignment horizontal="center" wrapText="1"/>
    </xf>
    <xf numFmtId="175" fontId="4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6" fontId="59" fillId="0" borderId="0" applyBorder="0" applyAlignment="0"/>
    <xf numFmtId="0" fontId="101" fillId="0" borderId="0"/>
    <xf numFmtId="211" fontId="45" fillId="0" borderId="0" applyFont="0" applyFill="0" applyBorder="0" applyAlignment="0" applyProtection="0"/>
    <xf numFmtId="212" fontId="45" fillId="0" borderId="0" applyFont="0" applyFill="0" applyBorder="0" applyAlignment="0" applyProtection="0"/>
    <xf numFmtId="0" fontId="13" fillId="0" borderId="0" applyFont="0" applyFill="0" applyBorder="0" applyAlignment="0" applyProtection="0"/>
    <xf numFmtId="0" fontId="47" fillId="0" borderId="0"/>
    <xf numFmtId="175" fontId="102" fillId="16" borderId="23" applyNumberFormat="0" applyAlignment="0" applyProtection="0"/>
    <xf numFmtId="14" fontId="59" fillId="0" borderId="0">
      <alignment horizontal="center" wrapText="1"/>
      <protection locked="0"/>
    </xf>
    <xf numFmtId="213"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6"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6"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6"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6"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3"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6"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4" fontId="13" fillId="0" borderId="0" applyNumberFormat="0" applyFill="0" applyBorder="0" applyAlignment="0" applyProtection="0">
      <alignment horizontal="left"/>
    </xf>
    <xf numFmtId="215" fontId="111" fillId="0" borderId="0" applyFont="0" applyFill="0" applyBorder="0" applyAlignment="0" applyProtection="0"/>
    <xf numFmtId="0" fontId="43" fillId="0" borderId="0" applyFont="0" applyFill="0" applyBorder="0" applyAlignment="0" applyProtection="0"/>
    <xf numFmtId="0" fontId="13" fillId="0" borderId="0"/>
    <xf numFmtId="216" fontId="74" fillId="0" borderId="0" applyFont="0" applyFill="0" applyBorder="0" applyAlignment="0" applyProtection="0"/>
    <xf numFmtId="180"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7" fontId="74" fillId="0" borderId="3">
      <alignment horizontal="right" vertical="center"/>
    </xf>
    <xf numFmtId="217" fontId="74" fillId="0" borderId="3">
      <alignment horizontal="right" vertical="center"/>
    </xf>
    <xf numFmtId="217" fontId="74" fillId="0" borderId="3">
      <alignment horizontal="right" vertical="center"/>
    </xf>
    <xf numFmtId="218"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5" fontId="118" fillId="0" borderId="0" applyNumberFormat="0" applyFill="0" applyBorder="0" applyAlignment="0" applyProtection="0"/>
    <xf numFmtId="0" fontId="13" fillId="0" borderId="9" applyNumberFormat="0" applyFont="0" applyFill="0" applyAlignment="0" applyProtection="0"/>
    <xf numFmtId="175" fontId="11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8" fontId="74" fillId="0" borderId="0"/>
    <xf numFmtId="219"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20" fontId="13" fillId="0" borderId="0" applyFont="0" applyFill="0" applyBorder="0" applyAlignment="0" applyProtection="0"/>
    <xf numFmtId="221" fontId="13" fillId="0" borderId="0" applyFont="0" applyFill="0" applyBorder="0" applyAlignment="0" applyProtection="0"/>
    <xf numFmtId="175"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2" fontId="130" fillId="0" borderId="0" applyFont="0" applyFill="0" applyBorder="0" applyAlignment="0" applyProtection="0"/>
    <xf numFmtId="223" fontId="13"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2" fillId="0" borderId="0"/>
    <xf numFmtId="0" fontId="94" fillId="0" borderId="0"/>
    <xf numFmtId="188"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7" fontId="13" fillId="0" borderId="0" applyFont="0" applyFill="0" applyBorder="0" applyAlignment="0" applyProtection="0"/>
    <xf numFmtId="186" fontId="13" fillId="0" borderId="0" applyFont="0" applyFill="0" applyBorder="0" applyAlignment="0" applyProtection="0"/>
    <xf numFmtId="0" fontId="134" fillId="0" borderId="0"/>
    <xf numFmtId="174" fontId="38" fillId="0" borderId="0" applyFont="0" applyFill="0" applyBorder="0" applyAlignment="0" applyProtection="0"/>
    <xf numFmtId="206" fontId="40" fillId="0" borderId="0" applyFont="0" applyFill="0" applyBorder="0" applyAlignment="0" applyProtection="0"/>
    <xf numFmtId="205" fontId="38"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8" fillId="60" borderId="0" applyNumberFormat="0" applyBorder="0" applyAlignment="0" applyProtection="0"/>
    <xf numFmtId="0" fontId="99"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9" fillId="0" borderId="0">
      <alignment vertical="top"/>
    </xf>
    <xf numFmtId="0" fontId="9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9" fillId="0" borderId="0" applyNumberFormat="0" applyFill="0" applyBorder="0" applyAlignment="0" applyProtection="0"/>
    <xf numFmtId="0" fontId="160"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1" fillId="0" borderId="0" applyNumberFormat="0" applyFill="0" applyBorder="0" applyAlignment="0" applyProtection="0"/>
    <xf numFmtId="0" fontId="160" fillId="0" borderId="0">
      <alignment vertical="top"/>
    </xf>
    <xf numFmtId="0" fontId="1" fillId="0" borderId="0"/>
    <xf numFmtId="43" fontId="1" fillId="0" borderId="0" applyFont="0" applyFill="0" applyBorder="0" applyAlignment="0" applyProtection="0"/>
  </cellStyleXfs>
  <cellXfs count="556">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horizontal="center" vertical="center"/>
    </xf>
    <xf numFmtId="0" fontId="24"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0" fontId="63"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8" fillId="2" borderId="0" xfId="48" applyFont="1" applyFill="1"/>
    <xf numFmtId="3" fontId="16"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70" fontId="16" fillId="2" borderId="1" xfId="48" applyNumberFormat="1" applyFont="1" applyFill="1" applyBorder="1" applyAlignment="1" applyProtection="1">
      <alignment horizontal="right" vertical="center" wrapText="1"/>
    </xf>
    <xf numFmtId="0" fontId="29"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28"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7"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30"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8"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0" fontId="28" fillId="2" borderId="0" xfId="49" applyFont="1" applyFill="1"/>
    <xf numFmtId="170" fontId="17" fillId="2" borderId="0" xfId="50" applyNumberFormat="1" applyFont="1" applyFill="1" applyAlignment="1" applyProtection="1">
      <alignment horizontal="right"/>
      <protection locked="0"/>
    </xf>
    <xf numFmtId="0" fontId="28"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8"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8"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2" fillId="0" borderId="0" xfId="963" applyFont="1" applyFill="1"/>
    <xf numFmtId="0" fontId="153" fillId="0" borderId="0" xfId="963" applyFont="1" applyFill="1"/>
    <xf numFmtId="0" fontId="15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5" fillId="0" borderId="0" xfId="963" applyFont="1" applyFill="1" applyAlignment="1">
      <alignment horizontal="right" vertical="center"/>
    </xf>
    <xf numFmtId="0" fontId="155" fillId="0" borderId="0" xfId="963" applyFont="1" applyFill="1" applyAlignment="1">
      <alignment horizontal="left" vertical="center"/>
    </xf>
    <xf numFmtId="0" fontId="19" fillId="0" borderId="0" xfId="963" applyFont="1" applyFill="1" applyAlignment="1">
      <alignment horizontal="left" vertical="center"/>
    </xf>
    <xf numFmtId="0" fontId="155" fillId="0" borderId="0" xfId="963" applyFont="1" applyFill="1" applyAlignment="1">
      <alignment horizontal="right"/>
    </xf>
    <xf numFmtId="0" fontId="155" fillId="0" borderId="0" xfId="963" applyFont="1" applyFill="1" applyBorder="1" applyAlignment="1" applyProtection="1">
      <alignment horizontal="left"/>
      <protection locked="0"/>
    </xf>
    <xf numFmtId="0" fontId="155" fillId="0" borderId="0" xfId="963" applyFont="1" applyFill="1"/>
    <xf numFmtId="0" fontId="156"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8"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6" fillId="0" borderId="0" xfId="963" applyFont="1" applyFill="1" applyAlignment="1">
      <alignment horizontal="center" vertical="center"/>
    </xf>
    <xf numFmtId="0" fontId="156" fillId="0" borderId="0" xfId="963" applyFont="1" applyFill="1" applyAlignment="1">
      <alignment horizontal="center"/>
    </xf>
    <xf numFmtId="0" fontId="157" fillId="0" borderId="0" xfId="963" applyFont="1" applyFill="1" applyAlignment="1">
      <alignment horizontal="center"/>
    </xf>
    <xf numFmtId="0" fontId="155" fillId="0" borderId="0" xfId="963" applyFont="1" applyFill="1" applyAlignment="1">
      <alignment horizontal="center"/>
    </xf>
    <xf numFmtId="0" fontId="159" fillId="0" borderId="0" xfId="963" applyFont="1" applyFill="1"/>
    <xf numFmtId="0" fontId="159"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63"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7" fontId="13" fillId="2" borderId="0" xfId="0" applyNumberFormat="1" applyFont="1" applyFill="1"/>
    <xf numFmtId="169" fontId="17" fillId="2" borderId="0" xfId="1" applyFont="1" applyFill="1">
      <protection locked="0"/>
    </xf>
    <xf numFmtId="0" fontId="17" fillId="2" borderId="1" xfId="8"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0" fontId="17" fillId="2" borderId="0" xfId="4" applyNumberFormat="1" applyFont="1" applyFill="1" applyBorder="1"/>
    <xf numFmtId="170" fontId="17" fillId="2" borderId="2" xfId="4" applyNumberFormat="1" applyFont="1" applyFill="1" applyBorder="1"/>
    <xf numFmtId="170" fontId="17" fillId="2" borderId="0" xfId="2" applyNumberFormat="1" applyFont="1" applyFill="1" applyAlignment="1">
      <alignment vertical="center"/>
    </xf>
    <xf numFmtId="170" fontId="13" fillId="2" borderId="0" xfId="0" applyNumberFormat="1" applyFont="1" applyFill="1"/>
    <xf numFmtId="0" fontId="15" fillId="2" borderId="0" xfId="0" applyFont="1" applyFill="1" applyBorder="1"/>
    <xf numFmtId="170" fontId="15" fillId="2" borderId="0" xfId="1" applyNumberFormat="1" applyFont="1" applyFill="1" applyBorder="1" applyProtection="1">
      <protection locked="0"/>
    </xf>
    <xf numFmtId="10" fontId="16" fillId="2" borderId="1" xfId="44" applyNumberFormat="1" applyFont="1" applyFill="1" applyBorder="1" applyAlignment="1" applyProtection="1">
      <alignment horizontal="center" vertical="center" wrapText="1"/>
    </xf>
    <xf numFmtId="0" fontId="27" fillId="2" borderId="0" xfId="30" applyFont="1" applyFill="1" applyAlignment="1">
      <alignment vertical="center"/>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0"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0" fontId="13" fillId="2" borderId="1" xfId="2" applyNumberFormat="1" applyFont="1" applyFill="1" applyBorder="1" applyAlignment="1">
      <alignment horizontal="right" vertical="center"/>
    </xf>
    <xf numFmtId="17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170" fontId="16" fillId="2" borderId="0" xfId="1" applyNumberFormat="1" applyFont="1" applyFill="1" applyBorder="1" applyAlignment="1" applyProtection="1">
      <alignment horizontal="right"/>
    </xf>
    <xf numFmtId="170"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0" fontId="17" fillId="2" borderId="0" xfId="30" applyFont="1" applyFill="1" applyBorder="1" applyAlignment="1">
      <alignment horizontal="left"/>
    </xf>
    <xf numFmtId="0" fontId="17" fillId="2" borderId="0" xfId="30" applyFont="1" applyFill="1" applyBorder="1"/>
    <xf numFmtId="0" fontId="17" fillId="2" borderId="0" xfId="30" applyFont="1" applyFill="1" applyBorder="1" applyAlignment="1">
      <alignment horizontal="center"/>
    </xf>
    <xf numFmtId="0" fontId="17" fillId="2" borderId="1" xfId="0" quotePrefix="1" applyNumberFormat="1" applyFont="1" applyFill="1" applyBorder="1" applyAlignment="1" applyProtection="1">
      <alignment horizontal="left" vertical="center" wrapText="1"/>
    </xf>
    <xf numFmtId="3" fontId="17" fillId="2" borderId="0" xfId="0" applyNumberFormat="1" applyFont="1" applyFill="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3" fontId="13" fillId="2" borderId="0" xfId="0" applyNumberFormat="1" applyFont="1" applyFill="1"/>
    <xf numFmtId="0" fontId="27" fillId="2" borderId="0" xfId="30" applyFont="1" applyFill="1"/>
    <xf numFmtId="0" fontId="27" fillId="2" borderId="0" xfId="0" applyFont="1" applyFill="1"/>
    <xf numFmtId="170" fontId="27" fillId="2" borderId="0" xfId="0" applyNumberFormat="1" applyFont="1" applyFill="1"/>
    <xf numFmtId="0" fontId="151" fillId="2" borderId="0" xfId="0" applyFont="1" applyFill="1"/>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27" fillId="2" borderId="0" xfId="30" applyFont="1" applyFill="1" applyBorder="1" applyAlignment="1">
      <alignment vertical="center"/>
    </xf>
    <xf numFmtId="0" fontId="27" fillId="2" borderId="0" xfId="30" applyFont="1" applyFill="1" applyBorder="1" applyAlignment="1">
      <alignment horizontal="center"/>
    </xf>
    <xf numFmtId="0" fontId="27" fillId="2" borderId="0" xfId="30" applyFont="1" applyFill="1" applyBorder="1"/>
    <xf numFmtId="0" fontId="27" fillId="2" borderId="0" xfId="30" applyFont="1" applyFill="1" applyAlignment="1">
      <alignment horizontal="center"/>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horizontal="right"/>
    </xf>
    <xf numFmtId="170" fontId="16"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0" fontId="16" fillId="2" borderId="6" xfId="19" applyNumberFormat="1" applyFont="1" applyFill="1" applyBorder="1" applyAlignment="1" applyProtection="1">
      <alignment horizontal="center"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14" fontId="162" fillId="0" borderId="0" xfId="0" applyNumberFormat="1" applyFont="1" applyFill="1" applyAlignment="1">
      <alignment vertical="center"/>
    </xf>
    <xf numFmtId="14" fontId="162" fillId="0" borderId="0" xfId="0" applyNumberFormat="1" applyFont="1" applyFill="1" applyAlignment="1">
      <alignment horizontal="left" vertical="center"/>
    </xf>
    <xf numFmtId="0" fontId="169" fillId="2" borderId="0" xfId="0" applyFont="1" applyFill="1" applyAlignment="1">
      <alignment vertical="center" wrapText="1"/>
    </xf>
    <xf numFmtId="49" fontId="21" fillId="2" borderId="1" xfId="37" applyNumberFormat="1" applyFont="1" applyFill="1" applyBorder="1" applyAlignment="1">
      <alignment horizontal="center" vertical="center" wrapText="1"/>
    </xf>
    <xf numFmtId="0" fontId="13" fillId="0" borderId="0" xfId="0" applyNumberFormat="1" applyFont="1" applyFill="1"/>
    <xf numFmtId="0" fontId="13" fillId="0" borderId="0" xfId="0" applyFont="1" applyFill="1"/>
    <xf numFmtId="49" fontId="16" fillId="0" borderId="1" xfId="0" applyNumberFormat="1" applyFont="1" applyFill="1" applyBorder="1" applyAlignment="1" applyProtection="1">
      <alignment horizontal="center" vertical="center" wrapText="1"/>
    </xf>
    <xf numFmtId="170" fontId="16" fillId="0" borderId="1" xfId="1" applyNumberFormat="1" applyFont="1" applyFill="1" applyBorder="1" applyAlignment="1" applyProtection="1">
      <alignment horizontal="center" vertical="center" wrapText="1"/>
      <protection locked="0"/>
    </xf>
    <xf numFmtId="0" fontId="17" fillId="0" borderId="0" xfId="0" applyNumberFormat="1" applyFont="1" applyFill="1"/>
    <xf numFmtId="0" fontId="17" fillId="0" borderId="0" xfId="0" applyFont="1" applyFill="1"/>
    <xf numFmtId="0" fontId="16" fillId="0" borderId="1" xfId="8" applyFont="1" applyFill="1" applyBorder="1" applyAlignment="1" applyProtection="1">
      <alignment horizontal="left" wrapText="1"/>
    </xf>
    <xf numFmtId="0" fontId="16" fillId="0" borderId="1" xfId="8" applyFont="1" applyFill="1" applyBorder="1" applyAlignment="1" applyProtection="1">
      <alignment horizontal="center" wrapText="1"/>
    </xf>
    <xf numFmtId="170" fontId="16" fillId="0" borderId="1" xfId="1" applyNumberFormat="1" applyFont="1" applyFill="1" applyBorder="1" applyAlignment="1" applyProtection="1">
      <alignment horizontal="left" wrapText="1"/>
      <protection locked="0"/>
    </xf>
    <xf numFmtId="167" fontId="17" fillId="0" borderId="1" xfId="1" applyNumberFormat="1" applyFont="1" applyFill="1" applyBorder="1" applyAlignment="1" applyProtection="1">
      <alignment horizontal="right" vertical="center"/>
    </xf>
    <xf numFmtId="170" fontId="16" fillId="0" borderId="1" xfId="1" applyNumberFormat="1" applyFont="1" applyFill="1" applyBorder="1" applyAlignment="1" applyProtection="1">
      <alignment horizontal="right" vertical="center" wrapText="1"/>
      <protection locked="0"/>
    </xf>
    <xf numFmtId="170" fontId="16" fillId="0" borderId="1" xfId="1" applyNumberFormat="1" applyFont="1" applyFill="1" applyBorder="1" applyAlignment="1" applyProtection="1">
      <alignment horizontal="left"/>
      <protection locked="0"/>
    </xf>
    <xf numFmtId="170" fontId="17" fillId="0" borderId="0" xfId="0" applyNumberFormat="1" applyFont="1" applyFill="1"/>
    <xf numFmtId="170" fontId="13" fillId="0" borderId="0" xfId="0" applyNumberFormat="1" applyFont="1" applyFill="1"/>
    <xf numFmtId="0" fontId="17" fillId="0" borderId="1" xfId="8" applyFont="1" applyFill="1" applyBorder="1" applyAlignment="1" applyProtection="1">
      <alignment horizontal="left" wrapText="1"/>
    </xf>
    <xf numFmtId="0" fontId="17" fillId="0" borderId="1" xfId="8" applyFont="1" applyFill="1" applyBorder="1" applyAlignment="1" applyProtection="1">
      <alignment horizontal="center" wrapText="1"/>
    </xf>
    <xf numFmtId="0" fontId="17" fillId="0" borderId="1" xfId="8"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wrapText="1"/>
    </xf>
    <xf numFmtId="167" fontId="16" fillId="0" borderId="1" xfId="1" applyNumberFormat="1" applyFont="1" applyFill="1" applyBorder="1" applyAlignment="1" applyProtection="1">
      <alignment horizontal="right" vertical="center"/>
    </xf>
    <xf numFmtId="170" fontId="17" fillId="0" borderId="1" xfId="1" applyNumberFormat="1" applyFont="1" applyFill="1" applyBorder="1" applyAlignment="1" applyProtection="1">
      <alignment horizontal="left"/>
      <protection locked="0"/>
    </xf>
    <xf numFmtId="0" fontId="33" fillId="0" borderId="1" xfId="0" quotePrefix="1" applyFont="1" applyFill="1" applyBorder="1" applyAlignment="1">
      <alignment horizontal="center"/>
    </xf>
    <xf numFmtId="0" fontId="13" fillId="0" borderId="1" xfId="0" quotePrefix="1" applyFont="1" applyFill="1" applyBorder="1" applyAlignment="1">
      <alignment horizontal="center"/>
    </xf>
    <xf numFmtId="170" fontId="16" fillId="0" borderId="1" xfId="1" applyNumberFormat="1" applyFont="1" applyFill="1" applyBorder="1" applyAlignment="1">
      <alignment horizontal="right" vertical="center"/>
      <protection locked="0"/>
    </xf>
    <xf numFmtId="167" fontId="17" fillId="0" borderId="1" xfId="8" applyNumberFormat="1" applyFont="1" applyFill="1" applyBorder="1" applyAlignment="1" applyProtection="1">
      <alignment horizontal="right" vertical="center" wrapText="1"/>
    </xf>
    <xf numFmtId="169" fontId="16" fillId="0" borderId="1" xfId="1" applyFont="1" applyFill="1" applyBorder="1" applyAlignment="1">
      <alignment horizontal="right" vertical="center"/>
      <protection locked="0"/>
    </xf>
    <xf numFmtId="169" fontId="17" fillId="0" borderId="1" xfId="1" applyFont="1" applyFill="1" applyBorder="1" applyAlignment="1">
      <alignment horizontal="right" vertical="center" wrapText="1"/>
      <protection locked="0"/>
    </xf>
    <xf numFmtId="49" fontId="16" fillId="0" borderId="1" xfId="0" applyNumberFormat="1" applyFont="1" applyFill="1" applyBorder="1" applyAlignment="1" applyProtection="1">
      <alignment horizontal="left" wrapText="1"/>
    </xf>
    <xf numFmtId="49" fontId="16" fillId="0" borderId="1" xfId="0" applyNumberFormat="1" applyFont="1" applyFill="1" applyBorder="1" applyAlignment="1" applyProtection="1">
      <alignment horizontal="center" wrapText="1"/>
    </xf>
    <xf numFmtId="49" fontId="16" fillId="0" borderId="1" xfId="0" applyNumberFormat="1" applyFont="1" applyFill="1" applyBorder="1" applyAlignment="1" applyProtection="1">
      <alignment wrapText="1"/>
    </xf>
    <xf numFmtId="0" fontId="17" fillId="0" borderId="0" xfId="0" applyFont="1" applyFill="1" applyAlignment="1">
      <alignment horizontal="left"/>
    </xf>
    <xf numFmtId="0" fontId="17" fillId="0" borderId="0" xfId="0" applyFont="1" applyFill="1" applyAlignment="1">
      <alignment horizontal="center" vertical="center"/>
    </xf>
    <xf numFmtId="0" fontId="17" fillId="0" borderId="0" xfId="0" applyFont="1" applyFill="1" applyAlignment="1">
      <alignment horizontal="right"/>
    </xf>
    <xf numFmtId="0" fontId="16" fillId="0" borderId="0" xfId="0" applyFont="1" applyFill="1" applyBorder="1"/>
    <xf numFmtId="0" fontId="17" fillId="0" borderId="0" xfId="0" applyFont="1" applyFill="1" applyBorder="1"/>
    <xf numFmtId="170" fontId="17" fillId="0" borderId="0" xfId="1" applyNumberFormat="1" applyFont="1" applyFill="1" applyBorder="1" applyProtection="1">
      <protection locked="0"/>
    </xf>
    <xf numFmtId="170" fontId="16" fillId="0" borderId="0" xfId="1" applyNumberFormat="1" applyFont="1" applyFill="1" applyBorder="1" applyProtection="1">
      <protection locked="0"/>
    </xf>
    <xf numFmtId="0" fontId="15" fillId="0" borderId="0" xfId="0" applyFont="1" applyFill="1" applyBorder="1"/>
    <xf numFmtId="170" fontId="15" fillId="0" borderId="0" xfId="1" applyNumberFormat="1" applyFont="1" applyFill="1" applyBorder="1" applyProtection="1">
      <protection locked="0"/>
    </xf>
    <xf numFmtId="0" fontId="17" fillId="0" borderId="2" xfId="0" applyFont="1" applyFill="1" applyBorder="1"/>
    <xf numFmtId="170" fontId="17" fillId="0" borderId="2" xfId="1" applyNumberFormat="1" applyFont="1" applyFill="1" applyBorder="1" applyProtection="1">
      <protection locked="0"/>
    </xf>
    <xf numFmtId="0" fontId="17" fillId="0" borderId="0" xfId="0" applyFont="1" applyFill="1" applyAlignment="1">
      <alignment vertical="center"/>
    </xf>
    <xf numFmtId="170" fontId="17" fillId="0" borderId="0" xfId="2" applyNumberFormat="1" applyFont="1" applyFill="1" applyAlignment="1">
      <alignment vertical="center"/>
    </xf>
    <xf numFmtId="0" fontId="17" fillId="0" borderId="0" xfId="0" applyFont="1" applyFill="1" applyBorder="1" applyAlignment="1">
      <alignment vertical="center"/>
    </xf>
    <xf numFmtId="0" fontId="16" fillId="0" borderId="0" xfId="0" applyFont="1" applyFill="1" applyAlignment="1"/>
    <xf numFmtId="0" fontId="17" fillId="0" borderId="0" xfId="0" applyFont="1" applyFill="1" applyAlignment="1">
      <alignment vertical="top"/>
    </xf>
    <xf numFmtId="170" fontId="13" fillId="0" borderId="0" xfId="1" applyNumberFormat="1" applyFont="1" applyFill="1">
      <protection locked="0"/>
    </xf>
    <xf numFmtId="0" fontId="27" fillId="0" borderId="0" xfId="30" applyFont="1" applyFill="1"/>
    <xf numFmtId="0" fontId="166" fillId="0" borderId="0" xfId="0" applyFont="1" applyFill="1" applyAlignment="1">
      <alignment horizontal="center" vertical="center"/>
    </xf>
    <xf numFmtId="10" fontId="17" fillId="0" borderId="0" xfId="44" applyNumberFormat="1" applyFont="1" applyFill="1" applyProtection="1"/>
    <xf numFmtId="0" fontId="162" fillId="0" borderId="0" xfId="0" applyFont="1" applyFill="1" applyAlignment="1">
      <alignment horizontal="left" vertical="center" wrapText="1"/>
    </xf>
    <xf numFmtId="0" fontId="16" fillId="0" borderId="0" xfId="30" applyFont="1" applyFill="1" applyAlignment="1">
      <alignment vertical="center"/>
    </xf>
    <xf numFmtId="170" fontId="13" fillId="0" borderId="0" xfId="4" applyNumberFormat="1" applyFont="1" applyFill="1"/>
    <xf numFmtId="170" fontId="165" fillId="0" borderId="0" xfId="4" applyNumberFormat="1" applyFont="1" applyFill="1"/>
    <xf numFmtId="10" fontId="27" fillId="0" borderId="0" xfId="30" applyNumberFormat="1" applyFont="1" applyFill="1"/>
    <xf numFmtId="0" fontId="16" fillId="0" borderId="1" xfId="19" applyFont="1" applyFill="1" applyBorder="1" applyAlignment="1" applyProtection="1">
      <alignment horizontal="center" vertical="center" wrapText="1"/>
    </xf>
    <xf numFmtId="170" fontId="167" fillId="0" borderId="1" xfId="1" applyNumberFormat="1" applyFont="1" applyFill="1" applyBorder="1" applyAlignment="1" applyProtection="1">
      <alignment horizontal="center" vertical="center" wrapText="1"/>
    </xf>
    <xf numFmtId="10" fontId="16" fillId="0" borderId="1" xfId="44" applyNumberFormat="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pplyProtection="1">
      <alignment horizontal="left" vertical="center" wrapText="1"/>
    </xf>
    <xf numFmtId="49" fontId="17" fillId="0" borderId="1" xfId="19" applyNumberFormat="1" applyFont="1" applyFill="1" applyBorder="1" applyAlignment="1" applyProtection="1">
      <alignment horizontal="left" vertical="center" wrapText="1"/>
    </xf>
    <xf numFmtId="170" fontId="17" fillId="0" borderId="1" xfId="1" applyNumberFormat="1" applyFont="1" applyFill="1" applyBorder="1" applyAlignment="1" applyProtection="1">
      <alignment horizontal="right" vertical="center" wrapText="1"/>
    </xf>
    <xf numFmtId="170" fontId="162" fillId="0" borderId="1" xfId="1" applyNumberFormat="1" applyFont="1" applyFill="1" applyBorder="1" applyAlignment="1" applyProtection="1">
      <alignment horizontal="left" vertical="center" wrapText="1"/>
    </xf>
    <xf numFmtId="9" fontId="17" fillId="0" borderId="1" xfId="19" applyNumberFormat="1" applyFont="1" applyFill="1" applyBorder="1" applyAlignment="1" applyProtection="1">
      <alignment horizontal="right" vertical="center" wrapText="1"/>
    </xf>
    <xf numFmtId="3" fontId="27" fillId="0" borderId="0" xfId="0" applyNumberFormat="1" applyFont="1" applyFill="1"/>
    <xf numFmtId="170" fontId="27" fillId="0" borderId="0" xfId="0" applyNumberFormat="1" applyFont="1" applyFill="1"/>
    <xf numFmtId="0" fontId="27" fillId="0" borderId="0" xfId="0" applyFont="1" applyFill="1"/>
    <xf numFmtId="41" fontId="17" fillId="0" borderId="1" xfId="0" applyNumberFormat="1" applyFont="1" applyFill="1" applyBorder="1" applyAlignment="1" applyProtection="1">
      <alignment horizontal="right" vertical="center" wrapText="1"/>
    </xf>
    <xf numFmtId="10" fontId="17" fillId="0" borderId="1" xfId="44" applyNumberFormat="1" applyFont="1" applyFill="1" applyBorder="1" applyAlignment="1" applyProtection="1">
      <alignment horizontal="right" vertical="center" wrapText="1"/>
    </xf>
    <xf numFmtId="49" fontId="17" fillId="0" borderId="1" xfId="19" applyNumberFormat="1" applyFont="1" applyFill="1" applyBorder="1" applyAlignment="1" applyProtection="1">
      <alignment horizontal="left" vertical="center" wrapText="1" indent="1"/>
    </xf>
    <xf numFmtId="41" fontId="17" fillId="0" borderId="1" xfId="0" applyNumberFormat="1" applyFont="1" applyFill="1" applyBorder="1" applyAlignment="1" applyProtection="1">
      <alignment horizontal="left" vertical="center" wrapText="1"/>
    </xf>
    <xf numFmtId="0" fontId="16" fillId="0" borderId="1" xfId="0" applyFont="1" applyFill="1" applyBorder="1" applyAlignment="1">
      <alignment horizontal="center"/>
    </xf>
    <xf numFmtId="41" fontId="16" fillId="0" borderId="1" xfId="0" applyNumberFormat="1" applyFont="1" applyFill="1" applyBorder="1" applyAlignment="1" applyProtection="1">
      <alignment horizontal="right" vertical="center" wrapText="1"/>
    </xf>
    <xf numFmtId="0" fontId="151" fillId="0" borderId="0" xfId="0" applyFont="1" applyFill="1"/>
    <xf numFmtId="49" fontId="16" fillId="0" borderId="1" xfId="19" applyNumberFormat="1" applyFont="1" applyFill="1" applyBorder="1" applyAlignment="1" applyProtection="1">
      <alignment horizontal="left" vertical="center" wrapText="1" indent="1"/>
    </xf>
    <xf numFmtId="171" fontId="17" fillId="0" borderId="1" xfId="0" applyNumberFormat="1" applyFont="1" applyFill="1" applyBorder="1" applyAlignment="1" applyProtection="1">
      <alignment horizontal="right" vertical="center" wrapText="1"/>
    </xf>
    <xf numFmtId="4" fontId="27" fillId="0" borderId="0" xfId="0" applyNumberFormat="1" applyFont="1" applyFill="1"/>
    <xf numFmtId="0" fontId="17" fillId="0" borderId="0" xfId="30" applyFont="1" applyFill="1" applyBorder="1" applyAlignment="1">
      <alignment horizontal="center" vertical="center"/>
    </xf>
    <xf numFmtId="49" fontId="17" fillId="0" borderId="0" xfId="19" applyNumberFormat="1" applyFont="1" applyFill="1" applyBorder="1" applyAlignment="1" applyProtection="1">
      <alignment horizontal="left" wrapText="1"/>
    </xf>
    <xf numFmtId="49" fontId="17" fillId="0" borderId="0" xfId="19" applyNumberFormat="1" applyFont="1" applyFill="1" applyBorder="1" applyAlignment="1" applyProtection="1">
      <alignment horizontal="center" vertical="center" wrapText="1"/>
    </xf>
    <xf numFmtId="167" fontId="17" fillId="0" borderId="0" xfId="30" applyNumberFormat="1" applyFont="1" applyFill="1" applyBorder="1" applyAlignment="1" applyProtection="1">
      <alignment horizontal="right" wrapText="1"/>
    </xf>
    <xf numFmtId="167" fontId="162" fillId="0" borderId="0" xfId="30" applyNumberFormat="1" applyFont="1" applyFill="1" applyBorder="1" applyAlignment="1" applyProtection="1">
      <alignment horizontal="right" wrapText="1"/>
    </xf>
    <xf numFmtId="10" fontId="17" fillId="0" borderId="0" xfId="44" applyNumberFormat="1" applyFont="1" applyFill="1" applyBorder="1" applyAlignment="1">
      <alignment horizontal="right" wrapText="1"/>
      <protection locked="0"/>
    </xf>
    <xf numFmtId="0" fontId="17" fillId="0" borderId="0" xfId="0" applyFont="1" applyFill="1" applyAlignment="1"/>
    <xf numFmtId="170" fontId="17" fillId="0" borderId="0" xfId="1" applyNumberFormat="1" applyFont="1" applyFill="1" applyAlignment="1" applyProtection="1">
      <alignment horizontal="right"/>
    </xf>
    <xf numFmtId="170" fontId="162" fillId="0" borderId="0" xfId="1" applyNumberFormat="1" applyFont="1" applyFill="1" applyAlignment="1" applyProtection="1">
      <alignment horizontal="right"/>
    </xf>
    <xf numFmtId="10" fontId="17" fillId="0" borderId="0" xfId="44" applyNumberFormat="1" applyFont="1" applyFill="1" applyAlignment="1" applyProtection="1">
      <alignment horizontal="right"/>
    </xf>
    <xf numFmtId="0" fontId="16" fillId="0" borderId="0" xfId="0" applyFont="1" applyFill="1"/>
    <xf numFmtId="170" fontId="17" fillId="0" borderId="0" xfId="1" applyNumberFormat="1" applyFont="1" applyFill="1" applyProtection="1">
      <protection locked="0"/>
    </xf>
    <xf numFmtId="0" fontId="15" fillId="0" borderId="0" xfId="0" applyFont="1" applyFill="1"/>
    <xf numFmtId="170" fontId="162" fillId="0" borderId="2" xfId="1" applyNumberFormat="1" applyFont="1" applyFill="1" applyBorder="1" applyAlignment="1" applyProtection="1">
      <alignment horizontal="right"/>
    </xf>
    <xf numFmtId="10" fontId="17" fillId="0" borderId="2" xfId="44" applyNumberFormat="1" applyFont="1" applyFill="1" applyBorder="1" applyAlignment="1" applyProtection="1">
      <alignment horizontal="right"/>
    </xf>
    <xf numFmtId="170" fontId="20" fillId="0" borderId="0" xfId="4" applyNumberFormat="1" applyFont="1" applyFill="1"/>
    <xf numFmtId="170" fontId="168" fillId="0" borderId="0" xfId="4" applyNumberFormat="1" applyFont="1" applyFill="1"/>
    <xf numFmtId="170" fontId="27" fillId="0" borderId="0" xfId="1" applyNumberFormat="1" applyFont="1" applyFill="1">
      <protection locked="0"/>
    </xf>
    <xf numFmtId="170" fontId="16" fillId="0" borderId="1" xfId="1"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xf>
    <xf numFmtId="170" fontId="151" fillId="0" borderId="0" xfId="1" applyNumberFormat="1" applyFont="1" applyFill="1" applyAlignment="1">
      <alignment vertical="center"/>
      <protection locked="0"/>
    </xf>
    <xf numFmtId="170" fontId="151" fillId="0" borderId="0" xfId="30" applyNumberFormat="1" applyFont="1" applyFill="1" applyAlignment="1">
      <alignment vertical="center"/>
    </xf>
    <xf numFmtId="0" fontId="151" fillId="0" borderId="0" xfId="30" applyFont="1" applyFill="1" applyAlignment="1">
      <alignment vertical="center"/>
    </xf>
    <xf numFmtId="0" fontId="17" fillId="0" borderId="1" xfId="0" applyFont="1" applyFill="1" applyBorder="1" applyAlignment="1">
      <alignment horizontal="center" vertical="center"/>
    </xf>
    <xf numFmtId="172" fontId="17" fillId="0" borderId="1" xfId="0" applyNumberFormat="1" applyFont="1" applyFill="1" applyBorder="1" applyAlignment="1" applyProtection="1">
      <alignment horizontal="right" vertical="center" wrapText="1"/>
    </xf>
    <xf numFmtId="170" fontId="27" fillId="0" borderId="0" xfId="1" applyNumberFormat="1" applyFont="1" applyFill="1" applyAlignment="1">
      <alignment vertical="center"/>
      <protection locked="0"/>
    </xf>
    <xf numFmtId="0" fontId="27" fillId="0" borderId="0" xfId="30" applyFont="1" applyFill="1" applyAlignment="1">
      <alignment vertical="center"/>
    </xf>
    <xf numFmtId="49" fontId="15" fillId="0" borderId="1" xfId="19" applyNumberFormat="1" applyFont="1" applyFill="1" applyBorder="1" applyAlignment="1" applyProtection="1">
      <alignment horizontal="left" vertical="center" wrapText="1"/>
    </xf>
    <xf numFmtId="11" fontId="17" fillId="0" borderId="1" xfId="19" applyNumberFormat="1" applyFont="1" applyFill="1" applyBorder="1" applyAlignment="1" applyProtection="1">
      <alignment horizontal="left" vertical="center" wrapText="1"/>
    </xf>
    <xf numFmtId="167" fontId="17" fillId="0" borderId="1" xfId="0" applyNumberFormat="1" applyFont="1" applyFill="1" applyBorder="1" applyAlignment="1" applyProtection="1">
      <alignment horizontal="right" vertical="center" wrapText="1"/>
    </xf>
    <xf numFmtId="167" fontId="16" fillId="0" borderId="1" xfId="0" applyNumberFormat="1" applyFont="1" applyFill="1" applyBorder="1" applyAlignment="1" applyProtection="1">
      <alignment horizontal="right" vertical="center" wrapText="1"/>
    </xf>
    <xf numFmtId="170" fontId="17" fillId="0" borderId="1" xfId="0" applyNumberFormat="1" applyFont="1" applyFill="1" applyBorder="1" applyAlignment="1" applyProtection="1">
      <alignment horizontal="right" vertical="center" wrapText="1"/>
    </xf>
    <xf numFmtId="170" fontId="27" fillId="0" borderId="0" xfId="30" applyNumberFormat="1" applyFont="1" applyFill="1" applyAlignment="1">
      <alignment vertical="center"/>
    </xf>
    <xf numFmtId="10" fontId="17" fillId="0" borderId="1" xfId="0" applyNumberFormat="1" applyFont="1" applyFill="1" applyBorder="1" applyAlignment="1" applyProtection="1">
      <alignment horizontal="right" vertical="center" wrapText="1"/>
    </xf>
    <xf numFmtId="170" fontId="17" fillId="0" borderId="0" xfId="1" applyNumberFormat="1" applyFont="1" applyFill="1" applyBorder="1" applyProtection="1"/>
    <xf numFmtId="170" fontId="17" fillId="0" borderId="0" xfId="4" applyNumberFormat="1" applyFont="1" applyFill="1" applyBorder="1"/>
    <xf numFmtId="170" fontId="16" fillId="0" borderId="0" xfId="1" applyNumberFormat="1" applyFont="1" applyFill="1" applyBorder="1" applyAlignment="1" applyProtection="1">
      <protection locked="0"/>
    </xf>
    <xf numFmtId="170" fontId="17" fillId="0" borderId="0" xfId="4" applyNumberFormat="1" applyFont="1" applyFill="1" applyBorder="1" applyAlignment="1"/>
    <xf numFmtId="170" fontId="17" fillId="0" borderId="0" xfId="1" applyNumberFormat="1" applyFont="1" applyFill="1">
      <protection locked="0"/>
    </xf>
    <xf numFmtId="170" fontId="15" fillId="0" borderId="0" xfId="1" applyNumberFormat="1" applyFont="1" applyFill="1" applyBorder="1" applyAlignment="1" applyProtection="1">
      <protection locked="0"/>
    </xf>
    <xf numFmtId="0" fontId="17" fillId="0" borderId="0" xfId="19" applyFont="1" applyFill="1"/>
    <xf numFmtId="0" fontId="13" fillId="0" borderId="0" xfId="19" applyFont="1" applyFill="1"/>
    <xf numFmtId="0" fontId="16" fillId="0" borderId="0" xfId="19" applyFont="1" applyFill="1" applyAlignment="1">
      <alignment vertical="center" wrapText="1"/>
    </xf>
    <xf numFmtId="0" fontId="17" fillId="0" borderId="0" xfId="19" applyFont="1" applyFill="1" applyAlignment="1">
      <alignment vertical="center" wrapText="1"/>
    </xf>
    <xf numFmtId="0" fontId="16" fillId="0" borderId="1" xfId="8" applyFont="1" applyFill="1" applyBorder="1" applyAlignment="1" applyProtection="1">
      <alignment wrapText="1"/>
    </xf>
    <xf numFmtId="170" fontId="16" fillId="0" borderId="1" xfId="5" applyNumberFormat="1" applyFont="1" applyFill="1" applyBorder="1" applyAlignment="1" applyProtection="1">
      <alignment vertical="center"/>
      <protection locked="0"/>
    </xf>
    <xf numFmtId="0" fontId="17" fillId="0" borderId="1" xfId="8" applyFont="1" applyFill="1" applyBorder="1" applyAlignment="1" applyProtection="1">
      <alignment wrapText="1"/>
    </xf>
    <xf numFmtId="170" fontId="17" fillId="0" borderId="1" xfId="5" applyNumberFormat="1" applyFont="1" applyFill="1" applyBorder="1" applyAlignment="1" applyProtection="1">
      <alignment horizontal="left" vertical="center" wrapText="1"/>
      <protection locked="0"/>
    </xf>
    <xf numFmtId="0" fontId="16" fillId="0" borderId="1" xfId="8" applyFont="1" applyFill="1" applyBorder="1" applyAlignment="1" applyProtection="1">
      <alignment vertical="center" wrapText="1"/>
    </xf>
    <xf numFmtId="0" fontId="17" fillId="0" borderId="0" xfId="19" applyFont="1" applyFill="1" applyAlignment="1">
      <alignment vertical="center"/>
    </xf>
    <xf numFmtId="3" fontId="16" fillId="0" borderId="1" xfId="8" applyNumberFormat="1" applyFont="1" applyFill="1" applyBorder="1" applyAlignment="1" applyProtection="1">
      <alignment horizontal="left" wrapText="1"/>
    </xf>
    <xf numFmtId="0" fontId="17" fillId="0" borderId="0" xfId="19" applyFont="1" applyFill="1" applyAlignment="1">
      <alignment horizontal="left"/>
    </xf>
    <xf numFmtId="0" fontId="16" fillId="0" borderId="0" xfId="19" applyFont="1" applyFill="1"/>
    <xf numFmtId="170" fontId="16" fillId="0" borderId="0" xfId="1" applyNumberFormat="1" applyFont="1" applyFill="1" applyProtection="1">
      <protection locked="0"/>
    </xf>
    <xf numFmtId="0" fontId="15" fillId="0" borderId="0" xfId="19" applyFont="1" applyFill="1"/>
    <xf numFmtId="170" fontId="15" fillId="0" borderId="0" xfId="1" applyNumberFormat="1" applyFont="1" applyFill="1" applyProtection="1">
      <protection locked="0"/>
    </xf>
    <xf numFmtId="0" fontId="17" fillId="0" borderId="2" xfId="19" applyFont="1" applyFill="1" applyBorder="1"/>
    <xf numFmtId="0" fontId="13" fillId="0" borderId="2" xfId="19" applyFont="1" applyFill="1" applyBorder="1"/>
    <xf numFmtId="0" fontId="16" fillId="0" borderId="0" xfId="19" applyFont="1" applyFill="1" applyBorder="1"/>
    <xf numFmtId="0" fontId="13" fillId="0" borderId="0" xfId="19" applyFont="1" applyFill="1" applyAlignment="1">
      <alignment horizontal="left"/>
    </xf>
    <xf numFmtId="10" fontId="27" fillId="0" borderId="0" xfId="44" applyNumberFormat="1" applyFont="1" applyFill="1">
      <protection locked="0"/>
    </xf>
    <xf numFmtId="170" fontId="27" fillId="0" borderId="0" xfId="30" applyNumberFormat="1" applyFont="1" applyFill="1"/>
    <xf numFmtId="170" fontId="27" fillId="0" borderId="0" xfId="44" applyNumberFormat="1" applyFont="1" applyFill="1">
      <protection locked="0"/>
    </xf>
    <xf numFmtId="0" fontId="27" fillId="0" borderId="1" xfId="30" applyFont="1" applyFill="1" applyBorder="1"/>
    <xf numFmtId="170" fontId="27" fillId="0" borderId="1" xfId="1" applyNumberFormat="1" applyFont="1" applyFill="1" applyBorder="1">
      <protection locked="0"/>
    </xf>
    <xf numFmtId="0" fontId="16" fillId="0" borderId="1" xfId="0"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0" fontId="17" fillId="0" borderId="0" xfId="30" applyFont="1" applyFill="1" applyAlignment="1">
      <alignment vertical="center"/>
    </xf>
    <xf numFmtId="10" fontId="17" fillId="0" borderId="0" xfId="44" applyNumberFormat="1" applyFont="1" applyFill="1" applyAlignment="1">
      <alignment vertical="center"/>
      <protection locked="0"/>
    </xf>
    <xf numFmtId="49" fontId="17" fillId="0" borderId="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10" fontId="17" fillId="0" borderId="1" xfId="1" applyNumberFormat="1" applyFont="1" applyFill="1" applyBorder="1" applyAlignment="1" applyProtection="1">
      <alignment horizontal="right" vertical="center" wrapText="1"/>
    </xf>
    <xf numFmtId="10" fontId="17" fillId="0" borderId="1" xfId="1" applyNumberFormat="1" applyFont="1" applyFill="1" applyBorder="1" applyAlignment="1" applyProtection="1">
      <alignment vertical="center" wrapText="1"/>
    </xf>
    <xf numFmtId="41" fontId="27" fillId="0" borderId="0" xfId="0" applyNumberFormat="1" applyFont="1" applyFill="1"/>
    <xf numFmtId="11" fontId="17" fillId="0" borderId="1" xfId="0" applyNumberFormat="1" applyFont="1" applyFill="1" applyBorder="1" applyAlignment="1" applyProtection="1">
      <alignment horizontal="left" vertical="center" wrapText="1"/>
    </xf>
    <xf numFmtId="224" fontId="164" fillId="0" borderId="39" xfId="965" applyNumberFormat="1" applyFont="1" applyFill="1" applyBorder="1" applyAlignment="1">
      <alignment horizontal="center" vertical="top"/>
    </xf>
    <xf numFmtId="225" fontId="164" fillId="0" borderId="41" xfId="980" applyNumberFormat="1" applyFont="1" applyFill="1" applyBorder="1" applyAlignment="1">
      <alignment vertical="top"/>
    </xf>
    <xf numFmtId="0" fontId="27" fillId="0" borderId="1" xfId="0" applyFont="1" applyFill="1" applyBorder="1"/>
    <xf numFmtId="173" fontId="27" fillId="0" borderId="1" xfId="1" applyNumberFormat="1" applyFont="1" applyFill="1" applyBorder="1">
      <protection locked="0"/>
    </xf>
    <xf numFmtId="169" fontId="13" fillId="0" borderId="0" xfId="1" applyFont="1" applyFill="1">
      <protection locked="0"/>
    </xf>
    <xf numFmtId="169" fontId="27" fillId="0" borderId="0" xfId="1" applyFont="1" applyFill="1">
      <protection locked="0"/>
    </xf>
    <xf numFmtId="10" fontId="27" fillId="0" borderId="0" xfId="0" applyNumberFormat="1" applyFont="1" applyFill="1"/>
    <xf numFmtId="170" fontId="17" fillId="0" borderId="1" xfId="1" applyNumberFormat="1" applyFont="1" applyFill="1" applyBorder="1" applyAlignment="1" applyProtection="1">
      <alignment vertical="center" wrapText="1"/>
    </xf>
    <xf numFmtId="169" fontId="17" fillId="0" borderId="1" xfId="1" applyFont="1" applyFill="1" applyBorder="1" applyAlignment="1" applyProtection="1">
      <alignment horizontal="right" vertical="center" wrapText="1"/>
    </xf>
    <xf numFmtId="169" fontId="17" fillId="0" borderId="1" xfId="1" applyNumberFormat="1" applyFont="1" applyFill="1" applyBorder="1" applyAlignment="1" applyProtection="1">
      <alignment vertical="center" wrapText="1"/>
    </xf>
    <xf numFmtId="43" fontId="27" fillId="0" borderId="0" xfId="0" applyNumberFormat="1" applyFont="1" applyFill="1"/>
    <xf numFmtId="169" fontId="27" fillId="0" borderId="0" xfId="0" applyNumberFormat="1" applyFont="1" applyFill="1"/>
    <xf numFmtId="225" fontId="164" fillId="0" borderId="39" xfId="980" applyNumberFormat="1" applyFont="1" applyFill="1" applyBorder="1" applyAlignment="1">
      <alignment vertical="top"/>
    </xf>
    <xf numFmtId="224" fontId="164" fillId="0" borderId="39" xfId="949" applyNumberFormat="1" applyFont="1" applyFill="1" applyBorder="1" applyAlignment="1">
      <alignment horizontal="center" vertical="top"/>
    </xf>
    <xf numFmtId="225" fontId="164" fillId="0" borderId="39" xfId="948" applyNumberFormat="1" applyFont="1" applyFill="1" applyBorder="1" applyAlignment="1">
      <alignment vertical="top"/>
    </xf>
    <xf numFmtId="169" fontId="17" fillId="0" borderId="1" xfId="1" applyNumberFormat="1" applyFont="1" applyFill="1" applyBorder="1" applyAlignment="1" applyProtection="1">
      <alignment horizontal="right" vertical="center" wrapText="1"/>
    </xf>
    <xf numFmtId="173" fontId="27" fillId="0" borderId="0" xfId="1" applyNumberFormat="1" applyFont="1" applyFill="1">
      <protection locked="0"/>
    </xf>
    <xf numFmtId="0" fontId="17" fillId="0" borderId="0" xfId="30" applyFont="1" applyFill="1"/>
    <xf numFmtId="0" fontId="17" fillId="0" borderId="0" xfId="30" applyFont="1" applyFill="1" applyAlignment="1"/>
    <xf numFmtId="224" fontId="164" fillId="0" borderId="39" xfId="934" applyNumberFormat="1" applyFont="1" applyFill="1" applyBorder="1" applyAlignment="1">
      <alignment horizontal="center" vertical="top"/>
    </xf>
    <xf numFmtId="224" fontId="164" fillId="0" borderId="40" xfId="905" applyNumberFormat="1" applyFont="1" applyFill="1" applyBorder="1" applyAlignment="1">
      <alignment horizontal="center" vertical="top"/>
    </xf>
    <xf numFmtId="225" fontId="164" fillId="0" borderId="1" xfId="904" applyNumberFormat="1" applyFont="1" applyFill="1" applyBorder="1" applyAlignment="1">
      <alignment vertical="top"/>
    </xf>
    <xf numFmtId="10" fontId="17" fillId="0" borderId="0" xfId="44" applyNumberFormat="1" applyFont="1" applyFill="1">
      <protection locked="0"/>
    </xf>
    <xf numFmtId="173" fontId="17" fillId="0" borderId="0" xfId="30" applyNumberFormat="1" applyFont="1" applyFill="1"/>
    <xf numFmtId="10" fontId="16" fillId="0" borderId="0" xfId="44" applyNumberFormat="1" applyFont="1" applyFill="1">
      <protection locked="0"/>
    </xf>
    <xf numFmtId="170" fontId="16" fillId="0" borderId="0" xfId="1" applyNumberFormat="1" applyFont="1" applyFill="1">
      <protection locked="0"/>
    </xf>
    <xf numFmtId="170" fontId="17" fillId="0" borderId="0" xfId="30" applyNumberFormat="1" applyFont="1" applyFill="1"/>
    <xf numFmtId="0" fontId="162" fillId="2" borderId="1" xfId="0" applyNumberFormat="1" applyFont="1" applyFill="1" applyBorder="1" applyAlignment="1" applyProtection="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center" vertical="center"/>
    </xf>
    <xf numFmtId="170" fontId="16" fillId="0" borderId="0" xfId="1" applyNumberFormat="1" applyFont="1" applyFill="1" applyBorder="1" applyAlignment="1" applyProtection="1">
      <alignment horizontal="left"/>
      <protection locked="0"/>
    </xf>
    <xf numFmtId="0" fontId="15" fillId="0" borderId="0" xfId="19" applyFont="1" applyFill="1" applyAlignment="1">
      <alignment horizontal="center" vertical="center"/>
    </xf>
    <xf numFmtId="49" fontId="16" fillId="0" borderId="1" xfId="19" applyNumberFormat="1" applyFont="1" applyFill="1" applyBorder="1" applyAlignment="1" applyProtection="1">
      <alignment horizontal="center"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0" borderId="0" xfId="0" applyFont="1" applyFill="1" applyAlignment="1">
      <alignment horizontal="center" vertical="top"/>
    </xf>
    <xf numFmtId="0" fontId="16" fillId="0" borderId="0" xfId="0" applyFont="1" applyFill="1" applyAlignment="1">
      <alignment horizontal="center"/>
    </xf>
    <xf numFmtId="0" fontId="17" fillId="0" borderId="0" xfId="43" applyFont="1" applyFill="1" applyAlignment="1">
      <alignment horizontal="center" vertical="center"/>
    </xf>
    <xf numFmtId="0" fontId="17" fillId="0" borderId="0" xfId="0" applyFont="1" applyFill="1" applyBorder="1" applyAlignment="1">
      <alignment horizontal="center" vertical="center"/>
    </xf>
    <xf numFmtId="0" fontId="16" fillId="0" borderId="0" xfId="0" applyFont="1" applyFill="1" applyAlignment="1">
      <alignment horizontal="right" vertical="center" wrapText="1"/>
    </xf>
    <xf numFmtId="0" fontId="17" fillId="0" borderId="0" xfId="0" applyFont="1" applyFill="1" applyAlignment="1">
      <alignment horizontal="right" vertical="center" wrapText="1"/>
    </xf>
    <xf numFmtId="0" fontId="16" fillId="0" borderId="0" xfId="0" applyFont="1" applyFill="1" applyAlignment="1">
      <alignment horizontal="center" vertical="center" wrapText="1"/>
    </xf>
    <xf numFmtId="0" fontId="15" fillId="0" borderId="0" xfId="0" applyFont="1" applyFill="1" applyAlignment="1">
      <alignment horizontal="center" vertical="center"/>
    </xf>
    <xf numFmtId="170" fontId="16" fillId="0" borderId="0" xfId="1" applyNumberFormat="1" applyFont="1" applyFill="1" applyAlignment="1" applyProtection="1">
      <alignment horizontal="center"/>
      <protection locked="0"/>
    </xf>
    <xf numFmtId="170" fontId="15" fillId="0" borderId="0" xfId="1" applyNumberFormat="1" applyFont="1" applyFill="1" applyAlignment="1" applyProtection="1">
      <alignment horizontal="center"/>
      <protection locked="0"/>
    </xf>
    <xf numFmtId="170" fontId="16" fillId="0" borderId="0" xfId="1" applyNumberFormat="1" applyFont="1" applyFill="1" applyBorder="1" applyAlignment="1" applyProtection="1">
      <alignment horizontal="left"/>
      <protection locked="0"/>
    </xf>
    <xf numFmtId="0" fontId="15" fillId="2" borderId="0" xfId="0" applyFont="1" applyFill="1" applyAlignment="1">
      <alignment horizontal="right" vertical="center" wrapText="1"/>
    </xf>
    <xf numFmtId="0" fontId="15" fillId="2" borderId="0" xfId="0" applyFont="1" applyFill="1" applyAlignment="1">
      <alignment horizontal="center" vertical="center"/>
    </xf>
    <xf numFmtId="49" fontId="16" fillId="0" borderId="1" xfId="19" applyNumberFormat="1" applyFont="1" applyFill="1" applyBorder="1" applyAlignment="1" applyProtection="1">
      <alignment horizontal="center" vertical="center" wrapText="1"/>
    </xf>
    <xf numFmtId="0" fontId="17" fillId="0" borderId="5" xfId="8" applyFont="1" applyFill="1" applyBorder="1" applyAlignment="1" applyProtection="1">
      <alignment horizontal="center" vertical="center" wrapText="1"/>
    </xf>
    <xf numFmtId="0" fontId="17" fillId="0" borderId="6" xfId="8" applyFont="1" applyFill="1" applyBorder="1" applyAlignment="1" applyProtection="1">
      <alignment horizontal="center" vertical="center" wrapText="1"/>
    </xf>
    <xf numFmtId="0" fontId="13" fillId="0" borderId="6" xfId="0" applyFont="1" applyFill="1" applyBorder="1"/>
    <xf numFmtId="0" fontId="17" fillId="0" borderId="0" xfId="19" applyFont="1" applyFill="1" applyAlignment="1">
      <alignment horizontal="left" vertical="center" wrapText="1"/>
    </xf>
    <xf numFmtId="0" fontId="16" fillId="0" borderId="0" xfId="19" applyFont="1" applyFill="1" applyAlignment="1">
      <alignment horizontal="left" vertical="center" wrapText="1"/>
    </xf>
    <xf numFmtId="0" fontId="16" fillId="0" borderId="0" xfId="19" applyFont="1" applyFill="1" applyAlignment="1">
      <alignment horizontal="right" vertical="center" wrapText="1"/>
    </xf>
    <xf numFmtId="0" fontId="15" fillId="0" borderId="0" xfId="19" applyFont="1" applyFill="1" applyAlignment="1">
      <alignment horizontal="right" vertical="center" wrapText="1"/>
    </xf>
    <xf numFmtId="0" fontId="16" fillId="0" borderId="0" xfId="19" applyFont="1" applyFill="1" applyAlignment="1">
      <alignment horizontal="center" vertical="center" wrapText="1"/>
    </xf>
    <xf numFmtId="0" fontId="15" fillId="0" borderId="0" xfId="19" applyFont="1" applyFill="1" applyAlignment="1">
      <alignment horizontal="center" vertical="center"/>
    </xf>
    <xf numFmtId="0" fontId="17" fillId="0" borderId="5"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15" fillId="0" borderId="0" xfId="0" applyFont="1" applyFill="1" applyAlignment="1">
      <alignment horizontal="right" vertical="center" wrapText="1"/>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4" fillId="2" borderId="0" xfId="0" applyFont="1" applyFill="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50"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169" fontId="17" fillId="0" borderId="1" xfId="1" applyFont="1" applyFill="1" applyBorder="1" applyAlignment="1">
      <alignment horizontal="right" vertical="center"/>
      <protection locked="0"/>
    </xf>
    <xf numFmtId="170" fontId="17" fillId="0" borderId="1" xfId="1" applyNumberFormat="1" applyFont="1" applyFill="1" applyBorder="1" applyAlignment="1">
      <alignment vertical="center" wrapText="1"/>
      <protection locked="0"/>
    </xf>
    <xf numFmtId="43" fontId="17" fillId="0" borderId="1" xfId="1" applyNumberFormat="1" applyFont="1" applyFill="1" applyBorder="1" applyAlignment="1" applyProtection="1">
      <alignment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4" zoomScale="130" zoomScaleNormal="130" workbookViewId="0">
      <selection activeCell="B22" sqref="B22"/>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82" t="s">
        <v>437</v>
      </c>
      <c r="B1" s="182" t="s">
        <v>438</v>
      </c>
      <c r="C1" s="182" t="s">
        <v>439</v>
      </c>
    </row>
    <row r="2" spans="1:3">
      <c r="A2" s="182"/>
      <c r="B2" s="183">
        <f>BCthunhap!D46-BCKetQuaHoatDong_06028!D44</f>
        <v>0</v>
      </c>
      <c r="C2" s="183">
        <f>BCtinhhinhtaichinh!D33-BCTaiSan_06027!D30</f>
        <v>0</v>
      </c>
    </row>
    <row r="3" spans="1:3">
      <c r="A3" s="182"/>
      <c r="B3" s="183">
        <f>BCthunhap!D45-BCKetQuaHoatDong_06028!D43-BCKetQuaHoatDong_06028!D41</f>
        <v>0</v>
      </c>
      <c r="C3" s="183">
        <f>BCTaiSan_06027!D54-BCtinhhinhtaichinh!D45</f>
        <v>0</v>
      </c>
    </row>
    <row r="4" spans="1:3">
      <c r="A4" s="182"/>
      <c r="B4" s="183">
        <f>BCtinhhinhtaichinh!D51-BCtinhhinhtaichinh!E51-BCthunhap!D48</f>
        <v>0</v>
      </c>
      <c r="C4" s="183">
        <f>BCtinhhinhtaichinh!D52-BCTaiSan_06027!D57</f>
        <v>0</v>
      </c>
    </row>
    <row r="5" spans="1:3">
      <c r="A5" s="182"/>
      <c r="B5" s="183">
        <f>BCthunhap!D48-BCKetQuaHoatDong_06028!D45</f>
        <v>0</v>
      </c>
      <c r="C5" s="183">
        <f>BCtinhhinhtaichinh!D47-Khac_06030!D34</f>
        <v>0</v>
      </c>
    </row>
    <row r="6" spans="1:3">
      <c r="A6" s="182"/>
      <c r="B6" s="183"/>
      <c r="C6" s="183">
        <f>BCtinhhinhtaichinh!D33-BCDanhMucDauTu_06029!F63</f>
        <v>0</v>
      </c>
    </row>
    <row r="7" spans="1:3">
      <c r="A7" s="182"/>
      <c r="B7" s="183"/>
      <c r="C7" s="183">
        <f>BCtinhhinhtaichinh!D33-BCDanhMucDauTu_06029!F63</f>
        <v>0</v>
      </c>
    </row>
    <row r="10" spans="1:3">
      <c r="B10" s="186" t="s">
        <v>675</v>
      </c>
    </row>
    <row r="11" spans="1:3">
      <c r="B11" s="7"/>
    </row>
    <row r="12" spans="1:3">
      <c r="B12" s="8" t="s">
        <v>676</v>
      </c>
    </row>
    <row r="13" spans="1:3" ht="15">
      <c r="B13" s="184"/>
    </row>
    <row r="14" spans="1:3" ht="21">
      <c r="B14" s="286" t="s">
        <v>677</v>
      </c>
    </row>
    <row r="15" spans="1:3" ht="15">
      <c r="B15" s="184"/>
    </row>
    <row r="16" spans="1:3" ht="21">
      <c r="B16" s="287" t="s">
        <v>678</v>
      </c>
      <c r="C16" s="287" t="s">
        <v>667</v>
      </c>
    </row>
    <row r="21" spans="2:3" ht="25.5">
      <c r="B21" s="185" t="s">
        <v>679</v>
      </c>
      <c r="C21" s="185" t="s">
        <v>668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Normal="100" zoomScaleSheetLayoutView="85" zoomScalePageLayoutView="77" workbookViewId="0">
      <selection activeCell="E17" sqref="E17"/>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512" t="s">
        <v>518</v>
      </c>
      <c r="B1" s="512"/>
      <c r="C1" s="512"/>
      <c r="D1" s="512"/>
      <c r="E1" s="512"/>
      <c r="F1" s="512"/>
      <c r="G1" s="512"/>
      <c r="H1" s="512"/>
      <c r="I1" s="512"/>
      <c r="J1" s="512"/>
      <c r="K1" s="512"/>
    </row>
    <row r="2" spans="1:11" ht="28.5" customHeight="1">
      <c r="A2" s="513" t="s">
        <v>548</v>
      </c>
      <c r="B2" s="513"/>
      <c r="C2" s="513"/>
      <c r="D2" s="513"/>
      <c r="E2" s="513"/>
      <c r="F2" s="513"/>
      <c r="G2" s="513"/>
      <c r="H2" s="513"/>
      <c r="I2" s="513"/>
      <c r="J2" s="513"/>
      <c r="K2" s="513"/>
    </row>
    <row r="3" spans="1:11" ht="15" customHeight="1">
      <c r="A3" s="514" t="s">
        <v>235</v>
      </c>
      <c r="B3" s="514"/>
      <c r="C3" s="514"/>
      <c r="D3" s="514"/>
      <c r="E3" s="514"/>
      <c r="F3" s="514"/>
      <c r="G3" s="514"/>
      <c r="H3" s="514"/>
      <c r="I3" s="514"/>
      <c r="J3" s="514"/>
      <c r="K3" s="514"/>
    </row>
    <row r="4" spans="1:11">
      <c r="A4" s="514"/>
      <c r="B4" s="514"/>
      <c r="C4" s="514"/>
      <c r="D4" s="514"/>
      <c r="E4" s="514"/>
      <c r="F4" s="514"/>
      <c r="G4" s="514"/>
      <c r="H4" s="514"/>
      <c r="I4" s="514"/>
      <c r="J4" s="514"/>
      <c r="K4" s="514"/>
    </row>
    <row r="5" spans="1:11">
      <c r="A5" s="497" t="str">
        <f>'ngay thang'!B12</f>
        <v>Tại ngày 31 tháng 07 năm 2025/ As at 31 Jul 2025</v>
      </c>
      <c r="B5" s="497"/>
      <c r="C5" s="497"/>
      <c r="D5" s="497"/>
      <c r="E5" s="497"/>
      <c r="F5" s="497"/>
      <c r="G5" s="497"/>
      <c r="H5" s="497"/>
      <c r="I5" s="497"/>
      <c r="J5" s="497"/>
      <c r="K5" s="497"/>
    </row>
    <row r="6" spans="1:11">
      <c r="A6" s="15"/>
      <c r="B6" s="15"/>
      <c r="C6" s="15"/>
      <c r="D6" s="15"/>
      <c r="E6" s="15"/>
      <c r="F6" s="1"/>
    </row>
    <row r="7" spans="1:11" ht="27.75" customHeight="1">
      <c r="A7" s="480" t="s">
        <v>244</v>
      </c>
      <c r="B7" s="480"/>
      <c r="D7" s="480" t="s">
        <v>624</v>
      </c>
      <c r="E7" s="480"/>
      <c r="F7" s="480"/>
      <c r="G7" s="480"/>
      <c r="H7" s="480"/>
      <c r="I7" s="480"/>
      <c r="J7" s="480"/>
    </row>
    <row r="8" spans="1:11" ht="31.5" customHeight="1">
      <c r="A8" s="480" t="s">
        <v>242</v>
      </c>
      <c r="B8" s="480"/>
      <c r="D8" s="480" t="s">
        <v>450</v>
      </c>
      <c r="E8" s="480"/>
      <c r="F8" s="480"/>
      <c r="G8" s="480"/>
      <c r="H8" s="480"/>
      <c r="I8" s="480"/>
      <c r="J8" s="480"/>
    </row>
    <row r="9" spans="1:11" ht="31.5" customHeight="1">
      <c r="A9" s="479" t="s">
        <v>241</v>
      </c>
      <c r="B9" s="479"/>
      <c r="D9" s="479" t="s">
        <v>243</v>
      </c>
      <c r="E9" s="479"/>
      <c r="F9" s="479"/>
      <c r="G9" s="479"/>
      <c r="H9" s="479"/>
      <c r="I9" s="479"/>
      <c r="J9" s="479"/>
    </row>
    <row r="10" spans="1:11" ht="31.5" customHeight="1">
      <c r="A10" s="479" t="s">
        <v>245</v>
      </c>
      <c r="B10" s="479"/>
      <c r="D10" s="480" t="str">
        <f>'ngay thang'!B14</f>
        <v>Ngày 04 tháng 08 năm 2025
04 Aug 2025</v>
      </c>
      <c r="E10" s="479"/>
      <c r="F10" s="479"/>
      <c r="G10" s="479"/>
      <c r="H10" s="479"/>
      <c r="I10" s="479"/>
      <c r="J10" s="479"/>
    </row>
    <row r="12" spans="1:11" s="26" customFormat="1" ht="29.25" customHeight="1">
      <c r="A12" s="515" t="s">
        <v>207</v>
      </c>
      <c r="B12" s="515" t="s">
        <v>208</v>
      </c>
      <c r="C12" s="519" t="s">
        <v>199</v>
      </c>
      <c r="D12" s="515" t="s">
        <v>231</v>
      </c>
      <c r="E12" s="515" t="s">
        <v>209</v>
      </c>
      <c r="F12" s="515" t="s">
        <v>210</v>
      </c>
      <c r="G12" s="515" t="s">
        <v>211</v>
      </c>
      <c r="H12" s="517" t="s">
        <v>212</v>
      </c>
      <c r="I12" s="518"/>
      <c r="J12" s="517" t="s">
        <v>215</v>
      </c>
      <c r="K12" s="518"/>
    </row>
    <row r="13" spans="1:11" s="26" customFormat="1" ht="51">
      <c r="A13" s="516"/>
      <c r="B13" s="516"/>
      <c r="C13" s="520"/>
      <c r="D13" s="516"/>
      <c r="E13" s="516"/>
      <c r="F13" s="516"/>
      <c r="G13" s="516"/>
      <c r="H13" s="181" t="s">
        <v>213</v>
      </c>
      <c r="I13" s="181" t="s">
        <v>214</v>
      </c>
      <c r="J13" s="181" t="s">
        <v>216</v>
      </c>
      <c r="K13" s="181" t="s">
        <v>214</v>
      </c>
    </row>
    <row r="14" spans="1:11" s="26" customFormat="1" ht="25.5">
      <c r="A14" s="3" t="s">
        <v>72</v>
      </c>
      <c r="B14" s="4" t="s">
        <v>223</v>
      </c>
      <c r="C14" s="4" t="s">
        <v>73</v>
      </c>
      <c r="D14" s="173"/>
      <c r="E14" s="173"/>
      <c r="F14" s="174"/>
      <c r="G14" s="175"/>
      <c r="H14" s="4"/>
      <c r="I14" s="2"/>
      <c r="J14" s="5"/>
      <c r="K14" s="6"/>
    </row>
    <row r="15" spans="1:11" s="26" customFormat="1" ht="25.5">
      <c r="A15" s="3" t="s">
        <v>46</v>
      </c>
      <c r="B15" s="4" t="s">
        <v>224</v>
      </c>
      <c r="C15" s="4" t="s">
        <v>74</v>
      </c>
      <c r="D15" s="174"/>
      <c r="E15" s="174"/>
      <c r="F15" s="174"/>
      <c r="G15" s="175"/>
      <c r="H15" s="4"/>
      <c r="I15" s="2"/>
      <c r="J15" s="4"/>
      <c r="K15" s="2"/>
    </row>
    <row r="16" spans="1:11" s="26" customFormat="1" ht="25.5">
      <c r="A16" s="3" t="s">
        <v>75</v>
      </c>
      <c r="B16" s="4" t="s">
        <v>217</v>
      </c>
      <c r="C16" s="4" t="s">
        <v>76</v>
      </c>
      <c r="D16" s="174"/>
      <c r="E16" s="174"/>
      <c r="F16" s="174"/>
      <c r="G16" s="173"/>
      <c r="H16" s="4"/>
      <c r="I16" s="176"/>
      <c r="J16" s="4"/>
      <c r="K16" s="176"/>
    </row>
    <row r="17" spans="1:11" s="26" customFormat="1" ht="25.5">
      <c r="A17" s="3" t="s">
        <v>56</v>
      </c>
      <c r="B17" s="4" t="s">
        <v>218</v>
      </c>
      <c r="C17" s="4" t="s">
        <v>77</v>
      </c>
      <c r="D17" s="174"/>
      <c r="E17" s="174"/>
      <c r="F17" s="174"/>
      <c r="G17" s="175"/>
      <c r="H17" s="4"/>
      <c r="I17" s="2"/>
      <c r="J17" s="4"/>
      <c r="K17" s="2"/>
    </row>
    <row r="18" spans="1:11" s="26" customFormat="1" ht="25.5">
      <c r="A18" s="3" t="s">
        <v>78</v>
      </c>
      <c r="B18" s="4" t="s">
        <v>225</v>
      </c>
      <c r="C18" s="4" t="s">
        <v>79</v>
      </c>
      <c r="D18" s="174"/>
      <c r="E18" s="174"/>
      <c r="F18" s="174"/>
      <c r="G18" s="175"/>
      <c r="H18" s="4"/>
      <c r="I18" s="2"/>
      <c r="J18" s="4"/>
      <c r="K18" s="2"/>
    </row>
    <row r="19" spans="1:11" s="26" customFormat="1" ht="25.5">
      <c r="A19" s="3" t="s">
        <v>80</v>
      </c>
      <c r="B19" s="4" t="s">
        <v>219</v>
      </c>
      <c r="C19" s="4" t="s">
        <v>81</v>
      </c>
      <c r="D19" s="174"/>
      <c r="E19" s="174"/>
      <c r="F19" s="174"/>
      <c r="G19" s="175"/>
      <c r="H19" s="4"/>
      <c r="I19" s="2"/>
      <c r="J19" s="4"/>
      <c r="K19" s="2"/>
    </row>
    <row r="20" spans="1:11" s="26" customFormat="1" ht="25.5">
      <c r="A20" s="3" t="s">
        <v>46</v>
      </c>
      <c r="B20" s="4" t="s">
        <v>220</v>
      </c>
      <c r="C20" s="4" t="s">
        <v>82</v>
      </c>
      <c r="D20" s="174"/>
      <c r="E20" s="174"/>
      <c r="F20" s="174"/>
      <c r="G20" s="175"/>
      <c r="H20" s="4"/>
      <c r="I20" s="2"/>
      <c r="J20" s="4"/>
      <c r="K20" s="2"/>
    </row>
    <row r="21" spans="1:11" s="26" customFormat="1" ht="25.5">
      <c r="A21" s="3" t="s">
        <v>83</v>
      </c>
      <c r="B21" s="4" t="s">
        <v>221</v>
      </c>
      <c r="C21" s="4" t="s">
        <v>84</v>
      </c>
      <c r="D21" s="174"/>
      <c r="E21" s="174"/>
      <c r="F21" s="174"/>
      <c r="G21" s="175"/>
      <c r="H21" s="4"/>
      <c r="I21" s="2"/>
      <c r="J21" s="4"/>
      <c r="K21" s="2"/>
    </row>
    <row r="22" spans="1:11" s="26" customFormat="1" ht="25.5">
      <c r="A22" s="3" t="s">
        <v>56</v>
      </c>
      <c r="B22" s="4" t="s">
        <v>222</v>
      </c>
      <c r="C22" s="4" t="s">
        <v>85</v>
      </c>
      <c r="D22" s="174"/>
      <c r="E22" s="174"/>
      <c r="F22" s="174"/>
      <c r="G22" s="175"/>
      <c r="H22" s="4"/>
      <c r="I22" s="2"/>
      <c r="J22" s="4"/>
      <c r="K22" s="2"/>
    </row>
    <row r="23" spans="1:11" s="26" customFormat="1" ht="38.25">
      <c r="A23" s="3" t="s">
        <v>86</v>
      </c>
      <c r="B23" s="4" t="s">
        <v>226</v>
      </c>
      <c r="C23" s="4" t="s">
        <v>87</v>
      </c>
      <c r="D23" s="174"/>
      <c r="E23" s="174"/>
      <c r="F23" s="174"/>
      <c r="G23" s="175"/>
      <c r="H23" s="4"/>
      <c r="I23" s="2"/>
      <c r="J23" s="4"/>
      <c r="K23" s="2"/>
    </row>
    <row r="24" spans="1:11" s="26" customFormat="1" ht="12.75">
      <c r="A24" s="177"/>
      <c r="B24" s="178"/>
      <c r="C24" s="178"/>
      <c r="D24" s="174"/>
      <c r="E24" s="174"/>
      <c r="F24" s="174"/>
      <c r="G24" s="175"/>
      <c r="H24" s="4"/>
      <c r="I24" s="2"/>
      <c r="J24" s="5"/>
      <c r="K24" s="6"/>
    </row>
    <row r="25" spans="1:11" s="26" customFormat="1" ht="12.75">
      <c r="A25" s="179"/>
    </row>
    <row r="26" spans="1:11" s="26" customFormat="1" ht="12.75">
      <c r="A26" s="27" t="str">
        <f>Khac_06030!A45</f>
        <v>Đại diện được ủy quyền của Ngân hàng giám sát</v>
      </c>
      <c r="B26" s="1"/>
      <c r="C26" s="28"/>
      <c r="I26" s="29" t="str">
        <f>Khac_06030!D45</f>
        <v>Đại diện được ủy quyền của Công ty quản lý Quỹ</v>
      </c>
    </row>
    <row r="27" spans="1:11" s="26" customFormat="1" ht="12.75">
      <c r="A27" s="30" t="s">
        <v>176</v>
      </c>
      <c r="B27" s="1"/>
      <c r="C27" s="28"/>
      <c r="I27" s="31" t="s">
        <v>177</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2"/>
      <c r="B35" s="22"/>
      <c r="C35" s="23"/>
      <c r="D35" s="180"/>
      <c r="I35" s="23"/>
      <c r="J35" s="180"/>
      <c r="K35" s="180"/>
    </row>
    <row r="36" spans="1:11">
      <c r="A36" s="19" t="s">
        <v>236</v>
      </c>
      <c r="B36" s="1"/>
      <c r="C36" s="28"/>
      <c r="I36" s="21" t="s">
        <v>451</v>
      </c>
    </row>
    <row r="37" spans="1:11">
      <c r="A37" s="19" t="s">
        <v>609</v>
      </c>
      <c r="B37" s="1"/>
      <c r="C37" s="28"/>
      <c r="I37" s="21"/>
    </row>
    <row r="38" spans="1:11">
      <c r="A38" s="1" t="s">
        <v>237</v>
      </c>
      <c r="B38" s="1"/>
      <c r="C38" s="28"/>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C18" sqref="C18"/>
    </sheetView>
  </sheetViews>
  <sheetFormatPr defaultColWidth="9.140625" defaultRowHeight="15"/>
  <cols>
    <col min="1" max="1" width="4.85546875" style="172" customWidth="1"/>
    <col min="2" max="2" width="61.85546875" style="165" customWidth="1"/>
    <col min="3" max="3" width="33.5703125" style="165" customWidth="1"/>
    <col min="4" max="4" width="41.42578125" style="165" customWidth="1"/>
    <col min="5" max="16384" width="9.140625" style="165"/>
  </cols>
  <sheetData>
    <row r="1" spans="1:4" ht="27.75" customHeight="1">
      <c r="A1" s="528" t="s">
        <v>518</v>
      </c>
      <c r="B1" s="528"/>
      <c r="C1" s="528"/>
      <c r="D1" s="528"/>
    </row>
    <row r="2" spans="1:4" ht="28.5" customHeight="1">
      <c r="A2" s="529" t="s">
        <v>577</v>
      </c>
      <c r="B2" s="529"/>
      <c r="C2" s="529"/>
      <c r="D2" s="529"/>
    </row>
    <row r="3" spans="1:4" ht="15" customHeight="1">
      <c r="A3" s="530" t="s">
        <v>461</v>
      </c>
      <c r="B3" s="530"/>
      <c r="C3" s="530"/>
      <c r="D3" s="530"/>
    </row>
    <row r="4" spans="1:4">
      <c r="A4" s="530"/>
      <c r="B4" s="530"/>
      <c r="C4" s="530"/>
      <c r="D4" s="530"/>
    </row>
    <row r="5" spans="1:4">
      <c r="A5" s="531" t="str">
        <f>'ngay thang'!B10</f>
        <v>Tháng 7 năm 2025/Jul 2025</v>
      </c>
      <c r="B5" s="532"/>
      <c r="C5" s="532"/>
      <c r="D5" s="532"/>
    </row>
    <row r="6" spans="1:4">
      <c r="A6" s="16"/>
      <c r="B6" s="16"/>
      <c r="C6" s="16"/>
      <c r="D6" s="16"/>
    </row>
    <row r="7" spans="1:4" ht="28.5" customHeight="1">
      <c r="A7" s="527" t="s">
        <v>242</v>
      </c>
      <c r="B7" s="527"/>
      <c r="C7" s="527" t="s">
        <v>450</v>
      </c>
      <c r="D7" s="527"/>
    </row>
    <row r="8" spans="1:4" ht="29.25" customHeight="1">
      <c r="A8" s="526" t="s">
        <v>241</v>
      </c>
      <c r="B8" s="526"/>
      <c r="C8" s="527" t="s">
        <v>608</v>
      </c>
      <c r="D8" s="526"/>
    </row>
    <row r="9" spans="1:4" ht="31.5" customHeight="1">
      <c r="A9" s="527" t="s">
        <v>244</v>
      </c>
      <c r="B9" s="527"/>
      <c r="C9" s="527" t="s">
        <v>622</v>
      </c>
      <c r="D9" s="527"/>
    </row>
    <row r="10" spans="1:4" ht="27" customHeight="1">
      <c r="A10" s="526" t="s">
        <v>245</v>
      </c>
      <c r="B10" s="526"/>
      <c r="C10" s="527" t="str">
        <f>'ngay thang'!B14</f>
        <v>Ngày 04 tháng 08 năm 2025
04 Aug 2025</v>
      </c>
      <c r="D10" s="527"/>
    </row>
    <row r="11" spans="1:4" ht="16.5" customHeight="1">
      <c r="A11" s="17"/>
      <c r="B11" s="17"/>
      <c r="C11" s="17"/>
      <c r="D11" s="17"/>
    </row>
    <row r="12" spans="1:4">
      <c r="A12" s="521" t="s">
        <v>462</v>
      </c>
      <c r="B12" s="521"/>
      <c r="C12" s="521"/>
      <c r="D12" s="521"/>
    </row>
    <row r="13" spans="1:4" s="160" customFormat="1" ht="15.75" customHeight="1">
      <c r="A13" s="522" t="s">
        <v>207</v>
      </c>
      <c r="B13" s="522" t="s">
        <v>463</v>
      </c>
      <c r="C13" s="524" t="s">
        <v>464</v>
      </c>
      <c r="D13" s="524"/>
    </row>
    <row r="14" spans="1:4" s="160" customFormat="1" ht="21" customHeight="1">
      <c r="A14" s="523"/>
      <c r="B14" s="523"/>
      <c r="C14" s="171" t="s">
        <v>465</v>
      </c>
      <c r="D14" s="171" t="s">
        <v>466</v>
      </c>
    </row>
    <row r="15" spans="1:4" s="160" customFormat="1" ht="12.75">
      <c r="A15" s="9" t="s">
        <v>46</v>
      </c>
      <c r="B15" s="10" t="s">
        <v>467</v>
      </c>
      <c r="C15" s="155"/>
      <c r="D15" s="155"/>
    </row>
    <row r="16" spans="1:4" s="160" customFormat="1" ht="12.75">
      <c r="A16" s="9" t="s">
        <v>468</v>
      </c>
      <c r="B16" s="10" t="s">
        <v>469</v>
      </c>
      <c r="C16" s="156"/>
      <c r="D16" s="156"/>
    </row>
    <row r="17" spans="1:4" s="160" customFormat="1" ht="12.75">
      <c r="A17" s="9" t="s">
        <v>470</v>
      </c>
      <c r="B17" s="10" t="s">
        <v>471</v>
      </c>
      <c r="C17" s="156"/>
      <c r="D17" s="156"/>
    </row>
    <row r="18" spans="1:4" s="160" customFormat="1" ht="12.75">
      <c r="A18" s="9" t="s">
        <v>56</v>
      </c>
      <c r="B18" s="10" t="s">
        <v>472</v>
      </c>
      <c r="C18" s="156"/>
      <c r="D18" s="156"/>
    </row>
    <row r="19" spans="1:4" s="160" customFormat="1" ht="12.75">
      <c r="A19" s="9" t="s">
        <v>468</v>
      </c>
      <c r="B19" s="10" t="s">
        <v>469</v>
      </c>
      <c r="C19" s="156"/>
      <c r="D19" s="156"/>
    </row>
    <row r="20" spans="1:4" s="160" customFormat="1" ht="12.75">
      <c r="A20" s="9" t="s">
        <v>470</v>
      </c>
      <c r="B20" s="10" t="s">
        <v>471</v>
      </c>
      <c r="C20" s="156"/>
      <c r="D20" s="156"/>
    </row>
    <row r="21" spans="1:4" s="160" customFormat="1" ht="12.75">
      <c r="A21" s="9" t="s">
        <v>133</v>
      </c>
      <c r="B21" s="10" t="s">
        <v>473</v>
      </c>
      <c r="C21" s="156"/>
      <c r="D21" s="156"/>
    </row>
    <row r="22" spans="1:4" s="160" customFormat="1" ht="12.75">
      <c r="A22" s="9" t="s">
        <v>468</v>
      </c>
      <c r="B22" s="10" t="s">
        <v>469</v>
      </c>
      <c r="C22" s="156"/>
      <c r="D22" s="156"/>
    </row>
    <row r="23" spans="1:4" s="160" customFormat="1" ht="12.75">
      <c r="A23" s="9" t="s">
        <v>470</v>
      </c>
      <c r="B23" s="10" t="s">
        <v>471</v>
      </c>
      <c r="C23" s="156"/>
      <c r="D23" s="156"/>
    </row>
    <row r="24" spans="1:4" s="160" customFormat="1" ht="12.75">
      <c r="A24" s="9" t="s">
        <v>135</v>
      </c>
      <c r="B24" s="10" t="s">
        <v>474</v>
      </c>
      <c r="C24" s="156"/>
      <c r="D24" s="156"/>
    </row>
    <row r="25" spans="1:4" s="160" customFormat="1" ht="12.75">
      <c r="A25" s="157">
        <v>1</v>
      </c>
      <c r="B25" s="158" t="s">
        <v>469</v>
      </c>
      <c r="C25" s="156"/>
      <c r="D25" s="156"/>
    </row>
    <row r="26" spans="1:4" s="160" customFormat="1" ht="12.75">
      <c r="A26" s="157">
        <v>2</v>
      </c>
      <c r="B26" s="158" t="s">
        <v>471</v>
      </c>
      <c r="C26" s="156"/>
      <c r="D26" s="156"/>
    </row>
    <row r="27" spans="1:4" s="160" customFormat="1" ht="12.75">
      <c r="A27" s="525" t="s">
        <v>475</v>
      </c>
      <c r="B27" s="525"/>
      <c r="C27" s="525"/>
      <c r="D27" s="525"/>
    </row>
    <row r="28" spans="1:4" s="160" customFormat="1" ht="12.75">
      <c r="A28" s="159"/>
    </row>
    <row r="29" spans="1:4" s="160" customFormat="1" ht="12.75">
      <c r="A29" s="161" t="str">
        <f>BCHoatDongVay_06026!A26</f>
        <v>Đại diện được ủy quyền của Ngân hàng giám sát</v>
      </c>
      <c r="B29" s="51"/>
      <c r="D29" s="162" t="str">
        <f>BCHoatDongVay_06026!I26</f>
        <v>Đại diện được ủy quyền của Công ty quản lý Quỹ</v>
      </c>
    </row>
    <row r="30" spans="1:4" s="160" customFormat="1" ht="12.75">
      <c r="A30" s="163" t="s">
        <v>176</v>
      </c>
      <c r="B30" s="51"/>
      <c r="D30" s="164" t="s">
        <v>177</v>
      </c>
    </row>
    <row r="31" spans="1:4">
      <c r="A31" s="51"/>
      <c r="B31" s="51"/>
      <c r="D31" s="166"/>
    </row>
    <row r="32" spans="1:4">
      <c r="A32" s="51"/>
      <c r="B32" s="51"/>
      <c r="D32" s="166"/>
    </row>
    <row r="33" spans="1:4">
      <c r="A33" s="51"/>
      <c r="B33" s="51"/>
      <c r="D33" s="166"/>
    </row>
    <row r="34" spans="1:4">
      <c r="A34" s="51"/>
      <c r="B34" s="51"/>
      <c r="D34" s="166"/>
    </row>
    <row r="35" spans="1:4">
      <c r="A35" s="51"/>
      <c r="B35" s="51"/>
      <c r="D35" s="166"/>
    </row>
    <row r="36" spans="1:4">
      <c r="A36" s="51"/>
      <c r="B36" s="51"/>
      <c r="D36" s="166"/>
    </row>
    <row r="37" spans="1:4">
      <c r="A37" s="79"/>
      <c r="B37" s="79"/>
      <c r="C37" s="167"/>
      <c r="D37" s="168"/>
    </row>
    <row r="38" spans="1:4" s="167" customFormat="1">
      <c r="A38" s="169" t="s">
        <v>236</v>
      </c>
      <c r="B38" s="170"/>
      <c r="C38" s="115"/>
      <c r="D38" s="113" t="s">
        <v>476</v>
      </c>
    </row>
    <row r="39" spans="1:4">
      <c r="A39" s="11" t="s">
        <v>609</v>
      </c>
      <c r="B39" s="51"/>
      <c r="C39" s="114"/>
      <c r="D39" s="114"/>
    </row>
    <row r="40" spans="1:4">
      <c r="A40" s="51" t="s">
        <v>237</v>
      </c>
      <c r="B40" s="51"/>
    </row>
    <row r="41" spans="1:4">
      <c r="A41" s="165"/>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L16" sqref="L16"/>
    </sheetView>
  </sheetViews>
  <sheetFormatPr defaultColWidth="9.140625" defaultRowHeight="12.75"/>
  <cols>
    <col min="1" max="1" width="6.85546875" style="150" customWidth="1"/>
    <col min="2" max="2" width="48.28515625" style="51" customWidth="1"/>
    <col min="3" max="6" width="16.5703125" style="65" customWidth="1"/>
    <col min="7" max="7" width="20.85546875" style="51" customWidth="1"/>
    <col min="8" max="8" width="19.140625" style="136" bestFit="1" customWidth="1"/>
    <col min="9" max="9" width="9.140625" style="51"/>
    <col min="10" max="10" width="12.85546875" style="51" bestFit="1" customWidth="1"/>
    <col min="11" max="11" width="5.42578125" style="51" bestFit="1" customWidth="1"/>
    <col min="12" max="12" width="9.140625" style="51" customWidth="1"/>
    <col min="13" max="13" width="24.5703125" style="51" bestFit="1" customWidth="1"/>
    <col min="14" max="16384" width="9.140625" style="51"/>
  </cols>
  <sheetData>
    <row r="1" spans="1:13" ht="33.75" customHeight="1">
      <c r="A1" s="542" t="s">
        <v>518</v>
      </c>
      <c r="B1" s="542"/>
      <c r="C1" s="542"/>
      <c r="D1" s="542"/>
      <c r="E1" s="542"/>
      <c r="F1" s="542"/>
      <c r="G1" s="542"/>
    </row>
    <row r="2" spans="1:13" ht="34.5" customHeight="1">
      <c r="A2" s="543" t="s">
        <v>578</v>
      </c>
      <c r="B2" s="543"/>
      <c r="C2" s="543"/>
      <c r="D2" s="543"/>
      <c r="E2" s="543"/>
      <c r="F2" s="543"/>
      <c r="G2" s="543"/>
    </row>
    <row r="3" spans="1:13" ht="39.75" customHeight="1">
      <c r="A3" s="530" t="s">
        <v>477</v>
      </c>
      <c r="B3" s="530"/>
      <c r="C3" s="530"/>
      <c r="D3" s="530"/>
      <c r="E3" s="530"/>
      <c r="F3" s="530"/>
      <c r="G3" s="530"/>
    </row>
    <row r="4" spans="1:13">
      <c r="A4" s="531" t="str">
        <f>'BC Han muc nuoc ngoai'!A5:D5</f>
        <v>Tháng 7 năm 2025/Jul 2025</v>
      </c>
      <c r="B4" s="532"/>
      <c r="C4" s="532"/>
      <c r="D4" s="532"/>
      <c r="E4" s="532"/>
      <c r="F4" s="532"/>
      <c r="G4" s="532"/>
    </row>
    <row r="5" spans="1:13">
      <c r="A5" s="16"/>
      <c r="B5" s="16"/>
      <c r="C5" s="16"/>
      <c r="D5" s="16"/>
      <c r="E5" s="16"/>
      <c r="F5" s="16"/>
      <c r="G5" s="16"/>
    </row>
    <row r="6" spans="1:13" s="118" customFormat="1" ht="28.5" customHeight="1">
      <c r="A6" s="538" t="s">
        <v>603</v>
      </c>
      <c r="B6" s="538"/>
      <c r="C6" s="540" t="s">
        <v>450</v>
      </c>
      <c r="D6" s="540"/>
      <c r="E6" s="540"/>
      <c r="F6" s="540"/>
      <c r="G6" s="540"/>
      <c r="H6" s="137"/>
    </row>
    <row r="7" spans="1:13" s="118" customFormat="1" ht="28.5" customHeight="1">
      <c r="A7" s="538" t="s">
        <v>241</v>
      </c>
      <c r="B7" s="538"/>
      <c r="C7" s="539" t="s">
        <v>610</v>
      </c>
      <c r="D7" s="539"/>
      <c r="E7" s="539"/>
      <c r="F7" s="539"/>
      <c r="G7" s="539"/>
      <c r="H7" s="137"/>
    </row>
    <row r="8" spans="1:13" s="118" customFormat="1" ht="28.5" customHeight="1">
      <c r="A8" s="538" t="s">
        <v>605</v>
      </c>
      <c r="B8" s="538"/>
      <c r="C8" s="540" t="s">
        <v>622</v>
      </c>
      <c r="D8" s="540"/>
      <c r="E8" s="540"/>
      <c r="F8" s="540"/>
      <c r="G8" s="540"/>
      <c r="H8" s="137"/>
    </row>
    <row r="9" spans="1:13" s="118" customFormat="1" ht="24.75" customHeight="1">
      <c r="A9" s="538" t="s">
        <v>245</v>
      </c>
      <c r="B9" s="538"/>
      <c r="C9" s="541" t="str">
        <f>'BC Han muc nuoc ngoai'!C10:D10</f>
        <v>Ngày 04 tháng 08 năm 2025
04 Aug 2025</v>
      </c>
      <c r="D9" s="541"/>
      <c r="E9" s="541"/>
      <c r="F9" s="117"/>
      <c r="G9" s="138"/>
      <c r="H9" s="137"/>
    </row>
    <row r="10" spans="1:13" s="118" customFormat="1" ht="9" customHeight="1">
      <c r="A10" s="17"/>
      <c r="B10" s="17"/>
      <c r="C10" s="12"/>
      <c r="D10" s="117"/>
      <c r="E10" s="117"/>
      <c r="F10" s="117"/>
      <c r="G10" s="138"/>
      <c r="H10" s="137"/>
    </row>
    <row r="11" spans="1:13" ht="10.15" customHeight="1">
      <c r="A11" s="63"/>
      <c r="B11" s="63"/>
      <c r="C11" s="63"/>
      <c r="D11" s="63"/>
      <c r="E11" s="63"/>
      <c r="F11" s="63"/>
      <c r="G11" s="63"/>
    </row>
    <row r="12" spans="1:13" ht="18" customHeight="1">
      <c r="A12" s="139" t="s">
        <v>478</v>
      </c>
      <c r="B12" s="139"/>
      <c r="C12" s="139"/>
      <c r="D12" s="139"/>
      <c r="E12" s="139"/>
      <c r="F12" s="139"/>
      <c r="G12" s="140"/>
    </row>
    <row r="13" spans="1:13" ht="30.75" customHeight="1">
      <c r="A13" s="534" t="s">
        <v>479</v>
      </c>
      <c r="B13" s="534" t="s">
        <v>248</v>
      </c>
      <c r="C13" s="536" t="s">
        <v>286</v>
      </c>
      <c r="D13" s="537"/>
      <c r="E13" s="536" t="s">
        <v>480</v>
      </c>
      <c r="F13" s="537"/>
      <c r="G13" s="534" t="s">
        <v>481</v>
      </c>
      <c r="M13" s="141"/>
    </row>
    <row r="14" spans="1:13" ht="28.5" customHeight="1">
      <c r="A14" s="535"/>
      <c r="B14" s="535"/>
      <c r="C14" s="121" t="s">
        <v>465</v>
      </c>
      <c r="D14" s="121" t="s">
        <v>482</v>
      </c>
      <c r="E14" s="121" t="s">
        <v>465</v>
      </c>
      <c r="F14" s="121" t="s">
        <v>482</v>
      </c>
      <c r="G14" s="535"/>
      <c r="M14" s="141"/>
    </row>
    <row r="15" spans="1:13" s="84" customFormat="1" ht="25.5">
      <c r="A15" s="125" t="s">
        <v>89</v>
      </c>
      <c r="B15" s="13" t="s">
        <v>483</v>
      </c>
      <c r="C15" s="142"/>
      <c r="D15" s="142"/>
      <c r="E15" s="142"/>
      <c r="F15" s="142"/>
      <c r="G15" s="143"/>
      <c r="H15" s="144"/>
    </row>
    <row r="16" spans="1:13" s="84" customFormat="1" ht="25.5">
      <c r="A16" s="125"/>
      <c r="B16" s="13" t="s">
        <v>484</v>
      </c>
      <c r="C16" s="142"/>
      <c r="D16" s="142"/>
      <c r="E16" s="142"/>
      <c r="F16" s="142"/>
      <c r="G16" s="143"/>
      <c r="H16" s="144"/>
    </row>
    <row r="17" spans="1:13" s="84" customFormat="1" ht="25.5">
      <c r="A17" s="125"/>
      <c r="B17" s="13" t="s">
        <v>485</v>
      </c>
      <c r="C17" s="142"/>
      <c r="D17" s="142"/>
      <c r="E17" s="142"/>
      <c r="F17" s="142"/>
      <c r="G17" s="143"/>
      <c r="H17" s="144"/>
    </row>
    <row r="18" spans="1:13" s="84" customFormat="1" ht="25.5">
      <c r="A18" s="125"/>
      <c r="B18" s="13" t="s">
        <v>370</v>
      </c>
      <c r="C18" s="142"/>
      <c r="D18" s="142"/>
      <c r="E18" s="142"/>
      <c r="F18" s="142"/>
      <c r="G18" s="143"/>
      <c r="H18" s="144"/>
    </row>
    <row r="19" spans="1:13" s="84" customFormat="1" ht="25.5">
      <c r="A19" s="125" t="s">
        <v>93</v>
      </c>
      <c r="B19" s="13" t="s">
        <v>371</v>
      </c>
      <c r="C19" s="142"/>
      <c r="D19" s="142"/>
      <c r="E19" s="142"/>
      <c r="F19" s="142"/>
      <c r="G19" s="143"/>
      <c r="H19" s="144"/>
    </row>
    <row r="20" spans="1:13" s="84" customFormat="1" ht="25.5">
      <c r="A20" s="125" t="s">
        <v>97</v>
      </c>
      <c r="B20" s="13" t="s">
        <v>486</v>
      </c>
      <c r="C20" s="142"/>
      <c r="D20" s="142"/>
      <c r="E20" s="142"/>
      <c r="F20" s="142"/>
      <c r="G20" s="143"/>
      <c r="H20" s="144"/>
    </row>
    <row r="21" spans="1:13" s="84" customFormat="1" ht="25.5">
      <c r="A21" s="125" t="s">
        <v>99</v>
      </c>
      <c r="B21" s="13" t="s">
        <v>376</v>
      </c>
      <c r="C21" s="142"/>
      <c r="D21" s="142"/>
      <c r="E21" s="142"/>
      <c r="F21" s="142"/>
      <c r="G21" s="143"/>
      <c r="H21" s="144"/>
    </row>
    <row r="22" spans="1:13" s="84" customFormat="1" ht="38.25">
      <c r="A22" s="125" t="s">
        <v>101</v>
      </c>
      <c r="B22" s="13" t="s">
        <v>487</v>
      </c>
      <c r="C22" s="142"/>
      <c r="D22" s="142"/>
      <c r="E22" s="142"/>
      <c r="F22" s="142"/>
      <c r="G22" s="143"/>
      <c r="H22" s="144"/>
    </row>
    <row r="23" spans="1:13" s="84" customFormat="1" ht="25.5">
      <c r="A23" s="125" t="s">
        <v>103</v>
      </c>
      <c r="B23" s="13" t="s">
        <v>378</v>
      </c>
      <c r="C23" s="142"/>
      <c r="D23" s="142"/>
      <c r="E23" s="142"/>
      <c r="F23" s="142"/>
      <c r="G23" s="143"/>
      <c r="H23" s="144"/>
    </row>
    <row r="24" spans="1:13" s="84" customFormat="1" ht="25.5">
      <c r="A24" s="125" t="s">
        <v>105</v>
      </c>
      <c r="B24" s="13" t="s">
        <v>379</v>
      </c>
      <c r="C24" s="142"/>
      <c r="D24" s="142"/>
      <c r="E24" s="142"/>
      <c r="F24" s="142"/>
      <c r="G24" s="143"/>
      <c r="H24" s="144"/>
    </row>
    <row r="25" spans="1:13" s="84" customFormat="1" ht="25.5">
      <c r="A25" s="125" t="s">
        <v>107</v>
      </c>
      <c r="B25" s="13" t="s">
        <v>488</v>
      </c>
      <c r="C25" s="87"/>
      <c r="D25" s="87"/>
      <c r="E25" s="87"/>
      <c r="F25" s="87"/>
      <c r="G25" s="145"/>
      <c r="H25" s="144"/>
    </row>
    <row r="26" spans="1:13" ht="30.75" customHeight="1">
      <c r="A26" s="534" t="s">
        <v>479</v>
      </c>
      <c r="B26" s="534" t="s">
        <v>250</v>
      </c>
      <c r="C26" s="536" t="s">
        <v>286</v>
      </c>
      <c r="D26" s="537"/>
      <c r="E26" s="536" t="s">
        <v>480</v>
      </c>
      <c r="F26" s="537"/>
      <c r="G26" s="534" t="s">
        <v>481</v>
      </c>
      <c r="M26" s="141"/>
    </row>
    <row r="27" spans="1:13" ht="28.5" customHeight="1">
      <c r="A27" s="535"/>
      <c r="B27" s="535"/>
      <c r="C27" s="121" t="s">
        <v>465</v>
      </c>
      <c r="D27" s="121" t="s">
        <v>482</v>
      </c>
      <c r="E27" s="121" t="s">
        <v>465</v>
      </c>
      <c r="F27" s="121" t="s">
        <v>482</v>
      </c>
      <c r="G27" s="535"/>
      <c r="M27" s="141"/>
    </row>
    <row r="28" spans="1:13" s="84" customFormat="1" ht="38.25">
      <c r="A28" s="125" t="s">
        <v>110</v>
      </c>
      <c r="B28" s="13" t="s">
        <v>489</v>
      </c>
      <c r="C28" s="87"/>
      <c r="D28" s="87"/>
      <c r="E28" s="87"/>
      <c r="F28" s="87"/>
      <c r="G28" s="143"/>
      <c r="H28" s="144"/>
    </row>
    <row r="29" spans="1:13" s="84" customFormat="1" ht="25.5">
      <c r="A29" s="125" t="s">
        <v>112</v>
      </c>
      <c r="B29" s="13" t="s">
        <v>382</v>
      </c>
      <c r="C29" s="142"/>
      <c r="D29" s="142"/>
      <c r="E29" s="142"/>
      <c r="F29" s="142"/>
      <c r="G29" s="143"/>
      <c r="H29" s="144"/>
    </row>
    <row r="30" spans="1:13" s="84" customFormat="1" ht="25.5">
      <c r="A30" s="125" t="s">
        <v>114</v>
      </c>
      <c r="B30" s="13" t="s">
        <v>390</v>
      </c>
      <c r="C30" s="87"/>
      <c r="D30" s="87"/>
      <c r="E30" s="87"/>
      <c r="F30" s="87"/>
      <c r="G30" s="145"/>
      <c r="H30" s="144"/>
    </row>
    <row r="31" spans="1:13" s="84" customFormat="1" ht="15">
      <c r="A31" s="533" t="s">
        <v>475</v>
      </c>
      <c r="B31" s="533"/>
      <c r="C31" s="533"/>
      <c r="D31" s="533"/>
      <c r="E31" s="533"/>
      <c r="F31" s="533"/>
      <c r="G31" s="533"/>
      <c r="H31" s="144"/>
    </row>
    <row r="32" spans="1:13" s="84" customFormat="1" ht="15">
      <c r="A32" s="146"/>
      <c r="B32" s="147"/>
      <c r="C32" s="148"/>
      <c r="D32" s="148"/>
      <c r="E32" s="148"/>
      <c r="F32" s="148"/>
      <c r="G32" s="149"/>
      <c r="H32" s="144"/>
    </row>
    <row r="33" spans="1:13" s="136" customFormat="1" ht="11.25" customHeight="1">
      <c r="A33" s="150"/>
      <c r="B33" s="51"/>
      <c r="C33" s="65"/>
      <c r="D33" s="65"/>
      <c r="E33" s="65"/>
      <c r="F33" s="65"/>
      <c r="G33" s="51"/>
      <c r="I33" s="51"/>
      <c r="J33" s="51"/>
      <c r="K33" s="51"/>
      <c r="L33" s="51"/>
      <c r="M33" s="51"/>
    </row>
    <row r="34" spans="1:13" s="136" customFormat="1" ht="5.25" customHeight="1">
      <c r="A34" s="51"/>
      <c r="B34" s="151"/>
      <c r="C34" s="51"/>
      <c r="D34" s="51"/>
      <c r="E34" s="51"/>
      <c r="F34" s="51"/>
      <c r="G34" s="51"/>
      <c r="I34" s="51"/>
      <c r="J34" s="51"/>
      <c r="K34" s="51"/>
      <c r="L34" s="51"/>
      <c r="M34" s="51"/>
    </row>
    <row r="35" spans="1:13" s="136" customFormat="1" ht="12.75" customHeight="1">
      <c r="A35" s="106" t="str">
        <f>'BC Han muc nuoc ngoai'!A29</f>
        <v>Đại diện được ủy quyền của Ngân hàng giám sát</v>
      </c>
      <c r="B35" s="106"/>
      <c r="C35" s="129"/>
      <c r="D35" s="129"/>
      <c r="E35" s="129" t="str">
        <f>'BC Han muc nuoc ngoai'!D29</f>
        <v>Đại diện được ủy quyền của Công ty quản lý Quỹ</v>
      </c>
      <c r="F35" s="129"/>
      <c r="G35" s="129"/>
      <c r="I35" s="51"/>
      <c r="J35" s="51"/>
      <c r="K35" s="51"/>
      <c r="L35" s="51"/>
      <c r="M35" s="51"/>
    </row>
    <row r="36" spans="1:13" s="136" customFormat="1">
      <c r="A36" s="37" t="s">
        <v>176</v>
      </c>
      <c r="B36" s="37"/>
      <c r="C36" s="130"/>
      <c r="D36" s="130"/>
      <c r="E36" s="130" t="s">
        <v>177</v>
      </c>
      <c r="F36" s="129"/>
      <c r="G36" s="129"/>
      <c r="I36" s="51"/>
      <c r="J36" s="51"/>
      <c r="K36" s="51"/>
      <c r="L36" s="51"/>
      <c r="M36" s="51"/>
    </row>
    <row r="37" spans="1:13" s="136" customFormat="1">
      <c r="A37" s="107"/>
      <c r="B37" s="107"/>
      <c r="C37" s="108"/>
      <c r="D37" s="108"/>
      <c r="E37" s="108"/>
      <c r="F37" s="108"/>
      <c r="G37" s="63"/>
      <c r="I37" s="51"/>
      <c r="J37" s="51"/>
      <c r="K37" s="51"/>
      <c r="L37" s="51"/>
      <c r="M37" s="51"/>
    </row>
    <row r="38" spans="1:13" s="136" customFormat="1">
      <c r="A38" s="107"/>
      <c r="B38" s="107"/>
      <c r="C38" s="108"/>
      <c r="D38" s="108"/>
      <c r="E38" s="108"/>
      <c r="F38" s="108"/>
      <c r="G38" s="63"/>
      <c r="I38" s="51"/>
      <c r="J38" s="51"/>
      <c r="K38" s="51"/>
      <c r="L38" s="51"/>
      <c r="M38" s="51"/>
    </row>
    <row r="39" spans="1:13" s="136" customFormat="1">
      <c r="A39" s="107"/>
      <c r="B39" s="107"/>
      <c r="C39" s="108"/>
      <c r="D39" s="108"/>
      <c r="E39" s="108"/>
      <c r="F39" s="108"/>
      <c r="G39" s="63"/>
      <c r="I39" s="51"/>
      <c r="J39" s="51"/>
      <c r="K39" s="51"/>
      <c r="L39" s="51"/>
      <c r="M39" s="51"/>
    </row>
    <row r="40" spans="1:13" s="136" customFormat="1">
      <c r="A40" s="107"/>
      <c r="B40" s="107"/>
      <c r="C40" s="108"/>
      <c r="D40" s="108"/>
      <c r="E40" s="108"/>
      <c r="F40" s="108"/>
      <c r="G40" s="63"/>
      <c r="I40" s="51"/>
      <c r="J40" s="51"/>
      <c r="K40" s="51"/>
      <c r="L40" s="51"/>
      <c r="M40" s="51"/>
    </row>
    <row r="41" spans="1:13" s="136" customFormat="1" ht="65.25" customHeight="1">
      <c r="A41" s="109"/>
      <c r="B41" s="109"/>
      <c r="C41" s="132"/>
      <c r="D41" s="132"/>
      <c r="E41" s="132"/>
      <c r="F41" s="132"/>
      <c r="G41" s="110"/>
      <c r="I41" s="51"/>
      <c r="J41" s="51"/>
      <c r="K41" s="51"/>
      <c r="L41" s="51"/>
      <c r="M41" s="51"/>
    </row>
    <row r="42" spans="1:13" s="153" customFormat="1">
      <c r="A42" s="39" t="s">
        <v>490</v>
      </c>
      <c r="B42" s="39"/>
      <c r="C42" s="39"/>
      <c r="D42" s="115"/>
      <c r="E42" s="135" t="s">
        <v>476</v>
      </c>
      <c r="F42" s="152"/>
      <c r="G42" s="39"/>
      <c r="I42" s="79"/>
      <c r="J42" s="79"/>
      <c r="K42" s="79"/>
      <c r="L42" s="79"/>
      <c r="M42" s="79"/>
    </row>
    <row r="43" spans="1:13" s="153" customFormat="1">
      <c r="A43" s="43" t="s">
        <v>609</v>
      </c>
      <c r="B43" s="43"/>
      <c r="C43" s="43"/>
      <c r="D43" s="114"/>
      <c r="E43" s="114"/>
      <c r="F43" s="114"/>
      <c r="G43" s="43"/>
      <c r="I43" s="79"/>
      <c r="J43" s="79"/>
      <c r="K43" s="79"/>
      <c r="L43" s="79"/>
      <c r="M43" s="79"/>
    </row>
    <row r="44" spans="1:13" s="153" customFormat="1">
      <c r="A44" s="154" t="s">
        <v>237</v>
      </c>
      <c r="B44" s="154"/>
      <c r="C44" s="154"/>
      <c r="D44" s="154"/>
      <c r="E44" s="43"/>
      <c r="F44" s="43"/>
      <c r="G44" s="43"/>
      <c r="I44" s="79"/>
      <c r="J44" s="79"/>
      <c r="K44" s="79"/>
      <c r="L44" s="79"/>
      <c r="M44" s="7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C8" sqref="C8:G8"/>
    </sheetView>
  </sheetViews>
  <sheetFormatPr defaultColWidth="9.140625" defaultRowHeight="12.75"/>
  <cols>
    <col min="1" max="1" width="6.7109375" style="51" customWidth="1"/>
    <col min="2" max="2" width="50" style="51" customWidth="1"/>
    <col min="3" max="6" width="15.85546875" style="105" customWidth="1"/>
    <col min="7" max="7" width="21" style="105" customWidth="1"/>
    <col min="8" max="8" width="10.7109375" style="51" bestFit="1" customWidth="1"/>
    <col min="9" max="9" width="16" style="51" bestFit="1" customWidth="1"/>
    <col min="10" max="10" width="10.7109375" style="51" bestFit="1" customWidth="1"/>
    <col min="11" max="16384" width="9.140625" style="51"/>
  </cols>
  <sheetData>
    <row r="1" spans="1:7" ht="31.5" customHeight="1">
      <c r="A1" s="548" t="s">
        <v>518</v>
      </c>
      <c r="B1" s="548"/>
      <c r="C1" s="548"/>
      <c r="D1" s="548"/>
      <c r="E1" s="548"/>
      <c r="F1" s="548"/>
      <c r="G1" s="548"/>
    </row>
    <row r="2" spans="1:7" ht="37.15" customHeight="1">
      <c r="A2" s="543" t="s">
        <v>578</v>
      </c>
      <c r="B2" s="543"/>
      <c r="C2" s="543"/>
      <c r="D2" s="543"/>
      <c r="E2" s="543"/>
      <c r="F2" s="543"/>
      <c r="G2" s="543"/>
    </row>
    <row r="3" spans="1:7" ht="35.25" customHeight="1">
      <c r="A3" s="530" t="s">
        <v>477</v>
      </c>
      <c r="B3" s="530"/>
      <c r="C3" s="530"/>
      <c r="D3" s="530"/>
      <c r="E3" s="530"/>
      <c r="F3" s="530"/>
      <c r="G3" s="530"/>
    </row>
    <row r="4" spans="1:7">
      <c r="A4" s="532" t="str">
        <f>'ngay thang'!B10</f>
        <v>Tháng 7 năm 2025/Jul 2025</v>
      </c>
      <c r="B4" s="532"/>
      <c r="C4" s="532"/>
      <c r="D4" s="532"/>
      <c r="E4" s="532"/>
      <c r="F4" s="532"/>
      <c r="G4" s="532"/>
    </row>
    <row r="5" spans="1:7" ht="5.25" customHeight="1">
      <c r="A5" s="16"/>
      <c r="B5" s="532"/>
      <c r="C5" s="532"/>
      <c r="D5" s="532"/>
      <c r="E5" s="532"/>
      <c r="F5" s="16"/>
    </row>
    <row r="6" spans="1:7" ht="28.5" customHeight="1">
      <c r="A6" s="538" t="s">
        <v>603</v>
      </c>
      <c r="B6" s="538"/>
      <c r="C6" s="541" t="s">
        <v>450</v>
      </c>
      <c r="D6" s="541"/>
      <c r="E6" s="541"/>
      <c r="F6" s="541"/>
      <c r="G6" s="541"/>
    </row>
    <row r="7" spans="1:7" ht="28.5" customHeight="1">
      <c r="A7" s="538" t="s">
        <v>241</v>
      </c>
      <c r="B7" s="538"/>
      <c r="C7" s="544" t="s">
        <v>607</v>
      </c>
      <c r="D7" s="544"/>
      <c r="E7" s="544"/>
      <c r="F7" s="544"/>
      <c r="G7" s="544"/>
    </row>
    <row r="8" spans="1:7" ht="37.5" customHeight="1">
      <c r="A8" s="538" t="s">
        <v>605</v>
      </c>
      <c r="B8" s="538"/>
      <c r="C8" s="541" t="s">
        <v>622</v>
      </c>
      <c r="D8" s="541"/>
      <c r="E8" s="541"/>
      <c r="F8" s="541"/>
      <c r="G8" s="541"/>
    </row>
    <row r="9" spans="1:7" s="118" customFormat="1" ht="24" customHeight="1">
      <c r="A9" s="545" t="s">
        <v>606</v>
      </c>
      <c r="B9" s="538"/>
      <c r="C9" s="541" t="str">
        <f>'BC TS DT nuoc ngoai'!C9:E9</f>
        <v>Ngày 04 tháng 08 năm 2025
04 Aug 2025</v>
      </c>
      <c r="D9" s="541"/>
      <c r="E9" s="116"/>
      <c r="F9" s="116"/>
      <c r="G9" s="117"/>
    </row>
    <row r="10" spans="1:7" ht="11.25" customHeight="1">
      <c r="A10" s="119"/>
      <c r="B10" s="119"/>
      <c r="C10" s="119"/>
      <c r="D10" s="119"/>
      <c r="E10" s="119"/>
      <c r="F10" s="119"/>
      <c r="G10" s="119"/>
    </row>
    <row r="11" spans="1:7" s="118" customFormat="1" ht="18.600000000000001" customHeight="1">
      <c r="A11" s="120" t="s">
        <v>491</v>
      </c>
      <c r="B11" s="120"/>
      <c r="C11" s="120"/>
      <c r="D11" s="120"/>
      <c r="E11" s="120"/>
      <c r="F11" s="120"/>
      <c r="G11" s="57"/>
    </row>
    <row r="12" spans="1:7" ht="60" customHeight="1">
      <c r="A12" s="534" t="s">
        <v>479</v>
      </c>
      <c r="B12" s="534" t="s">
        <v>492</v>
      </c>
      <c r="C12" s="536" t="s">
        <v>286</v>
      </c>
      <c r="D12" s="537"/>
      <c r="E12" s="536" t="s">
        <v>480</v>
      </c>
      <c r="F12" s="537"/>
      <c r="G12" s="546" t="s">
        <v>493</v>
      </c>
    </row>
    <row r="13" spans="1:7" ht="60" customHeight="1">
      <c r="A13" s="535"/>
      <c r="B13" s="535"/>
      <c r="C13" s="121" t="s">
        <v>465</v>
      </c>
      <c r="D13" s="121" t="s">
        <v>482</v>
      </c>
      <c r="E13" s="121" t="s">
        <v>465</v>
      </c>
      <c r="F13" s="121" t="s">
        <v>482</v>
      </c>
      <c r="G13" s="547"/>
    </row>
    <row r="14" spans="1:7" s="124" customFormat="1" ht="51">
      <c r="A14" s="122" t="s">
        <v>46</v>
      </c>
      <c r="B14" s="14" t="s">
        <v>494</v>
      </c>
      <c r="C14" s="123"/>
      <c r="D14" s="123"/>
      <c r="E14" s="123"/>
      <c r="F14" s="123"/>
      <c r="G14" s="123"/>
    </row>
    <row r="15" spans="1:7" s="124" customFormat="1" ht="25.5">
      <c r="A15" s="125">
        <v>1</v>
      </c>
      <c r="B15" s="13" t="s">
        <v>394</v>
      </c>
      <c r="C15" s="126"/>
      <c r="D15" s="126"/>
      <c r="E15" s="126"/>
      <c r="F15" s="126"/>
      <c r="G15" s="126"/>
    </row>
    <row r="16" spans="1:7" s="124" customFormat="1" ht="25.5">
      <c r="A16" s="125">
        <v>2</v>
      </c>
      <c r="B16" s="13" t="s">
        <v>495</v>
      </c>
      <c r="C16" s="126"/>
      <c r="D16" s="126"/>
      <c r="E16" s="126"/>
      <c r="F16" s="126"/>
      <c r="G16" s="126"/>
    </row>
    <row r="17" spans="1:7" s="124" customFormat="1" ht="25.5">
      <c r="A17" s="125">
        <v>3</v>
      </c>
      <c r="B17" s="13" t="s">
        <v>496</v>
      </c>
      <c r="C17" s="126"/>
      <c r="D17" s="126"/>
      <c r="E17" s="126"/>
      <c r="F17" s="126"/>
      <c r="G17" s="123"/>
    </row>
    <row r="18" spans="1:7" s="124" customFormat="1" ht="25.5">
      <c r="A18" s="122" t="s">
        <v>56</v>
      </c>
      <c r="B18" s="14" t="s">
        <v>497</v>
      </c>
      <c r="C18" s="123"/>
      <c r="D18" s="123"/>
      <c r="E18" s="123"/>
      <c r="F18" s="123"/>
      <c r="G18" s="123"/>
    </row>
    <row r="19" spans="1:7" s="124" customFormat="1" ht="25.5">
      <c r="A19" s="125">
        <v>1</v>
      </c>
      <c r="B19" s="13" t="s">
        <v>498</v>
      </c>
      <c r="C19" s="126"/>
      <c r="D19" s="126"/>
      <c r="E19" s="126"/>
      <c r="F19" s="126"/>
      <c r="G19" s="126"/>
    </row>
    <row r="20" spans="1:7" s="124" customFormat="1" ht="25.5">
      <c r="A20" s="125">
        <v>2</v>
      </c>
      <c r="B20" s="13" t="s">
        <v>406</v>
      </c>
      <c r="C20" s="126"/>
      <c r="D20" s="126"/>
      <c r="E20" s="126"/>
      <c r="F20" s="126"/>
      <c r="G20" s="126"/>
    </row>
    <row r="21" spans="1:7" s="124" customFormat="1" ht="51">
      <c r="A21" s="122" t="s">
        <v>133</v>
      </c>
      <c r="B21" s="14" t="s">
        <v>499</v>
      </c>
      <c r="C21" s="123"/>
      <c r="D21" s="123"/>
      <c r="E21" s="123"/>
      <c r="F21" s="123"/>
      <c r="G21" s="123"/>
    </row>
    <row r="22" spans="1:7" s="124" customFormat="1" ht="25.5">
      <c r="A22" s="122" t="s">
        <v>135</v>
      </c>
      <c r="B22" s="14" t="s">
        <v>500</v>
      </c>
      <c r="C22" s="123"/>
      <c r="D22" s="123"/>
      <c r="E22" s="123"/>
      <c r="F22" s="123"/>
      <c r="G22" s="123"/>
    </row>
    <row r="23" spans="1:7" s="124" customFormat="1" ht="25.5">
      <c r="A23" s="125">
        <v>1</v>
      </c>
      <c r="B23" s="13" t="s">
        <v>410</v>
      </c>
      <c r="C23" s="126"/>
      <c r="D23" s="126"/>
      <c r="E23" s="126"/>
      <c r="F23" s="126"/>
      <c r="G23" s="126"/>
    </row>
    <row r="24" spans="1:7" ht="25.5">
      <c r="A24" s="125">
        <v>2</v>
      </c>
      <c r="B24" s="13" t="s">
        <v>411</v>
      </c>
      <c r="C24" s="126"/>
      <c r="D24" s="126"/>
      <c r="E24" s="126"/>
      <c r="F24" s="126"/>
      <c r="G24" s="126"/>
    </row>
    <row r="25" spans="1:7">
      <c r="A25" s="533" t="s">
        <v>475</v>
      </c>
      <c r="B25" s="533"/>
      <c r="C25" s="533"/>
      <c r="D25" s="533"/>
      <c r="E25" s="533"/>
      <c r="F25" s="533"/>
      <c r="G25" s="533"/>
    </row>
    <row r="27" spans="1:7" ht="12.75" customHeight="1">
      <c r="A27" s="127" t="str">
        <f>'BC TS DT nuoc ngoai'!A35</f>
        <v>Đại diện được ủy quyền của Ngân hàng giám sát</v>
      </c>
      <c r="B27" s="127"/>
      <c r="C27" s="128"/>
      <c r="D27" s="128"/>
      <c r="E27" s="128" t="str">
        <f>'BC TS DT nuoc ngoai'!E35</f>
        <v>Đại diện được ủy quyền của Công ty quản lý Quỹ</v>
      </c>
      <c r="F27" s="129"/>
      <c r="G27" s="129"/>
    </row>
    <row r="28" spans="1:7">
      <c r="A28" s="37" t="s">
        <v>176</v>
      </c>
      <c r="B28" s="37"/>
      <c r="C28" s="130"/>
      <c r="D28" s="130"/>
      <c r="E28" s="130" t="s">
        <v>177</v>
      </c>
      <c r="F28" s="130"/>
      <c r="G28" s="130"/>
    </row>
    <row r="29" spans="1:7">
      <c r="A29" s="107"/>
      <c r="B29" s="107"/>
      <c r="C29" s="128"/>
      <c r="D29" s="128"/>
      <c r="E29" s="128"/>
      <c r="F29" s="108"/>
      <c r="G29" s="108"/>
    </row>
    <row r="30" spans="1:7">
      <c r="A30" s="107"/>
      <c r="B30" s="107"/>
      <c r="C30" s="128"/>
      <c r="D30" s="128"/>
      <c r="E30" s="128"/>
      <c r="F30" s="108"/>
      <c r="G30" s="108"/>
    </row>
    <row r="31" spans="1:7">
      <c r="A31" s="107"/>
      <c r="B31" s="107"/>
      <c r="C31" s="128"/>
      <c r="D31" s="128"/>
      <c r="E31" s="128"/>
      <c r="F31" s="108"/>
      <c r="G31" s="108"/>
    </row>
    <row r="32" spans="1:7">
      <c r="A32" s="107"/>
      <c r="B32" s="107"/>
      <c r="C32" s="128"/>
      <c r="D32" s="128"/>
      <c r="E32" s="128"/>
      <c r="F32" s="108"/>
      <c r="G32" s="108"/>
    </row>
    <row r="33" spans="1:7">
      <c r="A33" s="107"/>
      <c r="B33" s="107"/>
      <c r="C33" s="128"/>
      <c r="D33" s="128"/>
      <c r="E33" s="128"/>
      <c r="F33" s="108"/>
      <c r="G33" s="108"/>
    </row>
    <row r="34" spans="1:7">
      <c r="A34" s="107"/>
      <c r="B34" s="107"/>
      <c r="C34" s="128"/>
      <c r="D34" s="128"/>
      <c r="E34" s="128"/>
      <c r="F34" s="108"/>
      <c r="G34" s="108"/>
    </row>
    <row r="35" spans="1:7">
      <c r="A35" s="107"/>
      <c r="B35" s="107"/>
      <c r="C35" s="128"/>
      <c r="D35" s="128"/>
      <c r="E35" s="128"/>
      <c r="F35" s="108"/>
      <c r="G35" s="108"/>
    </row>
    <row r="36" spans="1:7">
      <c r="A36" s="107"/>
      <c r="B36" s="107"/>
      <c r="C36" s="128"/>
      <c r="D36" s="128"/>
      <c r="E36" s="128"/>
      <c r="F36" s="108"/>
      <c r="G36" s="108"/>
    </row>
    <row r="37" spans="1:7">
      <c r="A37" s="107"/>
      <c r="B37" s="107"/>
      <c r="C37" s="128"/>
      <c r="D37" s="128"/>
      <c r="E37" s="128"/>
      <c r="F37" s="108"/>
      <c r="G37" s="108"/>
    </row>
    <row r="38" spans="1:7" ht="32.25" customHeight="1">
      <c r="A38" s="109"/>
      <c r="B38" s="109"/>
      <c r="C38" s="131"/>
      <c r="D38" s="131"/>
      <c r="E38" s="131"/>
      <c r="F38" s="132"/>
      <c r="G38" s="132"/>
    </row>
    <row r="39" spans="1:7" s="79" customFormat="1">
      <c r="A39" s="133" t="s">
        <v>490</v>
      </c>
      <c r="B39" s="39"/>
      <c r="C39" s="133"/>
      <c r="D39" s="115"/>
      <c r="E39" s="113" t="s">
        <v>476</v>
      </c>
      <c r="F39" s="39"/>
      <c r="G39" s="39"/>
    </row>
    <row r="40" spans="1:7">
      <c r="A40" s="11" t="s">
        <v>609</v>
      </c>
      <c r="B40" s="43"/>
      <c r="C40" s="67"/>
      <c r="D40" s="114"/>
      <c r="E40" s="114"/>
      <c r="F40" s="134"/>
      <c r="G40" s="134"/>
    </row>
    <row r="41" spans="1:7">
      <c r="A41" s="63" t="s">
        <v>501</v>
      </c>
      <c r="B41" s="37"/>
      <c r="C41" s="63"/>
      <c r="D41" s="63"/>
      <c r="E41" s="134"/>
      <c r="F41" s="134"/>
      <c r="G41" s="134"/>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G8"/>
  </mergeCells>
  <printOptions horizontalCentered="1"/>
  <pageMargins left="0.27" right="0.23" top="0.49" bottom="0.52" header="0.3" footer="0.3"/>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zoomScaleSheetLayoutView="100" workbookViewId="0">
      <selection activeCell="H12" sqref="H12:H13"/>
    </sheetView>
  </sheetViews>
  <sheetFormatPr defaultColWidth="9.140625" defaultRowHeight="12.75"/>
  <cols>
    <col min="1" max="1" width="9.140625" style="51"/>
    <col min="2" max="2" width="27.42578125" style="51" customWidth="1"/>
    <col min="3" max="3" width="12.5703125" style="51" customWidth="1"/>
    <col min="4" max="7" width="15.85546875" style="51" customWidth="1"/>
    <col min="8" max="8" width="20" style="64" customWidth="1"/>
    <col min="9" max="9" width="14.85546875" style="105" bestFit="1" customWidth="1"/>
    <col min="10" max="13" width="21.140625" style="51" customWidth="1"/>
    <col min="14" max="14" width="13.42578125" style="51" bestFit="1" customWidth="1"/>
    <col min="15" max="15" width="8" style="51" bestFit="1" customWidth="1"/>
    <col min="16" max="20" width="9.140625" style="51"/>
    <col min="21" max="21" width="12" style="51" bestFit="1" customWidth="1"/>
    <col min="22" max="22" width="13.42578125" style="51" bestFit="1" customWidth="1"/>
    <col min="23" max="16384" width="9.140625" style="51"/>
  </cols>
  <sheetData>
    <row r="1" spans="1:13" ht="29.25" customHeight="1">
      <c r="A1" s="542" t="s">
        <v>518</v>
      </c>
      <c r="B1" s="542"/>
      <c r="C1" s="542"/>
      <c r="D1" s="542"/>
      <c r="E1" s="542"/>
      <c r="F1" s="542"/>
      <c r="G1" s="542"/>
      <c r="H1" s="542"/>
      <c r="I1" s="49"/>
      <c r="J1" s="50"/>
      <c r="K1" s="50"/>
      <c r="L1" s="50"/>
      <c r="M1" s="50"/>
    </row>
    <row r="2" spans="1:13" ht="43.15" customHeight="1">
      <c r="A2" s="543" t="s">
        <v>578</v>
      </c>
      <c r="B2" s="543"/>
      <c r="C2" s="543"/>
      <c r="D2" s="543"/>
      <c r="E2" s="543"/>
      <c r="F2" s="543"/>
      <c r="G2" s="543"/>
      <c r="H2" s="543"/>
      <c r="I2" s="52"/>
      <c r="J2" s="53"/>
      <c r="K2" s="53"/>
      <c r="L2" s="53"/>
      <c r="M2" s="53"/>
    </row>
    <row r="3" spans="1:13" ht="37.15" customHeight="1">
      <c r="A3" s="530" t="s">
        <v>477</v>
      </c>
      <c r="B3" s="530"/>
      <c r="C3" s="530"/>
      <c r="D3" s="530"/>
      <c r="E3" s="530"/>
      <c r="F3" s="530"/>
      <c r="G3" s="530"/>
      <c r="H3" s="530"/>
      <c r="I3" s="54"/>
      <c r="J3" s="55"/>
      <c r="K3" s="55"/>
      <c r="L3" s="55"/>
      <c r="M3" s="55"/>
    </row>
    <row r="4" spans="1:13" ht="14.25" customHeight="1">
      <c r="A4" s="531" t="str">
        <f>'ngay thang'!B12</f>
        <v>Tại ngày 31 tháng 07 năm 2025/ As at 31 Jul 2025</v>
      </c>
      <c r="B4" s="532"/>
      <c r="C4" s="532"/>
      <c r="D4" s="532"/>
      <c r="E4" s="532"/>
      <c r="F4" s="532"/>
      <c r="G4" s="532"/>
      <c r="H4" s="532"/>
      <c r="I4" s="56"/>
      <c r="J4" s="16"/>
      <c r="K4" s="16"/>
      <c r="L4" s="16"/>
      <c r="M4" s="16"/>
    </row>
    <row r="5" spans="1:13" ht="13.5" customHeight="1">
      <c r="A5" s="16"/>
      <c r="B5" s="16"/>
      <c r="C5" s="16"/>
      <c r="D5" s="16"/>
      <c r="E5" s="16"/>
      <c r="F5" s="16"/>
      <c r="G5" s="16"/>
      <c r="H5" s="57"/>
      <c r="I5" s="56"/>
      <c r="J5" s="16"/>
      <c r="K5" s="16"/>
      <c r="L5" s="16"/>
      <c r="M5" s="16"/>
    </row>
    <row r="6" spans="1:13" ht="31.5" customHeight="1">
      <c r="A6" s="538" t="s">
        <v>603</v>
      </c>
      <c r="B6" s="538"/>
      <c r="C6" s="541" t="s">
        <v>450</v>
      </c>
      <c r="D6" s="541"/>
      <c r="E6" s="541"/>
      <c r="F6" s="541"/>
      <c r="G6" s="541"/>
      <c r="H6" s="541"/>
      <c r="I6" s="58"/>
      <c r="J6" s="59"/>
      <c r="K6" s="59"/>
      <c r="L6" s="59"/>
      <c r="M6" s="59"/>
    </row>
    <row r="7" spans="1:13" ht="31.5" customHeight="1">
      <c r="A7" s="538" t="s">
        <v>241</v>
      </c>
      <c r="B7" s="538"/>
      <c r="C7" s="544" t="s">
        <v>604</v>
      </c>
      <c r="D7" s="544"/>
      <c r="E7" s="544"/>
      <c r="F7" s="544"/>
      <c r="G7" s="544"/>
      <c r="H7" s="544"/>
      <c r="I7" s="60"/>
      <c r="J7" s="61"/>
      <c r="K7" s="61"/>
      <c r="L7" s="61"/>
      <c r="M7" s="61"/>
    </row>
    <row r="8" spans="1:13" ht="31.5" customHeight="1">
      <c r="A8" s="538" t="s">
        <v>605</v>
      </c>
      <c r="B8" s="538"/>
      <c r="C8" s="541" t="s">
        <v>622</v>
      </c>
      <c r="D8" s="541"/>
      <c r="E8" s="541"/>
      <c r="F8" s="541"/>
      <c r="G8" s="541"/>
      <c r="H8" s="541"/>
      <c r="I8" s="58"/>
      <c r="J8" s="59"/>
      <c r="K8" s="59"/>
      <c r="L8" s="59"/>
      <c r="M8" s="59"/>
    </row>
    <row r="9" spans="1:13" ht="24.75" customHeight="1">
      <c r="A9" s="545" t="s">
        <v>606</v>
      </c>
      <c r="B9" s="538"/>
      <c r="C9" s="541" t="str">
        <f>'BCKetQuaHoatDong DT nuoc ngoai'!C9:D9</f>
        <v>Ngày 04 tháng 08 năm 2025
04 Aug 2025</v>
      </c>
      <c r="D9" s="541"/>
      <c r="E9" s="541"/>
      <c r="F9" s="541"/>
      <c r="G9" s="541"/>
      <c r="H9" s="541"/>
      <c r="I9" s="62"/>
      <c r="J9" s="62"/>
      <c r="K9" s="62"/>
      <c r="L9" s="62"/>
      <c r="M9" s="62"/>
    </row>
    <row r="10" spans="1:13" ht="9" customHeight="1">
      <c r="A10" s="63"/>
      <c r="B10" s="63"/>
      <c r="C10" s="63"/>
      <c r="D10" s="63"/>
      <c r="E10" s="63"/>
      <c r="F10" s="63"/>
      <c r="G10" s="63"/>
      <c r="I10" s="65"/>
      <c r="J10" s="66"/>
      <c r="K10" s="66"/>
      <c r="L10" s="66"/>
      <c r="M10" s="66"/>
    </row>
    <row r="11" spans="1:13" ht="17.45" customHeight="1">
      <c r="A11" s="67" t="s">
        <v>502</v>
      </c>
      <c r="B11" s="67"/>
      <c r="C11" s="67"/>
      <c r="D11" s="67"/>
      <c r="E11" s="67"/>
      <c r="F11" s="67"/>
      <c r="G11" s="67"/>
      <c r="H11" s="68" t="s">
        <v>503</v>
      </c>
      <c r="I11" s="69"/>
      <c r="J11" s="70"/>
      <c r="K11" s="70"/>
      <c r="L11" s="70"/>
      <c r="M11" s="70"/>
    </row>
    <row r="12" spans="1:13" ht="59.25" customHeight="1">
      <c r="A12" s="534" t="s">
        <v>504</v>
      </c>
      <c r="B12" s="534" t="s">
        <v>505</v>
      </c>
      <c r="C12" s="534" t="s">
        <v>506</v>
      </c>
      <c r="D12" s="551" t="s">
        <v>507</v>
      </c>
      <c r="E12" s="552"/>
      <c r="F12" s="551" t="s">
        <v>508</v>
      </c>
      <c r="G12" s="552"/>
      <c r="H12" s="534" t="s">
        <v>509</v>
      </c>
      <c r="I12" s="71"/>
      <c r="J12" s="72"/>
      <c r="K12" s="72"/>
      <c r="L12" s="72"/>
      <c r="M12" s="72"/>
    </row>
    <row r="13" spans="1:13" ht="30" customHeight="1">
      <c r="A13" s="535"/>
      <c r="B13" s="535"/>
      <c r="C13" s="535"/>
      <c r="D13" s="32" t="s">
        <v>465</v>
      </c>
      <c r="E13" s="33" t="s">
        <v>482</v>
      </c>
      <c r="F13" s="32" t="s">
        <v>465</v>
      </c>
      <c r="G13" s="33" t="s">
        <v>482</v>
      </c>
      <c r="H13" s="535"/>
      <c r="I13" s="71"/>
      <c r="J13" s="72"/>
      <c r="K13" s="72"/>
      <c r="L13" s="72"/>
      <c r="M13" s="72"/>
    </row>
    <row r="14" spans="1:13" ht="39" customHeight="1">
      <c r="A14" s="34" t="s">
        <v>46</v>
      </c>
      <c r="B14" s="35" t="s">
        <v>510</v>
      </c>
      <c r="C14" s="34"/>
      <c r="D14" s="32"/>
      <c r="E14" s="33"/>
      <c r="F14" s="33"/>
      <c r="G14" s="33"/>
      <c r="H14" s="277"/>
      <c r="I14" s="71"/>
      <c r="J14" s="72"/>
      <c r="K14" s="72"/>
      <c r="L14" s="72"/>
      <c r="M14" s="72"/>
    </row>
    <row r="15" spans="1:13" ht="19.5" customHeight="1">
      <c r="A15" s="34">
        <v>1</v>
      </c>
      <c r="B15" s="34"/>
      <c r="C15" s="34"/>
      <c r="D15" s="32"/>
      <c r="E15" s="33"/>
      <c r="F15" s="33"/>
      <c r="G15" s="33"/>
      <c r="H15" s="277"/>
      <c r="I15" s="71"/>
      <c r="J15" s="72"/>
      <c r="K15" s="72"/>
      <c r="L15" s="72"/>
      <c r="M15" s="72"/>
    </row>
    <row r="16" spans="1:13" ht="33" customHeight="1">
      <c r="A16" s="34"/>
      <c r="B16" s="35" t="s">
        <v>425</v>
      </c>
      <c r="C16" s="34"/>
      <c r="D16" s="32"/>
      <c r="E16" s="33"/>
      <c r="F16" s="33"/>
      <c r="G16" s="33"/>
      <c r="H16" s="277"/>
      <c r="I16" s="71"/>
      <c r="J16" s="72"/>
      <c r="K16" s="72"/>
      <c r="L16" s="72"/>
      <c r="M16" s="72"/>
    </row>
    <row r="17" spans="1:14" ht="28.5" customHeight="1">
      <c r="A17" s="34" t="s">
        <v>56</v>
      </c>
      <c r="B17" s="35" t="s">
        <v>511</v>
      </c>
      <c r="C17" s="34"/>
      <c r="D17" s="32"/>
      <c r="E17" s="33"/>
      <c r="F17" s="33"/>
      <c r="G17" s="33"/>
      <c r="H17" s="277"/>
      <c r="I17" s="71"/>
      <c r="J17" s="72"/>
      <c r="K17" s="72"/>
      <c r="L17" s="72"/>
      <c r="M17" s="72"/>
    </row>
    <row r="18" spans="1:14" ht="19.5" customHeight="1">
      <c r="A18" s="34">
        <v>1</v>
      </c>
      <c r="B18" s="35"/>
      <c r="C18" s="34"/>
      <c r="D18" s="32"/>
      <c r="E18" s="33"/>
      <c r="F18" s="33"/>
      <c r="G18" s="33"/>
      <c r="H18" s="277"/>
      <c r="I18" s="71"/>
      <c r="J18" s="72"/>
      <c r="K18" s="72"/>
      <c r="L18" s="72"/>
      <c r="M18" s="72"/>
    </row>
    <row r="19" spans="1:14" ht="34.5" customHeight="1">
      <c r="A19" s="34"/>
      <c r="B19" s="35" t="s">
        <v>425</v>
      </c>
      <c r="C19" s="34"/>
      <c r="D19" s="32"/>
      <c r="E19" s="33"/>
      <c r="F19" s="33"/>
      <c r="G19" s="33"/>
      <c r="H19" s="277"/>
      <c r="I19" s="71"/>
      <c r="J19" s="72"/>
      <c r="K19" s="72"/>
      <c r="L19" s="72"/>
      <c r="M19" s="72"/>
    </row>
    <row r="20" spans="1:14" ht="30" customHeight="1">
      <c r="A20" s="73" t="s">
        <v>133</v>
      </c>
      <c r="B20" s="74" t="s">
        <v>512</v>
      </c>
      <c r="C20" s="75"/>
      <c r="D20" s="74"/>
      <c r="E20" s="76"/>
      <c r="F20" s="77"/>
      <c r="G20" s="77"/>
      <c r="H20" s="278"/>
      <c r="I20" s="36"/>
      <c r="J20" s="36"/>
      <c r="K20" s="78"/>
      <c r="L20" s="78"/>
      <c r="M20" s="78"/>
      <c r="N20" s="79"/>
    </row>
    <row r="21" spans="1:14" ht="30" customHeight="1">
      <c r="A21" s="73">
        <v>1</v>
      </c>
      <c r="B21" s="74"/>
      <c r="C21" s="75"/>
      <c r="D21" s="74"/>
      <c r="E21" s="76"/>
      <c r="F21" s="77"/>
      <c r="G21" s="77"/>
      <c r="H21" s="278"/>
      <c r="I21" s="36"/>
      <c r="J21" s="36"/>
      <c r="K21" s="78"/>
      <c r="L21" s="78"/>
      <c r="M21" s="78"/>
      <c r="N21" s="79"/>
    </row>
    <row r="22" spans="1:14" s="84" customFormat="1" ht="25.5">
      <c r="A22" s="80"/>
      <c r="B22" s="74" t="s">
        <v>425</v>
      </c>
      <c r="C22" s="75"/>
      <c r="D22" s="81"/>
      <c r="E22" s="82"/>
      <c r="F22" s="83"/>
      <c r="G22" s="83"/>
      <c r="H22" s="278"/>
    </row>
    <row r="23" spans="1:14" s="86" customFormat="1" ht="25.5">
      <c r="A23" s="73" t="s">
        <v>259</v>
      </c>
      <c r="B23" s="74" t="s">
        <v>513</v>
      </c>
      <c r="C23" s="75"/>
      <c r="D23" s="81"/>
      <c r="E23" s="82"/>
      <c r="F23" s="85"/>
      <c r="G23" s="85"/>
      <c r="H23" s="279"/>
    </row>
    <row r="24" spans="1:14" s="86" customFormat="1" ht="15">
      <c r="A24" s="73">
        <v>1</v>
      </c>
      <c r="B24" s="74"/>
      <c r="C24" s="75"/>
      <c r="D24" s="81"/>
      <c r="E24" s="82"/>
      <c r="F24" s="85"/>
      <c r="G24" s="85"/>
      <c r="H24" s="279"/>
    </row>
    <row r="25" spans="1:14" s="86" customFormat="1" ht="25.5">
      <c r="A25" s="80"/>
      <c r="B25" s="74" t="s">
        <v>425</v>
      </c>
      <c r="C25" s="87"/>
      <c r="D25" s="87"/>
      <c r="E25" s="88"/>
      <c r="F25" s="88"/>
      <c r="G25" s="88"/>
      <c r="H25" s="279"/>
    </row>
    <row r="26" spans="1:14" s="86" customFormat="1" ht="25.5">
      <c r="A26" s="73" t="s">
        <v>139</v>
      </c>
      <c r="B26" s="74" t="s">
        <v>514</v>
      </c>
      <c r="C26" s="81"/>
      <c r="D26" s="81"/>
      <c r="E26" s="82"/>
      <c r="F26" s="82"/>
      <c r="G26" s="82"/>
      <c r="H26" s="279"/>
    </row>
    <row r="27" spans="1:14" s="86" customFormat="1" ht="15">
      <c r="A27" s="73">
        <v>1</v>
      </c>
      <c r="B27" s="80"/>
      <c r="C27" s="89"/>
      <c r="D27" s="89"/>
      <c r="E27" s="90"/>
      <c r="F27" s="91"/>
      <c r="G27" s="91"/>
      <c r="H27" s="280"/>
    </row>
    <row r="28" spans="1:14" s="93" customFormat="1" ht="25.5">
      <c r="A28" s="80"/>
      <c r="B28" s="74" t="s">
        <v>425</v>
      </c>
      <c r="C28" s="92"/>
      <c r="D28" s="81"/>
      <c r="E28" s="82"/>
      <c r="F28" s="83"/>
      <c r="G28" s="83"/>
      <c r="H28" s="281"/>
    </row>
    <row r="29" spans="1:14" s="84" customFormat="1" ht="25.5">
      <c r="A29" s="73" t="s">
        <v>67</v>
      </c>
      <c r="B29" s="74" t="s">
        <v>515</v>
      </c>
      <c r="C29" s="75"/>
      <c r="D29" s="81"/>
      <c r="E29" s="82"/>
      <c r="F29" s="85"/>
      <c r="G29" s="85"/>
      <c r="H29" s="279"/>
    </row>
    <row r="30" spans="1:14" s="84" customFormat="1" ht="15">
      <c r="A30" s="73">
        <v>1</v>
      </c>
      <c r="B30" s="80"/>
      <c r="C30" s="94"/>
      <c r="D30" s="94"/>
      <c r="E30" s="95"/>
      <c r="F30" s="96"/>
      <c r="G30" s="96"/>
      <c r="H30" s="282"/>
    </row>
    <row r="31" spans="1:14" s="93" customFormat="1" ht="25.5">
      <c r="A31" s="74"/>
      <c r="B31" s="74" t="s">
        <v>425</v>
      </c>
      <c r="C31" s="81"/>
      <c r="D31" s="81"/>
      <c r="E31" s="82"/>
      <c r="F31" s="83"/>
      <c r="G31" s="83"/>
      <c r="H31" s="281"/>
    </row>
    <row r="32" spans="1:14" s="84" customFormat="1" ht="25.5">
      <c r="A32" s="73" t="s">
        <v>142</v>
      </c>
      <c r="B32" s="74" t="s">
        <v>516</v>
      </c>
      <c r="C32" s="92"/>
      <c r="D32" s="81"/>
      <c r="E32" s="82"/>
      <c r="F32" s="88"/>
      <c r="G32" s="88"/>
      <c r="H32" s="281"/>
      <c r="I32" s="97"/>
    </row>
    <row r="33" spans="1:13">
      <c r="A33" s="98"/>
      <c r="B33" s="98"/>
      <c r="C33" s="99"/>
      <c r="D33" s="100"/>
      <c r="E33" s="101"/>
      <c r="F33" s="102"/>
      <c r="G33" s="102"/>
      <c r="H33" s="283"/>
      <c r="I33" s="103"/>
      <c r="J33" s="104"/>
      <c r="K33" s="104"/>
      <c r="L33" s="104"/>
      <c r="M33" s="104"/>
    </row>
    <row r="34" spans="1:13">
      <c r="A34" s="533" t="s">
        <v>475</v>
      </c>
      <c r="B34" s="533"/>
      <c r="C34" s="533"/>
      <c r="D34" s="533"/>
      <c r="E34" s="533"/>
      <c r="F34" s="533"/>
      <c r="G34" s="533"/>
    </row>
    <row r="36" spans="1:13" ht="12.75" customHeight="1">
      <c r="A36" s="106" t="str">
        <f>'BCKetQuaHoatDong DT nuoc ngoai'!A27</f>
        <v>Đại diện được ủy quyền của Ngân hàng giám sát</v>
      </c>
      <c r="B36" s="106"/>
      <c r="C36" s="63"/>
      <c r="F36" s="549" t="str">
        <f>'BCKetQuaHoatDong DT nuoc ngoai'!E27</f>
        <v>Đại diện được ủy quyền của Công ty quản lý Quỹ</v>
      </c>
      <c r="G36" s="549"/>
      <c r="H36" s="549"/>
      <c r="I36" s="46"/>
      <c r="J36" s="46"/>
      <c r="K36" s="46"/>
      <c r="L36" s="46"/>
      <c r="M36" s="46"/>
    </row>
    <row r="37" spans="1:13">
      <c r="A37" s="37" t="s">
        <v>176</v>
      </c>
      <c r="B37" s="38"/>
      <c r="C37" s="63"/>
      <c r="F37" s="550" t="s">
        <v>177</v>
      </c>
      <c r="G37" s="550"/>
      <c r="H37" s="550"/>
      <c r="I37" s="46"/>
      <c r="J37" s="46"/>
      <c r="K37" s="46"/>
      <c r="L37" s="46"/>
      <c r="M37" s="46"/>
    </row>
    <row r="38" spans="1:13">
      <c r="A38" s="107"/>
      <c r="B38" s="107"/>
      <c r="C38" s="63"/>
      <c r="D38" s="108"/>
      <c r="E38" s="108"/>
      <c r="F38" s="108"/>
      <c r="G38" s="108"/>
      <c r="I38" s="65"/>
      <c r="J38" s="66"/>
      <c r="K38" s="66"/>
      <c r="L38" s="66"/>
      <c r="M38" s="66"/>
    </row>
    <row r="39" spans="1:13">
      <c r="A39" s="107"/>
      <c r="B39" s="107"/>
      <c r="C39" s="63"/>
      <c r="D39" s="108"/>
      <c r="E39" s="108"/>
      <c r="F39" s="108"/>
      <c r="G39" s="108"/>
      <c r="I39" s="65"/>
      <c r="J39" s="66"/>
      <c r="K39" s="66"/>
      <c r="L39" s="66"/>
      <c r="M39" s="66"/>
    </row>
    <row r="40" spans="1:13">
      <c r="A40" s="107"/>
      <c r="B40" s="107"/>
      <c r="C40" s="63"/>
      <c r="D40" s="108"/>
      <c r="E40" s="108"/>
      <c r="F40" s="108"/>
      <c r="G40" s="108"/>
      <c r="I40" s="65"/>
      <c r="J40" s="66"/>
      <c r="K40" s="66"/>
      <c r="L40" s="66"/>
      <c r="M40" s="66"/>
    </row>
    <row r="41" spans="1:13">
      <c r="A41" s="107"/>
      <c r="B41" s="107"/>
      <c r="C41" s="63"/>
      <c r="D41" s="108"/>
      <c r="E41" s="108"/>
      <c r="F41" s="108"/>
      <c r="G41" s="108"/>
      <c r="I41" s="65"/>
      <c r="J41" s="66"/>
      <c r="K41" s="66"/>
      <c r="L41" s="66"/>
      <c r="M41" s="66"/>
    </row>
    <row r="42" spans="1:13">
      <c r="A42" s="107"/>
      <c r="B42" s="107"/>
      <c r="C42" s="63"/>
      <c r="D42" s="108"/>
      <c r="E42" s="108"/>
      <c r="F42" s="108"/>
      <c r="G42" s="108"/>
      <c r="I42" s="65"/>
      <c r="J42" s="66"/>
      <c r="K42" s="66"/>
      <c r="L42" s="66"/>
      <c r="M42" s="66"/>
    </row>
    <row r="43" spans="1:13">
      <c r="A43" s="107"/>
      <c r="B43" s="107"/>
      <c r="C43" s="63"/>
      <c r="D43" s="108"/>
      <c r="E43" s="108"/>
      <c r="F43" s="108"/>
      <c r="G43" s="108"/>
      <c r="I43" s="65"/>
      <c r="J43" s="66"/>
      <c r="K43" s="66"/>
      <c r="L43" s="66"/>
      <c r="M43" s="66"/>
    </row>
    <row r="44" spans="1:13">
      <c r="A44" s="107"/>
      <c r="B44" s="107"/>
      <c r="C44" s="63"/>
      <c r="D44" s="108"/>
      <c r="E44" s="108"/>
      <c r="F44" s="108"/>
      <c r="G44" s="108"/>
      <c r="I44" s="65"/>
      <c r="J44" s="66"/>
      <c r="K44" s="66"/>
      <c r="L44" s="66"/>
      <c r="M44" s="66"/>
    </row>
    <row r="45" spans="1:13">
      <c r="A45" s="107"/>
      <c r="B45" s="107"/>
      <c r="C45" s="63"/>
      <c r="D45" s="108"/>
      <c r="E45" s="108"/>
      <c r="F45" s="108"/>
      <c r="G45" s="108"/>
      <c r="I45" s="65"/>
      <c r="J45" s="66"/>
      <c r="K45" s="66"/>
      <c r="L45" s="66"/>
      <c r="M45" s="66"/>
    </row>
    <row r="46" spans="1:13">
      <c r="A46" s="107"/>
      <c r="B46" s="107"/>
      <c r="C46" s="63"/>
      <c r="D46" s="108"/>
      <c r="E46" s="108"/>
      <c r="F46" s="108"/>
      <c r="G46" s="108"/>
      <c r="I46" s="65"/>
      <c r="J46" s="66"/>
      <c r="K46" s="66"/>
      <c r="L46" s="66"/>
      <c r="M46" s="66"/>
    </row>
    <row r="47" spans="1:13">
      <c r="A47" s="107"/>
      <c r="B47" s="107"/>
      <c r="C47" s="63"/>
      <c r="D47" s="108"/>
      <c r="E47" s="108"/>
      <c r="F47" s="108"/>
      <c r="G47" s="108"/>
      <c r="I47" s="65"/>
      <c r="J47" s="66"/>
      <c r="K47" s="66"/>
      <c r="L47" s="66"/>
      <c r="M47" s="66"/>
    </row>
    <row r="48" spans="1:13">
      <c r="A48" s="109"/>
      <c r="B48" s="109"/>
      <c r="C48" s="110"/>
      <c r="D48" s="108"/>
      <c r="E48" s="108"/>
      <c r="F48" s="108"/>
      <c r="G48" s="108"/>
      <c r="H48" s="111"/>
      <c r="I48" s="65"/>
      <c r="J48" s="66"/>
      <c r="K48" s="66"/>
      <c r="L48" s="66"/>
      <c r="M48" s="66"/>
    </row>
    <row r="49" spans="1:13">
      <c r="A49" s="39" t="s">
        <v>490</v>
      </c>
      <c r="B49" s="39"/>
      <c r="C49" s="112"/>
      <c r="D49" s="40"/>
      <c r="E49" s="41"/>
      <c r="F49" s="135" t="s">
        <v>633</v>
      </c>
      <c r="G49" s="135"/>
      <c r="H49" s="135"/>
      <c r="I49" s="42"/>
      <c r="J49" s="41"/>
      <c r="K49" s="41"/>
      <c r="L49" s="41"/>
      <c r="M49" s="41"/>
    </row>
    <row r="50" spans="1:13">
      <c r="A50" s="43" t="s">
        <v>609</v>
      </c>
      <c r="B50" s="43"/>
      <c r="C50" s="110"/>
      <c r="D50" s="44"/>
      <c r="E50" s="45"/>
      <c r="F50" s="114"/>
      <c r="G50" s="114"/>
      <c r="H50" s="45"/>
      <c r="I50" s="46"/>
      <c r="J50" s="45"/>
      <c r="K50" s="45"/>
      <c r="L50" s="45"/>
      <c r="M50" s="45"/>
    </row>
    <row r="51" spans="1:13">
      <c r="A51" s="37" t="s">
        <v>237</v>
      </c>
      <c r="B51" s="37"/>
      <c r="C51" s="63"/>
      <c r="D51" s="47"/>
      <c r="E51" s="47"/>
      <c r="F51" s="48"/>
      <c r="G51" s="48"/>
      <c r="H51" s="45"/>
      <c r="I51" s="46"/>
      <c r="J51" s="45"/>
      <c r="K51" s="45"/>
      <c r="L51" s="45"/>
      <c r="M51" s="45"/>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4" zoomScale="115" zoomScaleNormal="115" workbookViewId="0">
      <selection activeCell="E20" sqref="E20"/>
    </sheetView>
  </sheetViews>
  <sheetFormatPr defaultColWidth="9.140625" defaultRowHeight="15"/>
  <cols>
    <col min="1" max="1" width="7.85546875" style="187" customWidth="1"/>
    <col min="2" max="2" width="15.7109375" style="187" customWidth="1"/>
    <col min="3" max="3" width="33.85546875" style="187" customWidth="1"/>
    <col min="4" max="4" width="32" style="187" customWidth="1"/>
    <col min="5" max="9" width="9.140625" style="187"/>
    <col min="10" max="14" width="9.140625" style="209"/>
    <col min="15" max="16384" width="9.140625" style="187"/>
  </cols>
  <sheetData>
    <row r="2" spans="1:12" ht="18.75">
      <c r="B2" s="188" t="s">
        <v>564</v>
      </c>
    </row>
    <row r="3" spans="1:12" ht="19.5">
      <c r="B3" s="189" t="s">
        <v>553</v>
      </c>
    </row>
    <row r="4" spans="1:12" ht="18.75">
      <c r="B4" s="190"/>
      <c r="C4" s="191" t="s">
        <v>554</v>
      </c>
      <c r="D4" s="192" t="s">
        <v>555</v>
      </c>
    </row>
    <row r="5" spans="1:12" ht="18.75">
      <c r="B5" s="190"/>
      <c r="C5" s="193" t="s">
        <v>556</v>
      </c>
      <c r="D5" s="194" t="s">
        <v>557</v>
      </c>
    </row>
    <row r="6" spans="1:12" ht="18.75">
      <c r="B6" s="190"/>
      <c r="C6" s="191" t="s">
        <v>558</v>
      </c>
      <c r="D6" s="213">
        <v>7</v>
      </c>
      <c r="J6" s="209" t="s">
        <v>555</v>
      </c>
    </row>
    <row r="7" spans="1:12" ht="18.75">
      <c r="B7" s="190"/>
      <c r="C7" s="193" t="s">
        <v>559</v>
      </c>
      <c r="D7" s="195"/>
    </row>
    <row r="8" spans="1:12" ht="18.75">
      <c r="B8" s="190"/>
      <c r="C8" s="191" t="s">
        <v>560</v>
      </c>
      <c r="D8" s="192">
        <v>2025</v>
      </c>
      <c r="J8" s="209" t="s">
        <v>561</v>
      </c>
    </row>
    <row r="9" spans="1:12" ht="18.75">
      <c r="B9" s="190"/>
      <c r="C9" s="196" t="s">
        <v>562</v>
      </c>
      <c r="D9" s="197">
        <f>D8</f>
        <v>2025</v>
      </c>
      <c r="J9" s="209" t="s">
        <v>563</v>
      </c>
    </row>
    <row r="10" spans="1:12" ht="18.75">
      <c r="B10" s="190"/>
      <c r="C10" s="196"/>
      <c r="D10" s="197"/>
    </row>
    <row r="11" spans="1:12" ht="34.5" customHeight="1">
      <c r="A11" s="474" t="s">
        <v>244</v>
      </c>
      <c r="B11" s="474"/>
      <c r="C11" s="474" t="s">
        <v>622</v>
      </c>
      <c r="D11" s="474"/>
      <c r="E11" s="474"/>
      <c r="F11" s="474"/>
    </row>
    <row r="12" spans="1:12" ht="26.25" customHeight="1">
      <c r="A12" s="474" t="s">
        <v>242</v>
      </c>
      <c r="B12" s="474"/>
      <c r="C12" s="474" t="s">
        <v>623</v>
      </c>
      <c r="D12" s="474"/>
      <c r="E12" s="474"/>
      <c r="F12" s="474"/>
    </row>
    <row r="13" spans="1:12" ht="48" customHeight="1">
      <c r="A13" s="473" t="s">
        <v>241</v>
      </c>
      <c r="B13" s="473"/>
      <c r="C13" s="473" t="s">
        <v>243</v>
      </c>
      <c r="D13" s="473"/>
      <c r="E13" s="473"/>
      <c r="F13" s="473"/>
      <c r="J13" s="209">
        <v>1</v>
      </c>
      <c r="K13" s="209" t="s">
        <v>46</v>
      </c>
    </row>
    <row r="14" spans="1:12" ht="34.5" customHeight="1">
      <c r="A14" s="473" t="s">
        <v>245</v>
      </c>
      <c r="B14" s="473"/>
      <c r="C14" s="285">
        <v>45873</v>
      </c>
      <c r="D14" s="284"/>
      <c r="E14" s="284"/>
      <c r="F14" s="284"/>
    </row>
    <row r="15" spans="1:12">
      <c r="B15" s="198"/>
      <c r="J15" s="209">
        <v>4</v>
      </c>
      <c r="K15" s="209" t="s">
        <v>135</v>
      </c>
    </row>
    <row r="16" spans="1:12">
      <c r="D16" s="198" t="s">
        <v>565</v>
      </c>
      <c r="J16" s="209">
        <v>5</v>
      </c>
      <c r="K16" s="210"/>
      <c r="L16" s="210"/>
    </row>
    <row r="17" spans="2:12">
      <c r="D17" s="198" t="s">
        <v>566</v>
      </c>
      <c r="K17" s="210"/>
      <c r="L17" s="210"/>
    </row>
    <row r="18" spans="2:12">
      <c r="B18" s="199" t="s">
        <v>612</v>
      </c>
      <c r="C18" s="199" t="s">
        <v>613</v>
      </c>
      <c r="D18" s="199" t="s">
        <v>614</v>
      </c>
      <c r="J18" s="209">
        <v>6</v>
      </c>
      <c r="K18" s="210"/>
      <c r="L18" s="210"/>
    </row>
    <row r="19" spans="2:12" ht="30">
      <c r="B19" s="200">
        <v>1</v>
      </c>
      <c r="C19" s="201" t="s">
        <v>615</v>
      </c>
      <c r="D19" s="202" t="s">
        <v>572</v>
      </c>
      <c r="K19" s="210"/>
      <c r="L19" s="210"/>
    </row>
    <row r="20" spans="2:12" ht="30">
      <c r="B20" s="200">
        <v>2</v>
      </c>
      <c r="C20" s="201" t="s">
        <v>616</v>
      </c>
      <c r="D20" s="202" t="s">
        <v>573</v>
      </c>
      <c r="K20" s="210"/>
      <c r="L20" s="210"/>
    </row>
    <row r="21" spans="2:12" ht="54.75" customHeight="1">
      <c r="B21" s="200" t="s">
        <v>78</v>
      </c>
      <c r="C21" s="201" t="s">
        <v>576</v>
      </c>
      <c r="D21" s="202"/>
      <c r="K21" s="210"/>
      <c r="L21" s="210"/>
    </row>
    <row r="22" spans="2:12" ht="30">
      <c r="B22" s="200">
        <v>3</v>
      </c>
      <c r="C22" s="203" t="s">
        <v>617</v>
      </c>
      <c r="D22" s="202" t="s">
        <v>568</v>
      </c>
      <c r="J22" s="209">
        <v>7</v>
      </c>
      <c r="K22" s="210"/>
      <c r="L22" s="210"/>
    </row>
    <row r="23" spans="2:12" ht="30">
      <c r="B23" s="200">
        <v>4</v>
      </c>
      <c r="C23" s="203" t="s">
        <v>618</v>
      </c>
      <c r="D23" s="202" t="s">
        <v>567</v>
      </c>
      <c r="J23" s="209">
        <v>8</v>
      </c>
      <c r="K23" s="210"/>
      <c r="L23" s="210"/>
    </row>
    <row r="24" spans="2:12" ht="30">
      <c r="B24" s="200">
        <v>5</v>
      </c>
      <c r="C24" s="203" t="s">
        <v>619</v>
      </c>
      <c r="D24" s="202" t="s">
        <v>569</v>
      </c>
      <c r="J24" s="209">
        <v>9</v>
      </c>
      <c r="K24" s="210"/>
      <c r="L24" s="210"/>
    </row>
    <row r="25" spans="2:12" ht="75">
      <c r="B25" s="200">
        <v>6</v>
      </c>
      <c r="C25" s="203" t="s">
        <v>620</v>
      </c>
      <c r="D25" s="202" t="s">
        <v>570</v>
      </c>
      <c r="J25" s="209">
        <v>10</v>
      </c>
      <c r="K25" s="210"/>
      <c r="L25" s="210"/>
    </row>
    <row r="26" spans="2:12" ht="30">
      <c r="B26" s="200">
        <v>7</v>
      </c>
      <c r="C26" s="203" t="s">
        <v>621</v>
      </c>
      <c r="D26" s="202" t="s">
        <v>571</v>
      </c>
      <c r="J26" s="209">
        <v>11</v>
      </c>
      <c r="K26" s="210"/>
      <c r="L26" s="210"/>
    </row>
    <row r="27" spans="2:12" ht="75">
      <c r="B27" s="200">
        <v>8</v>
      </c>
      <c r="C27" s="203" t="s">
        <v>620</v>
      </c>
      <c r="D27" s="202" t="s">
        <v>570</v>
      </c>
    </row>
    <row r="28" spans="2:12" ht="87" customHeight="1">
      <c r="B28" s="200" t="s">
        <v>86</v>
      </c>
      <c r="C28" s="201" t="s">
        <v>574</v>
      </c>
      <c r="D28" s="204" t="s">
        <v>575</v>
      </c>
    </row>
    <row r="31" spans="2:12" ht="28.5" customHeight="1">
      <c r="B31" s="205"/>
      <c r="D31" s="205"/>
    </row>
    <row r="32" spans="2:12">
      <c r="B32" s="206"/>
      <c r="D32" s="206"/>
    </row>
    <row r="33" spans="2:4">
      <c r="B33" s="207"/>
      <c r="D33" s="207"/>
    </row>
    <row r="34" spans="2:4">
      <c r="B34" s="207"/>
      <c r="D34" s="207"/>
    </row>
    <row r="35" spans="2:4">
      <c r="B35" s="208"/>
      <c r="D35" s="198"/>
    </row>
    <row r="36" spans="2:4">
      <c r="B36" s="208"/>
      <c r="D36" s="208"/>
    </row>
  </sheetData>
  <mergeCells count="7">
    <mergeCell ref="A14:B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5"/>
  <sheetViews>
    <sheetView view="pageBreakPreview" topLeftCell="E7" zoomScaleNormal="100" zoomScaleSheetLayoutView="100" workbookViewId="0">
      <selection activeCell="S7" sqref="S1:AF1048576"/>
    </sheetView>
  </sheetViews>
  <sheetFormatPr defaultColWidth="9.140625" defaultRowHeight="12.75"/>
  <cols>
    <col min="1" max="1" width="49.28515625" style="1" customWidth="1"/>
    <col min="2" max="2" width="14.28515625" style="1" customWidth="1"/>
    <col min="3" max="3" width="9.140625" style="1"/>
    <col min="4" max="4" width="21.5703125" style="214" customWidth="1"/>
    <col min="5" max="5" width="22.140625" style="214" customWidth="1"/>
    <col min="6" max="6" width="20.42578125" style="214" customWidth="1"/>
    <col min="7" max="7" width="18.42578125" style="214" customWidth="1"/>
    <col min="8" max="8" width="19.7109375" style="18" hidden="1" customWidth="1"/>
    <col min="9" max="9" width="12.85546875" style="18" hidden="1" customWidth="1"/>
    <col min="10" max="10" width="14.7109375" style="18" hidden="1" customWidth="1"/>
    <col min="11" max="12" width="12.85546875" style="18" hidden="1" customWidth="1"/>
    <col min="13" max="14" width="17.5703125" style="18" hidden="1" customWidth="1"/>
    <col min="15" max="15" width="21.140625" style="18" hidden="1" customWidth="1"/>
    <col min="16" max="16" width="13.42578125" style="18" hidden="1" customWidth="1"/>
    <col min="17" max="18" width="0" style="1" hidden="1" customWidth="1"/>
    <col min="19" max="20" width="14.140625" style="1" hidden="1" customWidth="1"/>
    <col min="21" max="21" width="15.42578125" style="1" hidden="1" customWidth="1"/>
    <col min="22" max="22" width="15.7109375" style="1" hidden="1" customWidth="1"/>
    <col min="23" max="32" width="0" style="1" hidden="1" customWidth="1"/>
    <col min="33" max="16384" width="9.140625" style="1"/>
  </cols>
  <sheetData>
    <row r="1" spans="1:23" ht="23.25" customHeight="1">
      <c r="A1" s="481" t="s">
        <v>233</v>
      </c>
      <c r="B1" s="481"/>
      <c r="C1" s="481"/>
      <c r="D1" s="481"/>
      <c r="E1" s="481"/>
      <c r="F1" s="481"/>
      <c r="G1" s="481"/>
    </row>
    <row r="2" spans="1:23" ht="27.75" customHeight="1">
      <c r="A2" s="482" t="s">
        <v>171</v>
      </c>
      <c r="B2" s="482"/>
      <c r="C2" s="482"/>
      <c r="D2" s="482"/>
      <c r="E2" s="482"/>
      <c r="F2" s="482"/>
      <c r="G2" s="482"/>
    </row>
    <row r="3" spans="1:23">
      <c r="A3" s="483" t="s">
        <v>172</v>
      </c>
      <c r="B3" s="483"/>
      <c r="C3" s="483"/>
      <c r="D3" s="483"/>
      <c r="E3" s="483"/>
      <c r="F3" s="483"/>
      <c r="G3" s="483"/>
    </row>
    <row r="4" spans="1:23" ht="18.75" customHeight="1">
      <c r="A4" s="483"/>
      <c r="B4" s="483"/>
      <c r="C4" s="483"/>
      <c r="D4" s="483"/>
      <c r="E4" s="483"/>
      <c r="F4" s="483"/>
      <c r="G4" s="483"/>
    </row>
    <row r="5" spans="1:23">
      <c r="A5" s="484" t="str">
        <f>'ngay thang'!B10</f>
        <v>Tháng 7 năm 2025/Jul 2025</v>
      </c>
      <c r="B5" s="484"/>
      <c r="C5" s="484"/>
      <c r="D5" s="484"/>
      <c r="E5" s="484"/>
      <c r="F5" s="484"/>
      <c r="G5" s="484"/>
    </row>
    <row r="6" spans="1:23">
      <c r="A6" s="258"/>
      <c r="B6" s="258"/>
      <c r="C6" s="258"/>
      <c r="D6" s="258"/>
      <c r="E6" s="258"/>
      <c r="F6" s="258"/>
    </row>
    <row r="7" spans="1:23" ht="30" customHeight="1">
      <c r="A7" s="257" t="s">
        <v>242</v>
      </c>
      <c r="B7" s="480" t="s">
        <v>450</v>
      </c>
      <c r="C7" s="480"/>
      <c r="D7" s="480"/>
      <c r="E7" s="480"/>
      <c r="F7" s="215"/>
      <c r="G7" s="215"/>
    </row>
    <row r="8" spans="1:23" ht="30" customHeight="1">
      <c r="A8" s="256" t="s">
        <v>241</v>
      </c>
      <c r="B8" s="479" t="s">
        <v>243</v>
      </c>
      <c r="C8" s="479"/>
      <c r="D8" s="479"/>
      <c r="E8" s="479"/>
      <c r="F8" s="216"/>
      <c r="G8" s="216"/>
    </row>
    <row r="9" spans="1:23" ht="30" customHeight="1">
      <c r="A9" s="257" t="s">
        <v>244</v>
      </c>
      <c r="B9" s="480" t="s">
        <v>622</v>
      </c>
      <c r="C9" s="480"/>
      <c r="D9" s="480"/>
      <c r="E9" s="480"/>
      <c r="F9" s="215"/>
      <c r="G9" s="215"/>
    </row>
    <row r="10" spans="1:23" ht="30" customHeight="1">
      <c r="A10" s="256" t="s">
        <v>245</v>
      </c>
      <c r="B10" s="479" t="str">
        <f>'ngay thang'!B14</f>
        <v>Ngày 04 tháng 08 năm 2025
04 Aug 2025</v>
      </c>
      <c r="C10" s="479"/>
      <c r="D10" s="479"/>
      <c r="E10" s="479"/>
      <c r="F10" s="216"/>
      <c r="G10" s="216"/>
    </row>
    <row r="12" spans="1:23" ht="33.75" customHeight="1">
      <c r="A12" s="477" t="s">
        <v>173</v>
      </c>
      <c r="B12" s="477" t="s">
        <v>174</v>
      </c>
      <c r="C12" s="477" t="s">
        <v>175</v>
      </c>
      <c r="D12" s="475" t="s">
        <v>635</v>
      </c>
      <c r="E12" s="476"/>
      <c r="F12" s="475" t="s">
        <v>629</v>
      </c>
      <c r="G12" s="476"/>
    </row>
    <row r="13" spans="1:23" ht="53.25" customHeight="1">
      <c r="A13" s="478"/>
      <c r="B13" s="478"/>
      <c r="C13" s="478"/>
      <c r="D13" s="217" t="s">
        <v>288</v>
      </c>
      <c r="E13" s="217" t="s">
        <v>289</v>
      </c>
      <c r="F13" s="217" t="s">
        <v>290</v>
      </c>
      <c r="G13" s="217" t="s">
        <v>291</v>
      </c>
      <c r="Q13" s="218"/>
      <c r="R13" s="218"/>
      <c r="S13" s="218"/>
    </row>
    <row r="14" spans="1:23" ht="25.5">
      <c r="A14" s="219" t="s">
        <v>292</v>
      </c>
      <c r="B14" s="211" t="s">
        <v>16</v>
      </c>
      <c r="C14" s="211"/>
      <c r="D14" s="272">
        <v>8560039070</v>
      </c>
      <c r="E14" s="272">
        <v>9908439996</v>
      </c>
      <c r="F14" s="272">
        <v>-3990070443</v>
      </c>
      <c r="G14" s="272">
        <v>837355549</v>
      </c>
      <c r="L14" s="220"/>
      <c r="M14" s="220"/>
      <c r="N14" s="220"/>
      <c r="O14" s="220"/>
      <c r="P14" s="220"/>
      <c r="Q14" s="221"/>
      <c r="S14" s="255"/>
      <c r="T14" s="255">
        <v>5897530186</v>
      </c>
      <c r="U14" s="218">
        <v>-957483501</v>
      </c>
      <c r="V14" s="218">
        <f>T14-D14</f>
        <v>-2662508884</v>
      </c>
      <c r="W14" s="218">
        <f>U14-E14</f>
        <v>-10865923497</v>
      </c>
    </row>
    <row r="15" spans="1:23" ht="25.5">
      <c r="A15" s="222" t="s">
        <v>293</v>
      </c>
      <c r="B15" s="211" t="s">
        <v>17</v>
      </c>
      <c r="C15" s="211"/>
      <c r="D15" s="273">
        <v>241200000</v>
      </c>
      <c r="E15" s="273">
        <v>995060600</v>
      </c>
      <c r="F15" s="273">
        <v>374380000</v>
      </c>
      <c r="G15" s="273">
        <v>980307300</v>
      </c>
      <c r="H15" s="260"/>
      <c r="I15" s="220"/>
      <c r="L15" s="220"/>
      <c r="M15" s="220"/>
      <c r="N15" s="220"/>
      <c r="O15" s="220"/>
      <c r="P15" s="220"/>
      <c r="Q15" s="221"/>
      <c r="S15" s="255"/>
      <c r="T15" s="255">
        <v>221900000</v>
      </c>
      <c r="U15" s="218">
        <v>546190000</v>
      </c>
      <c r="V15" s="218">
        <f t="shared" ref="V15:V48" si="0">T15-D15</f>
        <v>-19300000</v>
      </c>
      <c r="W15" s="218">
        <f t="shared" ref="W15:W48" si="1">U15-E15</f>
        <v>-448870600</v>
      </c>
    </row>
    <row r="16" spans="1:23" ht="25.5">
      <c r="A16" s="222" t="s">
        <v>294</v>
      </c>
      <c r="B16" s="211" t="s">
        <v>18</v>
      </c>
      <c r="C16" s="211"/>
      <c r="D16" s="273">
        <v>1714570</v>
      </c>
      <c r="E16" s="273">
        <v>10423396</v>
      </c>
      <c r="F16" s="273">
        <v>3964957</v>
      </c>
      <c r="G16" s="273">
        <v>20063449</v>
      </c>
      <c r="H16" s="260"/>
      <c r="I16" s="220"/>
      <c r="L16" s="220"/>
      <c r="M16" s="220"/>
      <c r="N16" s="220"/>
      <c r="O16" s="220"/>
      <c r="P16" s="220"/>
      <c r="Q16" s="221"/>
      <c r="S16" s="255"/>
      <c r="T16" s="255">
        <v>2018686</v>
      </c>
      <c r="U16" s="218">
        <v>7005499</v>
      </c>
      <c r="V16" s="218">
        <f t="shared" si="0"/>
        <v>304116</v>
      </c>
      <c r="W16" s="218">
        <f t="shared" si="1"/>
        <v>-3417897</v>
      </c>
    </row>
    <row r="17" spans="1:23" ht="25.5">
      <c r="A17" s="222" t="s">
        <v>295</v>
      </c>
      <c r="B17" s="211" t="s">
        <v>27</v>
      </c>
      <c r="C17" s="211"/>
      <c r="D17" s="273">
        <v>7400685510</v>
      </c>
      <c r="E17" s="273">
        <v>4769813411</v>
      </c>
      <c r="F17" s="273">
        <v>-3178810916</v>
      </c>
      <c r="G17" s="273">
        <v>7998494302</v>
      </c>
      <c r="H17" s="260"/>
      <c r="I17" s="220"/>
      <c r="L17" s="220"/>
      <c r="M17" s="220"/>
      <c r="N17" s="220"/>
      <c r="O17" s="220"/>
      <c r="P17" s="220"/>
      <c r="Q17" s="221"/>
      <c r="S17" s="255"/>
      <c r="T17" s="255">
        <v>560229012</v>
      </c>
      <c r="U17" s="218">
        <v>-3510059573</v>
      </c>
      <c r="V17" s="218">
        <f t="shared" si="0"/>
        <v>-6840456498</v>
      </c>
      <c r="W17" s="218">
        <f t="shared" si="1"/>
        <v>-8279872984</v>
      </c>
    </row>
    <row r="18" spans="1:23" ht="38.25">
      <c r="A18" s="222" t="s">
        <v>296</v>
      </c>
      <c r="B18" s="211" t="s">
        <v>28</v>
      </c>
      <c r="C18" s="211"/>
      <c r="D18" s="273">
        <v>916438990</v>
      </c>
      <c r="E18" s="273">
        <v>4133142589</v>
      </c>
      <c r="F18" s="273">
        <v>-1189604484</v>
      </c>
      <c r="G18" s="273">
        <v>-8161509502</v>
      </c>
      <c r="L18" s="220"/>
      <c r="M18" s="220"/>
      <c r="N18" s="220"/>
      <c r="O18" s="220"/>
      <c r="P18" s="220"/>
      <c r="Q18" s="221"/>
      <c r="S18" s="255"/>
      <c r="T18" s="255">
        <v>5113382488</v>
      </c>
      <c r="U18" s="218">
        <v>1999380573</v>
      </c>
      <c r="V18" s="218">
        <f t="shared" si="0"/>
        <v>4196943498</v>
      </c>
      <c r="W18" s="218">
        <f t="shared" si="1"/>
        <v>-2133762016</v>
      </c>
    </row>
    <row r="19" spans="1:23" ht="25.5">
      <c r="A19" s="222" t="s">
        <v>297</v>
      </c>
      <c r="B19" s="211" t="s">
        <v>29</v>
      </c>
      <c r="C19" s="211"/>
      <c r="D19" s="273"/>
      <c r="E19" s="273"/>
      <c r="F19" s="273"/>
      <c r="G19" s="273"/>
      <c r="L19" s="220"/>
      <c r="M19" s="220"/>
      <c r="N19" s="220"/>
      <c r="O19" s="220"/>
      <c r="P19" s="220"/>
      <c r="Q19" s="221"/>
      <c r="U19" s="218"/>
      <c r="V19" s="218">
        <f t="shared" si="0"/>
        <v>0</v>
      </c>
      <c r="W19" s="218">
        <f t="shared" si="1"/>
        <v>0</v>
      </c>
    </row>
    <row r="20" spans="1:23" ht="51">
      <c r="A20" s="222" t="s">
        <v>298</v>
      </c>
      <c r="B20" s="211" t="s">
        <v>30</v>
      </c>
      <c r="C20" s="211"/>
      <c r="D20" s="273"/>
      <c r="E20" s="273"/>
      <c r="F20" s="273"/>
      <c r="G20" s="273"/>
      <c r="L20" s="220"/>
      <c r="M20" s="220"/>
      <c r="N20" s="220"/>
      <c r="O20" s="220"/>
      <c r="P20" s="220"/>
      <c r="Q20" s="221"/>
      <c r="U20" s="218"/>
      <c r="V20" s="218">
        <f t="shared" si="0"/>
        <v>0</v>
      </c>
      <c r="W20" s="218">
        <f t="shared" si="1"/>
        <v>0</v>
      </c>
    </row>
    <row r="21" spans="1:23" ht="25.5">
      <c r="A21" s="222" t="s">
        <v>299</v>
      </c>
      <c r="B21" s="211" t="s">
        <v>31</v>
      </c>
      <c r="C21" s="211"/>
      <c r="D21" s="273"/>
      <c r="E21" s="273"/>
      <c r="F21" s="273"/>
      <c r="G21" s="273"/>
      <c r="L21" s="220"/>
      <c r="M21" s="220"/>
      <c r="N21" s="220"/>
      <c r="O21" s="220"/>
      <c r="P21" s="220"/>
      <c r="Q21" s="221"/>
      <c r="U21" s="218"/>
      <c r="V21" s="218">
        <f t="shared" si="0"/>
        <v>0</v>
      </c>
      <c r="W21" s="218">
        <f t="shared" si="1"/>
        <v>0</v>
      </c>
    </row>
    <row r="22" spans="1:23" ht="63.75">
      <c r="A22" s="222" t="s">
        <v>300</v>
      </c>
      <c r="B22" s="211" t="s">
        <v>32</v>
      </c>
      <c r="C22" s="211"/>
      <c r="D22" s="273"/>
      <c r="E22" s="273"/>
      <c r="F22" s="273"/>
      <c r="G22" s="273"/>
      <c r="L22" s="220"/>
      <c r="M22" s="220"/>
      <c r="N22" s="220"/>
      <c r="O22" s="220"/>
      <c r="P22" s="220"/>
      <c r="Q22" s="221"/>
      <c r="U22" s="218"/>
      <c r="V22" s="218">
        <f t="shared" si="0"/>
        <v>0</v>
      </c>
      <c r="W22" s="218">
        <f t="shared" si="1"/>
        <v>0</v>
      </c>
    </row>
    <row r="23" spans="1:23" ht="25.5">
      <c r="A23" s="219" t="s">
        <v>301</v>
      </c>
      <c r="B23" s="211" t="s">
        <v>26</v>
      </c>
      <c r="C23" s="211"/>
      <c r="D23" s="272">
        <v>94293640</v>
      </c>
      <c r="E23" s="272">
        <v>546346393</v>
      </c>
      <c r="F23" s="272">
        <v>288894964</v>
      </c>
      <c r="G23" s="272">
        <v>777857997</v>
      </c>
      <c r="L23" s="220"/>
      <c r="M23" s="220"/>
      <c r="N23" s="220"/>
      <c r="O23" s="220"/>
      <c r="P23" s="220"/>
      <c r="Q23" s="221"/>
      <c r="S23" s="255"/>
      <c r="T23" s="255">
        <v>138007440</v>
      </c>
      <c r="U23" s="218">
        <v>383213732</v>
      </c>
      <c r="V23" s="218">
        <f t="shared" si="0"/>
        <v>43713800</v>
      </c>
      <c r="W23" s="218">
        <f t="shared" si="1"/>
        <v>-163132661</v>
      </c>
    </row>
    <row r="24" spans="1:23" ht="25.5">
      <c r="A24" s="222" t="s">
        <v>302</v>
      </c>
      <c r="B24" s="211" t="s">
        <v>25</v>
      </c>
      <c r="C24" s="211"/>
      <c r="D24" s="223">
        <v>94293640</v>
      </c>
      <c r="E24" s="223">
        <v>546346393</v>
      </c>
      <c r="F24" s="223">
        <v>288894964</v>
      </c>
      <c r="G24" s="223">
        <v>777857997</v>
      </c>
      <c r="L24" s="220"/>
      <c r="M24" s="220"/>
      <c r="N24" s="220"/>
      <c r="O24" s="220"/>
      <c r="P24" s="220"/>
      <c r="Q24" s="221"/>
      <c r="S24" s="255"/>
      <c r="T24" s="255">
        <v>138007440</v>
      </c>
      <c r="U24" s="218">
        <v>383213732</v>
      </c>
      <c r="V24" s="218">
        <f>T24-D24</f>
        <v>43713800</v>
      </c>
      <c r="W24" s="218">
        <f t="shared" si="1"/>
        <v>-163132661</v>
      </c>
    </row>
    <row r="25" spans="1:23" ht="51">
      <c r="A25" s="222" t="s">
        <v>303</v>
      </c>
      <c r="B25" s="211" t="s">
        <v>24</v>
      </c>
      <c r="C25" s="211"/>
      <c r="D25" s="273"/>
      <c r="E25" s="273"/>
      <c r="F25" s="273"/>
      <c r="G25" s="273"/>
      <c r="L25" s="220"/>
      <c r="M25" s="220"/>
      <c r="N25" s="220"/>
      <c r="O25" s="220"/>
      <c r="P25" s="220"/>
      <c r="Q25" s="221"/>
      <c r="U25" s="218">
        <v>0</v>
      </c>
      <c r="V25" s="218">
        <f t="shared" si="0"/>
        <v>0</v>
      </c>
      <c r="W25" s="218">
        <f t="shared" si="1"/>
        <v>0</v>
      </c>
    </row>
    <row r="26" spans="1:23" ht="25.5">
      <c r="A26" s="222" t="s">
        <v>304</v>
      </c>
      <c r="B26" s="211" t="s">
        <v>23</v>
      </c>
      <c r="C26" s="211"/>
      <c r="D26" s="273"/>
      <c r="E26" s="273"/>
      <c r="F26" s="273"/>
      <c r="G26" s="273"/>
      <c r="L26" s="220"/>
      <c r="M26" s="220"/>
      <c r="N26" s="220"/>
      <c r="O26" s="220"/>
      <c r="P26" s="220"/>
      <c r="Q26" s="221"/>
      <c r="U26" s="218">
        <v>0</v>
      </c>
      <c r="V26" s="218">
        <f t="shared" si="0"/>
        <v>0</v>
      </c>
      <c r="W26" s="218">
        <f t="shared" si="1"/>
        <v>0</v>
      </c>
    </row>
    <row r="27" spans="1:23" ht="51">
      <c r="A27" s="222" t="s">
        <v>305</v>
      </c>
      <c r="B27" s="211" t="s">
        <v>22</v>
      </c>
      <c r="C27" s="211"/>
      <c r="D27" s="273"/>
      <c r="E27" s="273"/>
      <c r="F27" s="273"/>
      <c r="G27" s="273"/>
      <c r="L27" s="220"/>
      <c r="M27" s="220"/>
      <c r="N27" s="220"/>
      <c r="O27" s="220"/>
      <c r="P27" s="220"/>
      <c r="Q27" s="221"/>
      <c r="U27" s="218">
        <v>0</v>
      </c>
      <c r="V27" s="218">
        <f t="shared" si="0"/>
        <v>0</v>
      </c>
      <c r="W27" s="218">
        <f t="shared" si="1"/>
        <v>0</v>
      </c>
    </row>
    <row r="28" spans="1:23" ht="25.5">
      <c r="A28" s="222" t="s">
        <v>306</v>
      </c>
      <c r="B28" s="211" t="s">
        <v>33</v>
      </c>
      <c r="C28" s="211"/>
      <c r="D28" s="273"/>
      <c r="E28" s="273"/>
      <c r="F28" s="273"/>
      <c r="G28" s="273"/>
      <c r="L28" s="220"/>
      <c r="M28" s="220"/>
      <c r="N28" s="220"/>
      <c r="O28" s="220"/>
      <c r="P28" s="220"/>
      <c r="Q28" s="221"/>
      <c r="U28" s="218">
        <v>0</v>
      </c>
      <c r="V28" s="218">
        <f t="shared" si="0"/>
        <v>0</v>
      </c>
      <c r="W28" s="218">
        <f t="shared" si="1"/>
        <v>0</v>
      </c>
    </row>
    <row r="29" spans="1:23" ht="25.5">
      <c r="A29" s="219" t="s">
        <v>307</v>
      </c>
      <c r="B29" s="212" t="s">
        <v>34</v>
      </c>
      <c r="C29" s="212"/>
      <c r="D29" s="272">
        <v>215296035</v>
      </c>
      <c r="E29" s="272">
        <v>1279291832</v>
      </c>
      <c r="F29" s="272">
        <v>268354178</v>
      </c>
      <c r="G29" s="272">
        <v>1381654805</v>
      </c>
      <c r="L29" s="220"/>
      <c r="M29" s="220"/>
      <c r="N29" s="220"/>
      <c r="O29" s="220"/>
      <c r="P29" s="220"/>
      <c r="Q29" s="221"/>
      <c r="S29" s="255"/>
      <c r="T29" s="255">
        <v>194903690</v>
      </c>
      <c r="U29" s="218">
        <v>883829470</v>
      </c>
      <c r="V29" s="218">
        <f t="shared" si="0"/>
        <v>-20392345</v>
      </c>
      <c r="W29" s="218">
        <f t="shared" si="1"/>
        <v>-395462362</v>
      </c>
    </row>
    <row r="30" spans="1:23" ht="25.5">
      <c r="A30" s="222" t="s">
        <v>308</v>
      </c>
      <c r="B30" s="211" t="s">
        <v>35</v>
      </c>
      <c r="C30" s="211"/>
      <c r="D30" s="273">
        <v>92349936</v>
      </c>
      <c r="E30" s="273">
        <v>623204867</v>
      </c>
      <c r="F30" s="273">
        <v>93236807</v>
      </c>
      <c r="G30" s="273">
        <v>589635720</v>
      </c>
      <c r="L30" s="220"/>
      <c r="M30" s="220"/>
      <c r="N30" s="220"/>
      <c r="O30" s="220"/>
      <c r="P30" s="220"/>
      <c r="Q30" s="221"/>
      <c r="S30" s="255"/>
      <c r="T30" s="255">
        <v>91752715</v>
      </c>
      <c r="U30" s="218">
        <v>442312458</v>
      </c>
      <c r="V30" s="218">
        <f t="shared" si="0"/>
        <v>-597221</v>
      </c>
      <c r="W30" s="218">
        <f t="shared" si="1"/>
        <v>-180892409</v>
      </c>
    </row>
    <row r="31" spans="1:23" ht="25.5">
      <c r="A31" s="222" t="s">
        <v>309</v>
      </c>
      <c r="B31" s="211" t="s">
        <v>36</v>
      </c>
      <c r="C31" s="211"/>
      <c r="D31" s="273">
        <v>63638042</v>
      </c>
      <c r="E31" s="273">
        <v>295320404</v>
      </c>
      <c r="F31" s="273">
        <v>90712381</v>
      </c>
      <c r="G31" s="273">
        <v>358485466</v>
      </c>
      <c r="L31" s="220"/>
      <c r="M31" s="220"/>
      <c r="N31" s="220"/>
      <c r="O31" s="220"/>
      <c r="P31" s="220"/>
      <c r="Q31" s="221"/>
      <c r="R31" s="218">
        <v>0</v>
      </c>
      <c r="S31" s="218"/>
      <c r="T31" s="255">
        <v>52908122</v>
      </c>
      <c r="U31" s="218">
        <v>190311671</v>
      </c>
      <c r="V31" s="218">
        <f t="shared" si="0"/>
        <v>-10729920</v>
      </c>
      <c r="W31" s="218">
        <f t="shared" si="1"/>
        <v>-105008733</v>
      </c>
    </row>
    <row r="32" spans="1:23" ht="25.5">
      <c r="A32" s="222" t="s">
        <v>310</v>
      </c>
      <c r="B32" s="211" t="s">
        <v>37</v>
      </c>
      <c r="C32" s="211"/>
      <c r="D32" s="273">
        <v>5500000</v>
      </c>
      <c r="E32" s="273">
        <v>38500000</v>
      </c>
      <c r="F32" s="273">
        <v>5500000</v>
      </c>
      <c r="G32" s="273">
        <v>38500000</v>
      </c>
      <c r="L32" s="220"/>
      <c r="M32" s="220"/>
      <c r="N32" s="220"/>
      <c r="O32" s="220"/>
      <c r="P32" s="220"/>
      <c r="Q32" s="221"/>
      <c r="S32" s="255"/>
      <c r="T32" s="255">
        <v>5500000</v>
      </c>
      <c r="U32" s="218">
        <v>27500000</v>
      </c>
      <c r="V32" s="218">
        <f t="shared" si="0"/>
        <v>0</v>
      </c>
      <c r="W32" s="218">
        <f t="shared" si="1"/>
        <v>-11000000</v>
      </c>
    </row>
    <row r="33" spans="1:23" ht="25.5">
      <c r="A33" s="222" t="s">
        <v>311</v>
      </c>
      <c r="B33" s="211" t="s">
        <v>38</v>
      </c>
      <c r="C33" s="211"/>
      <c r="D33" s="273">
        <v>16500000</v>
      </c>
      <c r="E33" s="273">
        <v>115500000</v>
      </c>
      <c r="F33" s="273">
        <v>16500000</v>
      </c>
      <c r="G33" s="273">
        <v>115500000</v>
      </c>
      <c r="L33" s="220"/>
      <c r="M33" s="220"/>
      <c r="N33" s="220"/>
      <c r="O33" s="220"/>
      <c r="P33" s="220"/>
      <c r="Q33" s="221"/>
      <c r="S33" s="255"/>
      <c r="T33" s="255">
        <v>16500000</v>
      </c>
      <c r="U33" s="218">
        <v>82500000</v>
      </c>
      <c r="V33" s="218">
        <f t="shared" si="0"/>
        <v>0</v>
      </c>
      <c r="W33" s="218">
        <f t="shared" si="1"/>
        <v>-33000000</v>
      </c>
    </row>
    <row r="34" spans="1:23" ht="25.5">
      <c r="A34" s="13" t="s">
        <v>312</v>
      </c>
      <c r="B34" s="211" t="s">
        <v>39</v>
      </c>
      <c r="C34" s="211"/>
      <c r="D34" s="273">
        <v>13200000</v>
      </c>
      <c r="E34" s="273">
        <v>92400000</v>
      </c>
      <c r="F34" s="273">
        <v>13200000</v>
      </c>
      <c r="G34" s="273">
        <v>92400000</v>
      </c>
      <c r="L34" s="220"/>
      <c r="M34" s="220"/>
      <c r="N34" s="220"/>
      <c r="O34" s="220"/>
      <c r="P34" s="220"/>
      <c r="Q34" s="221"/>
      <c r="S34" s="255"/>
      <c r="T34" s="255">
        <v>13200000</v>
      </c>
      <c r="U34" s="218">
        <v>66000000</v>
      </c>
      <c r="V34" s="218">
        <f t="shared" si="0"/>
        <v>0</v>
      </c>
      <c r="W34" s="218">
        <f t="shared" si="1"/>
        <v>-26400000</v>
      </c>
    </row>
    <row r="35" spans="1:23" ht="25.5">
      <c r="A35" s="222" t="s">
        <v>322</v>
      </c>
      <c r="B35" s="211">
        <v>20.6</v>
      </c>
      <c r="C35" s="211"/>
      <c r="D35" s="273">
        <v>15000000</v>
      </c>
      <c r="E35" s="273">
        <v>105000000</v>
      </c>
      <c r="F35" s="273">
        <v>15000000</v>
      </c>
      <c r="G35" s="273">
        <v>105000000</v>
      </c>
      <c r="L35" s="220"/>
      <c r="M35" s="220"/>
      <c r="N35" s="220"/>
      <c r="O35" s="220"/>
      <c r="P35" s="220"/>
      <c r="Q35" s="221"/>
      <c r="S35" s="255"/>
      <c r="T35" s="255">
        <v>15000000</v>
      </c>
      <c r="U35" s="218">
        <v>75000000</v>
      </c>
      <c r="V35" s="218">
        <f t="shared" si="0"/>
        <v>0</v>
      </c>
      <c r="W35" s="218">
        <f t="shared" si="1"/>
        <v>-30000000</v>
      </c>
    </row>
    <row r="36" spans="1:23" ht="25.5">
      <c r="A36" s="222" t="s">
        <v>445</v>
      </c>
      <c r="B36" s="211">
        <v>20.7</v>
      </c>
      <c r="C36" s="211"/>
      <c r="D36" s="273"/>
      <c r="E36" s="273"/>
      <c r="F36" s="273">
        <v>26099437</v>
      </c>
      <c r="G36" s="273">
        <v>26099437</v>
      </c>
      <c r="L36" s="220"/>
      <c r="M36" s="220"/>
      <c r="N36" s="220"/>
      <c r="O36" s="220"/>
      <c r="P36" s="220"/>
      <c r="Q36" s="221"/>
      <c r="T36" s="1">
        <v>0</v>
      </c>
      <c r="U36" s="218">
        <v>0</v>
      </c>
      <c r="V36" s="218">
        <f t="shared" si="0"/>
        <v>0</v>
      </c>
      <c r="W36" s="218">
        <f t="shared" si="1"/>
        <v>0</v>
      </c>
    </row>
    <row r="37" spans="1:23" ht="25.5">
      <c r="A37" s="222" t="s">
        <v>446</v>
      </c>
      <c r="B37" s="211">
        <v>20.8</v>
      </c>
      <c r="C37" s="211"/>
      <c r="D37" s="273">
        <v>9053896</v>
      </c>
      <c r="E37" s="273">
        <v>9053896</v>
      </c>
      <c r="F37" s="273">
        <v>8041117</v>
      </c>
      <c r="G37" s="273">
        <v>55769017</v>
      </c>
      <c r="L37" s="220"/>
      <c r="M37" s="220"/>
      <c r="N37" s="220"/>
      <c r="O37" s="220"/>
      <c r="P37" s="220"/>
      <c r="Q37" s="221"/>
      <c r="S37" s="255"/>
      <c r="T37" s="255">
        <v>0</v>
      </c>
      <c r="U37" s="218">
        <v>0</v>
      </c>
      <c r="V37" s="218">
        <f t="shared" si="0"/>
        <v>-9053896</v>
      </c>
      <c r="W37" s="218">
        <f t="shared" si="1"/>
        <v>-9053896</v>
      </c>
    </row>
    <row r="38" spans="1:23" ht="25.5">
      <c r="A38" s="222" t="s">
        <v>447</v>
      </c>
      <c r="B38" s="211">
        <v>20.9</v>
      </c>
      <c r="C38" s="211"/>
      <c r="D38" s="273"/>
      <c r="E38" s="273"/>
      <c r="F38" s="273"/>
      <c r="G38" s="273"/>
      <c r="L38" s="220"/>
      <c r="M38" s="220"/>
      <c r="N38" s="220"/>
      <c r="O38" s="220"/>
      <c r="P38" s="220"/>
      <c r="Q38" s="221"/>
      <c r="T38" s="1">
        <v>0</v>
      </c>
      <c r="U38" s="218">
        <v>0</v>
      </c>
      <c r="V38" s="218">
        <f t="shared" si="0"/>
        <v>0</v>
      </c>
      <c r="W38" s="218">
        <f t="shared" si="1"/>
        <v>0</v>
      </c>
    </row>
    <row r="39" spans="1:23" ht="25.5">
      <c r="A39" s="222" t="s">
        <v>448</v>
      </c>
      <c r="B39" s="224">
        <v>20.100000000000001</v>
      </c>
      <c r="C39" s="211"/>
      <c r="D39" s="273">
        <v>54161</v>
      </c>
      <c r="E39" s="273">
        <v>312665</v>
      </c>
      <c r="F39" s="273">
        <v>64436</v>
      </c>
      <c r="G39" s="273">
        <v>265165</v>
      </c>
      <c r="L39" s="220"/>
      <c r="M39" s="220"/>
      <c r="N39" s="220"/>
      <c r="O39" s="220"/>
      <c r="P39" s="220"/>
      <c r="Q39" s="221"/>
      <c r="S39" s="255"/>
      <c r="T39" s="255">
        <v>42853</v>
      </c>
      <c r="U39" s="218">
        <v>205341</v>
      </c>
      <c r="V39" s="218">
        <f t="shared" si="0"/>
        <v>-11308</v>
      </c>
      <c r="W39" s="218">
        <f t="shared" si="1"/>
        <v>-107324</v>
      </c>
    </row>
    <row r="40" spans="1:23" ht="38.25">
      <c r="A40" s="219" t="s">
        <v>313</v>
      </c>
      <c r="B40" s="225" t="s">
        <v>40</v>
      </c>
      <c r="C40" s="212"/>
      <c r="D40" s="272">
        <v>8250449395</v>
      </c>
      <c r="E40" s="272">
        <v>8082801771</v>
      </c>
      <c r="F40" s="272">
        <v>-4547319585</v>
      </c>
      <c r="G40" s="272">
        <v>-1322157253</v>
      </c>
      <c r="L40" s="220"/>
      <c r="M40" s="220"/>
      <c r="N40" s="220"/>
      <c r="O40" s="220"/>
      <c r="P40" s="220"/>
      <c r="Q40" s="221"/>
      <c r="S40" s="255"/>
      <c r="T40" s="255">
        <v>5564619056</v>
      </c>
      <c r="U40" s="218">
        <v>-2224526703</v>
      </c>
      <c r="V40" s="218">
        <f t="shared" si="0"/>
        <v>-2685830339</v>
      </c>
      <c r="W40" s="218">
        <f t="shared" si="1"/>
        <v>-10307328474</v>
      </c>
    </row>
    <row r="41" spans="1:23" ht="25.5">
      <c r="A41" s="219" t="s">
        <v>314</v>
      </c>
      <c r="B41" s="225" t="s">
        <v>41</v>
      </c>
      <c r="C41" s="212"/>
      <c r="D41" s="272"/>
      <c r="E41" s="272"/>
      <c r="F41" s="272"/>
      <c r="G41" s="272"/>
      <c r="L41" s="220"/>
      <c r="M41" s="220"/>
      <c r="N41" s="220"/>
      <c r="O41" s="220"/>
      <c r="P41" s="220"/>
      <c r="Q41" s="221"/>
      <c r="U41" s="218">
        <v>0</v>
      </c>
      <c r="V41" s="218">
        <f t="shared" si="0"/>
        <v>0</v>
      </c>
      <c r="W41" s="218">
        <f t="shared" si="1"/>
        <v>0</v>
      </c>
    </row>
    <row r="42" spans="1:23" ht="25.5">
      <c r="A42" s="222" t="s">
        <v>315</v>
      </c>
      <c r="B42" s="226" t="s">
        <v>42</v>
      </c>
      <c r="C42" s="211"/>
      <c r="D42" s="273"/>
      <c r="E42" s="273"/>
      <c r="F42" s="273"/>
      <c r="G42" s="273"/>
      <c r="L42" s="220"/>
      <c r="M42" s="220"/>
      <c r="N42" s="220"/>
      <c r="O42" s="220"/>
      <c r="P42" s="220"/>
      <c r="Q42" s="221"/>
      <c r="U42" s="218">
        <v>0</v>
      </c>
      <c r="V42" s="218">
        <f t="shared" si="0"/>
        <v>0</v>
      </c>
      <c r="W42" s="218">
        <f t="shared" si="1"/>
        <v>0</v>
      </c>
    </row>
    <row r="43" spans="1:23" ht="25.5">
      <c r="A43" s="222" t="s">
        <v>316</v>
      </c>
      <c r="B43" s="226" t="s">
        <v>43</v>
      </c>
      <c r="C43" s="211"/>
      <c r="D43" s="273"/>
      <c r="E43" s="273"/>
      <c r="F43" s="273"/>
      <c r="G43" s="273"/>
      <c r="L43" s="220"/>
      <c r="M43" s="220"/>
      <c r="N43" s="220"/>
      <c r="O43" s="220"/>
      <c r="P43" s="220"/>
      <c r="Q43" s="221"/>
      <c r="U43" s="218">
        <v>0</v>
      </c>
      <c r="V43" s="218">
        <f t="shared" si="0"/>
        <v>0</v>
      </c>
      <c r="W43" s="218">
        <f t="shared" si="1"/>
        <v>0</v>
      </c>
    </row>
    <row r="44" spans="1:23" ht="25.5">
      <c r="A44" s="219" t="s">
        <v>317</v>
      </c>
      <c r="B44" s="225" t="s">
        <v>21</v>
      </c>
      <c r="C44" s="212"/>
      <c r="D44" s="272">
        <v>8250449395</v>
      </c>
      <c r="E44" s="272">
        <v>8082801771</v>
      </c>
      <c r="F44" s="272">
        <v>-4547319585</v>
      </c>
      <c r="G44" s="272">
        <v>-1322157253</v>
      </c>
      <c r="L44" s="220"/>
      <c r="M44" s="220"/>
      <c r="N44" s="220"/>
      <c r="O44" s="220"/>
      <c r="P44" s="220"/>
      <c r="Q44" s="221"/>
      <c r="S44" s="255"/>
      <c r="T44" s="255">
        <v>5564619056</v>
      </c>
      <c r="U44" s="218">
        <v>-2224526703</v>
      </c>
      <c r="V44" s="218">
        <f t="shared" si="0"/>
        <v>-2685830339</v>
      </c>
      <c r="W44" s="218">
        <f t="shared" si="1"/>
        <v>-10307328474</v>
      </c>
    </row>
    <row r="45" spans="1:23" ht="25.5">
      <c r="A45" s="222" t="s">
        <v>318</v>
      </c>
      <c r="B45" s="226" t="s">
        <v>20</v>
      </c>
      <c r="C45" s="211"/>
      <c r="D45" s="273">
        <v>7334010405</v>
      </c>
      <c r="E45" s="273">
        <v>3949659182</v>
      </c>
      <c r="F45" s="273">
        <v>-3357715101</v>
      </c>
      <c r="G45" s="273">
        <v>6839352249</v>
      </c>
      <c r="L45" s="220"/>
      <c r="M45" s="220"/>
      <c r="N45" s="220"/>
      <c r="O45" s="220"/>
      <c r="P45" s="220"/>
      <c r="Q45" s="221"/>
      <c r="S45" s="255"/>
      <c r="T45" s="255">
        <v>451236568</v>
      </c>
      <c r="U45" s="218">
        <v>-4223907276</v>
      </c>
      <c r="V45" s="218">
        <f t="shared" si="0"/>
        <v>-6882773837</v>
      </c>
      <c r="W45" s="218">
        <f t="shared" si="1"/>
        <v>-8173566458</v>
      </c>
    </row>
    <row r="46" spans="1:23" ht="25.5">
      <c r="A46" s="222" t="s">
        <v>319</v>
      </c>
      <c r="B46" s="226" t="s">
        <v>19</v>
      </c>
      <c r="C46" s="211"/>
      <c r="D46" s="273">
        <v>916438990</v>
      </c>
      <c r="E46" s="273">
        <v>4133142589</v>
      </c>
      <c r="F46" s="273">
        <v>-1189604484</v>
      </c>
      <c r="G46" s="273">
        <v>-8161509502</v>
      </c>
      <c r="L46" s="220"/>
      <c r="M46" s="220"/>
      <c r="N46" s="220"/>
      <c r="O46" s="220"/>
      <c r="P46" s="220"/>
      <c r="Q46" s="221"/>
      <c r="S46" s="255"/>
      <c r="T46" s="255">
        <v>5113382488</v>
      </c>
      <c r="U46" s="218">
        <v>1999380573</v>
      </c>
      <c r="V46" s="218">
        <f t="shared" si="0"/>
        <v>4196943498</v>
      </c>
      <c r="W46" s="218">
        <f t="shared" si="1"/>
        <v>-2133762016</v>
      </c>
    </row>
    <row r="47" spans="1:23" ht="25.5">
      <c r="A47" s="219" t="s">
        <v>320</v>
      </c>
      <c r="B47" s="225" t="s">
        <v>44</v>
      </c>
      <c r="C47" s="212"/>
      <c r="D47" s="272"/>
      <c r="E47" s="272"/>
      <c r="F47" s="272"/>
      <c r="G47" s="272"/>
      <c r="L47" s="220"/>
      <c r="M47" s="220"/>
      <c r="N47" s="220"/>
      <c r="O47" s="220"/>
      <c r="P47" s="220"/>
      <c r="Q47" s="221"/>
      <c r="T47" s="1">
        <v>0</v>
      </c>
      <c r="U47" s="218">
        <v>0</v>
      </c>
      <c r="V47" s="218">
        <f t="shared" si="0"/>
        <v>0</v>
      </c>
      <c r="W47" s="218">
        <f t="shared" si="1"/>
        <v>0</v>
      </c>
    </row>
    <row r="48" spans="1:23" ht="25.5">
      <c r="A48" s="219" t="s">
        <v>321</v>
      </c>
      <c r="B48" s="225" t="s">
        <v>45</v>
      </c>
      <c r="C48" s="212"/>
      <c r="D48" s="272">
        <v>8250449395</v>
      </c>
      <c r="E48" s="272">
        <v>8082801771</v>
      </c>
      <c r="F48" s="272">
        <v>-4547319585</v>
      </c>
      <c r="G48" s="272">
        <v>-1322157253</v>
      </c>
      <c r="L48" s="220"/>
      <c r="M48" s="220"/>
      <c r="N48" s="220"/>
      <c r="O48" s="220"/>
      <c r="P48" s="220"/>
      <c r="Q48" s="221"/>
      <c r="S48" s="255"/>
      <c r="T48" s="255">
        <v>5564619056</v>
      </c>
      <c r="U48" s="218">
        <v>-2224526703</v>
      </c>
      <c r="V48" s="218">
        <f t="shared" si="0"/>
        <v>-2685830339</v>
      </c>
      <c r="W48" s="218">
        <f t="shared" si="1"/>
        <v>-10307328474</v>
      </c>
    </row>
    <row r="49" spans="1:22">
      <c r="A49" s="217"/>
      <c r="B49" s="217"/>
      <c r="C49" s="217"/>
      <c r="D49" s="217"/>
      <c r="E49" s="217"/>
      <c r="F49" s="217"/>
      <c r="G49" s="217"/>
      <c r="L49" s="220">
        <f t="shared" ref="L49" si="2">D49-H49</f>
        <v>0</v>
      </c>
      <c r="M49" s="220">
        <f t="shared" ref="M49" si="3">E49-I49</f>
        <v>0</v>
      </c>
      <c r="N49" s="220">
        <f t="shared" ref="N49" si="4">F49-J49</f>
        <v>0</v>
      </c>
      <c r="O49" s="220">
        <f t="shared" ref="O49" si="5">G49-K49</f>
        <v>0</v>
      </c>
      <c r="U49" s="218">
        <f t="shared" ref="U49" si="6">S49-F49</f>
        <v>0</v>
      </c>
      <c r="V49" s="218">
        <f t="shared" ref="V49" si="7">T49-G49</f>
        <v>0</v>
      </c>
    </row>
    <row r="51" spans="1:22" s="26" customFormat="1">
      <c r="A51" s="19" t="s">
        <v>626</v>
      </c>
      <c r="B51" s="227"/>
      <c r="C51" s="20"/>
      <c r="D51" s="20"/>
      <c r="E51" s="21" t="s">
        <v>627</v>
      </c>
      <c r="F51" s="228"/>
      <c r="G51" s="228"/>
      <c r="H51" s="18"/>
      <c r="I51" s="18"/>
      <c r="J51" s="18"/>
      <c r="K51" s="18"/>
      <c r="L51" s="18"/>
      <c r="M51" s="18"/>
      <c r="N51" s="18"/>
      <c r="O51" s="18"/>
      <c r="P51" s="18"/>
    </row>
    <row r="52" spans="1:22" s="26" customFormat="1">
      <c r="A52" s="227" t="s">
        <v>176</v>
      </c>
      <c r="B52" s="227"/>
      <c r="C52" s="20"/>
      <c r="D52" s="20"/>
      <c r="E52" s="20" t="s">
        <v>177</v>
      </c>
      <c r="F52" s="228"/>
      <c r="G52" s="228"/>
      <c r="H52" s="18"/>
      <c r="I52" s="18"/>
      <c r="J52" s="18"/>
      <c r="K52" s="18"/>
      <c r="L52" s="18"/>
      <c r="M52" s="18"/>
      <c r="N52" s="18"/>
      <c r="O52" s="18"/>
      <c r="P52" s="18"/>
    </row>
    <row r="53" spans="1:22" s="26" customFormat="1">
      <c r="A53" s="227"/>
      <c r="B53" s="227"/>
      <c r="C53" s="20"/>
      <c r="D53" s="20"/>
      <c r="E53" s="20"/>
      <c r="F53" s="228"/>
      <c r="G53" s="228"/>
      <c r="H53" s="18"/>
      <c r="I53" s="18"/>
      <c r="J53" s="18"/>
      <c r="K53" s="18"/>
      <c r="L53" s="18"/>
      <c r="M53" s="18"/>
      <c r="N53" s="18"/>
      <c r="O53" s="18"/>
      <c r="P53" s="18"/>
    </row>
    <row r="54" spans="1:22" s="26" customFormat="1">
      <c r="A54" s="227"/>
      <c r="B54" s="227"/>
      <c r="C54" s="20"/>
      <c r="D54" s="20"/>
      <c r="E54" s="20"/>
      <c r="F54" s="228"/>
      <c r="G54" s="228"/>
      <c r="H54" s="18"/>
      <c r="I54" s="18"/>
      <c r="J54" s="18"/>
      <c r="K54" s="18"/>
      <c r="L54" s="18"/>
      <c r="M54" s="18"/>
      <c r="N54" s="18"/>
      <c r="O54" s="18"/>
      <c r="P54" s="18"/>
    </row>
    <row r="55" spans="1:22" s="26" customFormat="1">
      <c r="A55" s="227"/>
      <c r="B55" s="227"/>
      <c r="C55" s="20"/>
      <c r="D55" s="20"/>
      <c r="E55" s="20"/>
      <c r="F55" s="228"/>
      <c r="G55" s="228"/>
      <c r="H55" s="18"/>
      <c r="I55" s="18"/>
      <c r="J55" s="18"/>
      <c r="K55" s="18"/>
      <c r="L55" s="18"/>
      <c r="M55" s="18"/>
      <c r="N55" s="18"/>
      <c r="O55" s="18"/>
      <c r="P55" s="18"/>
    </row>
    <row r="56" spans="1:22" s="26" customFormat="1">
      <c r="A56" s="227"/>
      <c r="B56" s="227"/>
      <c r="C56" s="20"/>
      <c r="D56" s="20"/>
      <c r="E56" s="20"/>
      <c r="F56" s="228"/>
      <c r="G56" s="228"/>
      <c r="H56" s="18"/>
      <c r="I56" s="18"/>
      <c r="J56" s="18"/>
      <c r="K56" s="18"/>
      <c r="L56" s="18"/>
      <c r="M56" s="18"/>
      <c r="N56" s="18"/>
      <c r="O56" s="18"/>
      <c r="P56" s="18"/>
    </row>
    <row r="57" spans="1:22" s="26" customFormat="1">
      <c r="A57" s="227"/>
      <c r="B57" s="227"/>
      <c r="C57" s="20"/>
      <c r="D57" s="20"/>
      <c r="E57" s="20"/>
      <c r="F57" s="228"/>
      <c r="G57" s="228"/>
      <c r="H57" s="18"/>
      <c r="I57" s="18"/>
      <c r="J57" s="18"/>
      <c r="K57" s="18"/>
      <c r="L57" s="18"/>
      <c r="M57" s="18"/>
      <c r="N57" s="18"/>
      <c r="O57" s="18"/>
      <c r="P57" s="18"/>
    </row>
    <row r="58" spans="1:22" s="26" customFormat="1">
      <c r="A58" s="227"/>
      <c r="B58" s="227"/>
      <c r="C58" s="20"/>
      <c r="D58" s="20"/>
      <c r="E58" s="20"/>
      <c r="F58" s="228"/>
      <c r="G58" s="228"/>
      <c r="H58" s="18"/>
      <c r="I58" s="18"/>
      <c r="J58" s="18"/>
      <c r="K58" s="18"/>
      <c r="L58" s="18"/>
      <c r="M58" s="18"/>
      <c r="N58" s="18"/>
      <c r="O58" s="18"/>
      <c r="P58" s="18"/>
    </row>
    <row r="59" spans="1:22" s="26" customFormat="1">
      <c r="A59" s="227"/>
      <c r="B59" s="227"/>
      <c r="C59" s="20"/>
      <c r="D59" s="20"/>
      <c r="E59" s="20"/>
      <c r="F59" s="228"/>
      <c r="G59" s="228"/>
      <c r="H59" s="18"/>
      <c r="I59" s="18"/>
      <c r="J59" s="18"/>
      <c r="K59" s="18"/>
      <c r="L59" s="18"/>
      <c r="M59" s="18"/>
      <c r="N59" s="18"/>
      <c r="O59" s="18"/>
      <c r="P59" s="18"/>
    </row>
    <row r="60" spans="1:22" s="26" customFormat="1">
      <c r="A60" s="227"/>
      <c r="B60" s="227"/>
      <c r="C60" s="20"/>
      <c r="D60" s="20"/>
      <c r="E60" s="20"/>
      <c r="F60" s="228"/>
      <c r="G60" s="228"/>
      <c r="H60" s="18"/>
      <c r="I60" s="18"/>
      <c r="J60" s="18"/>
      <c r="K60" s="18"/>
      <c r="L60" s="18"/>
      <c r="M60" s="18"/>
      <c r="N60" s="18"/>
      <c r="O60" s="18"/>
      <c r="P60" s="18"/>
    </row>
    <row r="61" spans="1:22" s="26" customFormat="1">
      <c r="A61" s="22"/>
      <c r="B61" s="22"/>
      <c r="C61" s="20"/>
      <c r="D61" s="20"/>
      <c r="E61" s="23"/>
      <c r="F61" s="229"/>
      <c r="G61" s="228"/>
      <c r="H61" s="18"/>
      <c r="I61" s="18"/>
      <c r="J61" s="18"/>
      <c r="K61" s="18"/>
      <c r="L61" s="18"/>
      <c r="M61" s="18"/>
      <c r="N61" s="18"/>
      <c r="O61" s="18"/>
      <c r="P61" s="18"/>
    </row>
    <row r="62" spans="1:22" s="26" customFormat="1">
      <c r="A62" s="19" t="s">
        <v>236</v>
      </c>
      <c r="B62" s="227"/>
      <c r="C62" s="20"/>
      <c r="D62" s="20"/>
      <c r="E62" s="21" t="s">
        <v>451</v>
      </c>
      <c r="F62" s="228"/>
      <c r="G62" s="228"/>
      <c r="H62" s="18"/>
      <c r="I62" s="18"/>
      <c r="J62" s="18"/>
      <c r="K62" s="18"/>
      <c r="L62" s="18"/>
      <c r="M62" s="18"/>
      <c r="N62" s="18"/>
      <c r="O62" s="18"/>
      <c r="P62" s="18"/>
    </row>
    <row r="63" spans="1:22" s="26" customFormat="1">
      <c r="A63" s="19" t="s">
        <v>609</v>
      </c>
      <c r="B63" s="227"/>
      <c r="C63" s="20"/>
      <c r="D63" s="20"/>
      <c r="E63" s="21"/>
      <c r="F63" s="228"/>
      <c r="G63" s="228"/>
      <c r="H63" s="18"/>
      <c r="I63" s="18"/>
      <c r="J63" s="18"/>
      <c r="K63" s="18"/>
      <c r="L63" s="18"/>
      <c r="M63" s="18"/>
      <c r="N63" s="18"/>
      <c r="O63" s="18"/>
      <c r="P63" s="18"/>
    </row>
    <row r="64" spans="1:22" s="26" customFormat="1">
      <c r="A64" s="1" t="s">
        <v>237</v>
      </c>
      <c r="B64" s="227"/>
      <c r="C64" s="20"/>
      <c r="D64" s="20"/>
      <c r="E64" s="20"/>
      <c r="F64" s="228"/>
      <c r="G64" s="228"/>
      <c r="H64" s="18"/>
      <c r="I64" s="18"/>
      <c r="J64" s="18"/>
      <c r="K64" s="18"/>
      <c r="L64" s="18"/>
      <c r="M64" s="18"/>
      <c r="N64" s="18"/>
      <c r="O64" s="18"/>
      <c r="P64" s="18"/>
    </row>
    <row r="65" spans="1:7">
      <c r="A65" s="214"/>
      <c r="B65" s="214"/>
      <c r="D65" s="1"/>
      <c r="E65" s="230"/>
      <c r="F65" s="1"/>
      <c r="G65"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C16" zoomScaleNormal="100" zoomScaleSheetLayoutView="100" workbookViewId="0">
      <selection activeCell="F16" sqref="F1:K1048576"/>
    </sheetView>
  </sheetViews>
  <sheetFormatPr defaultColWidth="9.140625" defaultRowHeight="12.75"/>
  <cols>
    <col min="1" max="1" width="56" style="289" customWidth="1"/>
    <col min="2" max="2" width="10.28515625" style="289" customWidth="1"/>
    <col min="3" max="3" width="13.42578125" style="289" customWidth="1"/>
    <col min="4" max="4" width="29.85546875" style="289" customWidth="1"/>
    <col min="5" max="5" width="31.28515625" style="289" customWidth="1"/>
    <col min="6" max="6" width="24.5703125" style="288" hidden="1" customWidth="1"/>
    <col min="7" max="7" width="32.5703125" style="443" hidden="1" customWidth="1"/>
    <col min="8" max="8" width="20.140625" style="443" hidden="1" customWidth="1"/>
    <col min="9" max="10" width="23.85546875" style="289" hidden="1" customWidth="1"/>
    <col min="11" max="11" width="13.5703125" style="289" hidden="1" customWidth="1"/>
    <col min="12" max="35" width="9.140625" style="289" customWidth="1"/>
    <col min="36" max="16384" width="9.140625" style="289"/>
  </cols>
  <sheetData>
    <row r="1" spans="1:12" ht="27" customHeight="1">
      <c r="A1" s="489" t="s">
        <v>234</v>
      </c>
      <c r="B1" s="489"/>
      <c r="C1" s="489"/>
      <c r="D1" s="489"/>
      <c r="E1" s="489"/>
    </row>
    <row r="2" spans="1:12" ht="35.25" customHeight="1">
      <c r="A2" s="490" t="s">
        <v>171</v>
      </c>
      <c r="B2" s="490"/>
      <c r="C2" s="490"/>
      <c r="D2" s="490"/>
      <c r="E2" s="490"/>
    </row>
    <row r="3" spans="1:12">
      <c r="A3" s="491" t="s">
        <v>178</v>
      </c>
      <c r="B3" s="491"/>
      <c r="C3" s="491"/>
      <c r="D3" s="491"/>
      <c r="E3" s="491"/>
    </row>
    <row r="4" spans="1:12" ht="19.5" customHeight="1">
      <c r="A4" s="491"/>
      <c r="B4" s="491"/>
      <c r="C4" s="491"/>
      <c r="D4" s="491"/>
      <c r="E4" s="491"/>
    </row>
    <row r="5" spans="1:12">
      <c r="A5" s="492" t="str">
        <f>'ngay thang'!B10</f>
        <v>Tháng 7 năm 2025/Jul 2025</v>
      </c>
      <c r="B5" s="492"/>
      <c r="C5" s="492"/>
      <c r="D5" s="492"/>
      <c r="E5" s="492"/>
    </row>
    <row r="6" spans="1:12">
      <c r="A6" s="469"/>
      <c r="B6" s="469"/>
      <c r="C6" s="469"/>
      <c r="D6" s="469"/>
      <c r="E6" s="469"/>
    </row>
    <row r="7" spans="1:12" ht="30" customHeight="1">
      <c r="A7" s="468" t="s">
        <v>242</v>
      </c>
      <c r="B7" s="474" t="s">
        <v>450</v>
      </c>
      <c r="C7" s="474"/>
      <c r="D7" s="474"/>
      <c r="E7" s="474"/>
    </row>
    <row r="8" spans="1:12" ht="30" customHeight="1">
      <c r="A8" s="467" t="s">
        <v>241</v>
      </c>
      <c r="B8" s="473" t="s">
        <v>243</v>
      </c>
      <c r="C8" s="473"/>
      <c r="D8" s="473"/>
      <c r="E8" s="473"/>
    </row>
    <row r="9" spans="1:12" ht="30" customHeight="1">
      <c r="A9" s="468" t="s">
        <v>244</v>
      </c>
      <c r="B9" s="474" t="s">
        <v>622</v>
      </c>
      <c r="C9" s="474"/>
      <c r="D9" s="474"/>
      <c r="E9" s="474"/>
    </row>
    <row r="10" spans="1:12" ht="30" customHeight="1">
      <c r="A10" s="467" t="s">
        <v>245</v>
      </c>
      <c r="B10" s="473" t="str">
        <f>'ngay thang'!B14</f>
        <v>Ngày 04 tháng 08 năm 2025
04 Aug 2025</v>
      </c>
      <c r="C10" s="473"/>
      <c r="D10" s="473"/>
      <c r="E10" s="473"/>
    </row>
    <row r="12" spans="1:12" s="293" customFormat="1" ht="38.25" customHeight="1">
      <c r="A12" s="290" t="s">
        <v>173</v>
      </c>
      <c r="B12" s="290" t="s">
        <v>174</v>
      </c>
      <c r="C12" s="291" t="s">
        <v>175</v>
      </c>
      <c r="D12" s="291" t="str">
        <f>'ngay thang'!B16</f>
        <v>KỲ BÁO CÁO/ THIS PERIOD
31/07/2025</v>
      </c>
      <c r="E12" s="291" t="str">
        <f>'ngay thang'!C16</f>
        <v>KỲ BÁO CÁO/ THIS PERIOD
30/06/2025</v>
      </c>
      <c r="F12" s="292"/>
      <c r="G12" s="443"/>
      <c r="H12" s="443"/>
      <c r="I12" s="289"/>
      <c r="J12" s="289"/>
      <c r="K12" s="289"/>
      <c r="L12" s="289"/>
    </row>
    <row r="13" spans="1:12" s="293" customFormat="1" ht="25.5">
      <c r="A13" s="294" t="s">
        <v>324</v>
      </c>
      <c r="B13" s="295" t="s">
        <v>46</v>
      </c>
      <c r="C13" s="296"/>
      <c r="D13" s="297"/>
      <c r="E13" s="298"/>
      <c r="F13" s="292"/>
      <c r="G13" s="443"/>
      <c r="H13" s="443"/>
      <c r="I13" s="289"/>
      <c r="J13" s="289"/>
      <c r="K13" s="289"/>
      <c r="L13" s="289"/>
    </row>
    <row r="14" spans="1:12" s="293" customFormat="1" ht="25.5">
      <c r="A14" s="294" t="s">
        <v>325</v>
      </c>
      <c r="B14" s="295" t="s">
        <v>0</v>
      </c>
      <c r="C14" s="299"/>
      <c r="D14" s="298">
        <v>17187629304</v>
      </c>
      <c r="E14" s="298">
        <v>10275626000</v>
      </c>
      <c r="F14" s="300"/>
      <c r="G14" s="443">
        <v>10120811516</v>
      </c>
      <c r="H14" s="443">
        <v>10748080667</v>
      </c>
      <c r="I14" s="301">
        <f>G14-D14</f>
        <v>-7066817788</v>
      </c>
      <c r="J14" s="301">
        <f>H14-E14</f>
        <v>472454667</v>
      </c>
      <c r="K14" s="289"/>
      <c r="L14" s="289"/>
    </row>
    <row r="15" spans="1:12" s="293" customFormat="1" ht="25.5">
      <c r="A15" s="302" t="s">
        <v>326</v>
      </c>
      <c r="B15" s="303" t="s">
        <v>47</v>
      </c>
      <c r="C15" s="304"/>
      <c r="D15" s="297">
        <v>17187629304</v>
      </c>
      <c r="E15" s="297">
        <v>10275626000</v>
      </c>
      <c r="F15" s="300"/>
      <c r="G15" s="443">
        <v>10120811516</v>
      </c>
      <c r="H15" s="443">
        <v>10748080667</v>
      </c>
      <c r="I15" s="301">
        <f t="shared" ref="I15:I60" si="0">G15-D15</f>
        <v>-7066817788</v>
      </c>
      <c r="J15" s="301">
        <f t="shared" ref="J15:J60" si="1">H15-E15</f>
        <v>472454667</v>
      </c>
      <c r="K15" s="289"/>
      <c r="L15" s="289"/>
    </row>
    <row r="16" spans="1:12" s="293" customFormat="1" ht="25.5">
      <c r="A16" s="302" t="s">
        <v>327</v>
      </c>
      <c r="B16" s="303" t="s">
        <v>48</v>
      </c>
      <c r="C16" s="304"/>
      <c r="D16" s="297"/>
      <c r="E16" s="297"/>
      <c r="F16" s="300"/>
      <c r="G16" s="443">
        <v>0</v>
      </c>
      <c r="H16" s="443">
        <v>0</v>
      </c>
      <c r="I16" s="301">
        <f t="shared" si="0"/>
        <v>0</v>
      </c>
      <c r="J16" s="301">
        <f t="shared" si="1"/>
        <v>0</v>
      </c>
      <c r="K16" s="289"/>
      <c r="L16" s="289"/>
    </row>
    <row r="17" spans="1:12" s="293" customFormat="1" ht="25.5">
      <c r="A17" s="294" t="s">
        <v>328</v>
      </c>
      <c r="B17" s="295" t="s">
        <v>1</v>
      </c>
      <c r="C17" s="305"/>
      <c r="D17" s="306">
        <v>66674340000</v>
      </c>
      <c r="E17" s="306">
        <v>78451690500</v>
      </c>
      <c r="F17" s="300"/>
      <c r="G17" s="443">
        <v>86916800000</v>
      </c>
      <c r="H17" s="443">
        <v>73855431750</v>
      </c>
      <c r="I17" s="301">
        <f t="shared" si="0"/>
        <v>20242460000</v>
      </c>
      <c r="J17" s="301">
        <f t="shared" si="1"/>
        <v>-4596258750</v>
      </c>
      <c r="K17" s="289"/>
      <c r="L17" s="289"/>
    </row>
    <row r="18" spans="1:12" s="293" customFormat="1" ht="25.5">
      <c r="A18" s="302" t="s">
        <v>329</v>
      </c>
      <c r="B18" s="303" t="s">
        <v>2</v>
      </c>
      <c r="C18" s="304"/>
      <c r="D18" s="297">
        <v>66674340000</v>
      </c>
      <c r="E18" s="297">
        <v>78451690500</v>
      </c>
      <c r="F18" s="300"/>
      <c r="G18" s="443">
        <v>86916800000</v>
      </c>
      <c r="H18" s="443">
        <v>73855431750</v>
      </c>
      <c r="I18" s="301">
        <f t="shared" si="0"/>
        <v>20242460000</v>
      </c>
      <c r="J18" s="301">
        <f t="shared" si="1"/>
        <v>-4596258750</v>
      </c>
      <c r="K18" s="289"/>
      <c r="L18" s="289"/>
    </row>
    <row r="19" spans="1:12" s="293" customFormat="1" ht="25.5">
      <c r="A19" s="302" t="s">
        <v>267</v>
      </c>
      <c r="B19" s="303">
        <v>121.1</v>
      </c>
      <c r="C19" s="304"/>
      <c r="D19" s="297">
        <v>66674340000</v>
      </c>
      <c r="E19" s="297">
        <v>78451690500</v>
      </c>
      <c r="F19" s="300"/>
      <c r="G19" s="443">
        <v>86916800000</v>
      </c>
      <c r="H19" s="443">
        <v>73855431750</v>
      </c>
      <c r="I19" s="301">
        <f t="shared" si="0"/>
        <v>20242460000</v>
      </c>
      <c r="J19" s="301">
        <f t="shared" si="1"/>
        <v>-4596258750</v>
      </c>
      <c r="K19" s="289"/>
      <c r="L19" s="289"/>
    </row>
    <row r="20" spans="1:12" s="293" customFormat="1" ht="25.5">
      <c r="A20" s="302" t="s">
        <v>268</v>
      </c>
      <c r="B20" s="303">
        <v>121.2</v>
      </c>
      <c r="C20" s="304"/>
      <c r="D20" s="297"/>
      <c r="E20" s="297"/>
      <c r="F20" s="300"/>
      <c r="G20" s="443">
        <v>0</v>
      </c>
      <c r="H20" s="443">
        <v>0</v>
      </c>
      <c r="I20" s="301">
        <f t="shared" si="0"/>
        <v>0</v>
      </c>
      <c r="J20" s="301">
        <f t="shared" si="1"/>
        <v>0</v>
      </c>
      <c r="K20" s="289"/>
      <c r="L20" s="289"/>
    </row>
    <row r="21" spans="1:12" s="293" customFormat="1" ht="25.5">
      <c r="A21" s="302" t="s">
        <v>269</v>
      </c>
      <c r="B21" s="303">
        <v>121.3</v>
      </c>
      <c r="C21" s="304"/>
      <c r="D21" s="297"/>
      <c r="E21" s="297"/>
      <c r="F21" s="300"/>
      <c r="G21" s="443">
        <v>0</v>
      </c>
      <c r="H21" s="443">
        <v>0</v>
      </c>
      <c r="I21" s="301">
        <f t="shared" si="0"/>
        <v>0</v>
      </c>
      <c r="J21" s="301">
        <f t="shared" si="1"/>
        <v>0</v>
      </c>
      <c r="K21" s="289"/>
      <c r="L21" s="289"/>
    </row>
    <row r="22" spans="1:12" s="293" customFormat="1" ht="25.5">
      <c r="A22" s="302" t="s">
        <v>270</v>
      </c>
      <c r="B22" s="303">
        <v>121.4</v>
      </c>
      <c r="C22" s="304"/>
      <c r="D22" s="297"/>
      <c r="E22" s="297"/>
      <c r="F22" s="300"/>
      <c r="G22" s="443">
        <v>0</v>
      </c>
      <c r="H22" s="443">
        <v>0</v>
      </c>
      <c r="I22" s="301">
        <f t="shared" si="0"/>
        <v>0</v>
      </c>
      <c r="J22" s="301">
        <f t="shared" si="1"/>
        <v>0</v>
      </c>
      <c r="K22" s="289"/>
      <c r="L22" s="289"/>
    </row>
    <row r="23" spans="1:12" s="293" customFormat="1" ht="25.5">
      <c r="A23" s="302" t="s">
        <v>330</v>
      </c>
      <c r="B23" s="303" t="s">
        <v>49</v>
      </c>
      <c r="C23" s="307"/>
      <c r="D23" s="297"/>
      <c r="E23" s="297"/>
      <c r="F23" s="300"/>
      <c r="G23" s="443">
        <v>0</v>
      </c>
      <c r="H23" s="443">
        <v>0</v>
      </c>
      <c r="I23" s="301">
        <f t="shared" si="0"/>
        <v>0</v>
      </c>
      <c r="J23" s="301">
        <f t="shared" si="1"/>
        <v>0</v>
      </c>
      <c r="K23" s="289"/>
      <c r="L23" s="289"/>
    </row>
    <row r="24" spans="1:12" s="293" customFormat="1" ht="25.5">
      <c r="A24" s="294" t="s">
        <v>331</v>
      </c>
      <c r="B24" s="308" t="s">
        <v>3</v>
      </c>
      <c r="C24" s="299"/>
      <c r="D24" s="306">
        <v>9103290000</v>
      </c>
      <c r="E24" s="306">
        <v>3944600000</v>
      </c>
      <c r="F24" s="300"/>
      <c r="G24" s="443">
        <v>2931940000</v>
      </c>
      <c r="H24" s="443">
        <v>2617810000</v>
      </c>
      <c r="I24" s="301">
        <f t="shared" si="0"/>
        <v>-6171350000</v>
      </c>
      <c r="J24" s="301">
        <f t="shared" si="1"/>
        <v>-1326790000</v>
      </c>
      <c r="K24" s="289"/>
      <c r="L24" s="289"/>
    </row>
    <row r="25" spans="1:12" s="293" customFormat="1" ht="25.5">
      <c r="A25" s="302" t="s">
        <v>332</v>
      </c>
      <c r="B25" s="303" t="s">
        <v>4</v>
      </c>
      <c r="C25" s="307"/>
      <c r="D25" s="297">
        <v>9068290000</v>
      </c>
      <c r="E25" s="297">
        <v>3801500000</v>
      </c>
      <c r="F25" s="300"/>
      <c r="G25" s="443">
        <v>2710040000</v>
      </c>
      <c r="H25" s="443">
        <v>2544510000</v>
      </c>
      <c r="I25" s="301">
        <f t="shared" si="0"/>
        <v>-6358250000</v>
      </c>
      <c r="J25" s="301">
        <f t="shared" si="1"/>
        <v>-1256990000</v>
      </c>
      <c r="K25" s="289"/>
      <c r="L25" s="289"/>
    </row>
    <row r="26" spans="1:12" s="293" customFormat="1" ht="25.5">
      <c r="A26" s="302" t="s">
        <v>333</v>
      </c>
      <c r="B26" s="309" t="s">
        <v>246</v>
      </c>
      <c r="C26" s="307"/>
      <c r="D26" s="297"/>
      <c r="E26" s="297"/>
      <c r="F26" s="300"/>
      <c r="G26" s="443">
        <v>0</v>
      </c>
      <c r="H26" s="443">
        <v>0</v>
      </c>
      <c r="I26" s="301">
        <f t="shared" si="0"/>
        <v>0</v>
      </c>
      <c r="J26" s="301">
        <f t="shared" si="1"/>
        <v>0</v>
      </c>
      <c r="K26" s="289"/>
      <c r="L26" s="289"/>
    </row>
    <row r="27" spans="1:12" s="293" customFormat="1" ht="25.5">
      <c r="A27" s="302" t="s">
        <v>334</v>
      </c>
      <c r="B27" s="303" t="s">
        <v>50</v>
      </c>
      <c r="C27" s="304"/>
      <c r="D27" s="297">
        <v>35000000</v>
      </c>
      <c r="E27" s="297">
        <v>143100000</v>
      </c>
      <c r="F27" s="300"/>
      <c r="G27" s="443">
        <v>221900000</v>
      </c>
      <c r="H27" s="443">
        <v>73300000</v>
      </c>
      <c r="I27" s="301">
        <f t="shared" si="0"/>
        <v>186900000</v>
      </c>
      <c r="J27" s="301">
        <f t="shared" si="1"/>
        <v>-69800000</v>
      </c>
      <c r="K27" s="289"/>
      <c r="L27" s="289"/>
    </row>
    <row r="28" spans="1:12" s="293" customFormat="1" ht="25.5">
      <c r="A28" s="302" t="s">
        <v>335</v>
      </c>
      <c r="B28" s="303" t="s">
        <v>51</v>
      </c>
      <c r="C28" s="304"/>
      <c r="D28" s="297"/>
      <c r="E28" s="297"/>
      <c r="F28" s="300"/>
      <c r="G28" s="443">
        <v>0</v>
      </c>
      <c r="H28" s="443">
        <v>0</v>
      </c>
      <c r="I28" s="301">
        <f t="shared" si="0"/>
        <v>0</v>
      </c>
      <c r="J28" s="301">
        <f t="shared" si="1"/>
        <v>0</v>
      </c>
      <c r="K28" s="289"/>
      <c r="L28" s="289"/>
    </row>
    <row r="29" spans="1:12" s="293" customFormat="1" ht="38.25">
      <c r="A29" s="302" t="s">
        <v>336</v>
      </c>
      <c r="B29" s="303" t="s">
        <v>247</v>
      </c>
      <c r="C29" s="304"/>
      <c r="D29" s="297"/>
      <c r="E29" s="297"/>
      <c r="F29" s="300"/>
      <c r="G29" s="443">
        <v>0</v>
      </c>
      <c r="H29" s="443">
        <v>0</v>
      </c>
      <c r="I29" s="301">
        <f t="shared" si="0"/>
        <v>0</v>
      </c>
      <c r="J29" s="301">
        <f t="shared" si="1"/>
        <v>0</v>
      </c>
      <c r="K29" s="289"/>
      <c r="L29" s="289"/>
    </row>
    <row r="30" spans="1:12" s="293" customFormat="1" ht="25.5">
      <c r="A30" s="302" t="s">
        <v>337</v>
      </c>
      <c r="B30" s="303" t="s">
        <v>52</v>
      </c>
      <c r="C30" s="304"/>
      <c r="D30" s="297">
        <v>35000000</v>
      </c>
      <c r="E30" s="297">
        <v>143100000</v>
      </c>
      <c r="F30" s="300"/>
      <c r="G30" s="443">
        <v>221900000</v>
      </c>
      <c r="H30" s="443">
        <v>73300000</v>
      </c>
      <c r="I30" s="301">
        <f t="shared" si="0"/>
        <v>186900000</v>
      </c>
      <c r="J30" s="301">
        <f t="shared" si="1"/>
        <v>-69800000</v>
      </c>
      <c r="K30" s="289"/>
      <c r="L30" s="289"/>
    </row>
    <row r="31" spans="1:12" s="293" customFormat="1" ht="25.5">
      <c r="A31" s="302" t="s">
        <v>338</v>
      </c>
      <c r="B31" s="303" t="s">
        <v>53</v>
      </c>
      <c r="C31" s="304"/>
      <c r="D31" s="297"/>
      <c r="E31" s="297"/>
      <c r="F31" s="300"/>
      <c r="G31" s="443">
        <v>0</v>
      </c>
      <c r="H31" s="443">
        <v>0</v>
      </c>
      <c r="I31" s="301">
        <f t="shared" si="0"/>
        <v>0</v>
      </c>
      <c r="J31" s="301">
        <f t="shared" si="1"/>
        <v>0</v>
      </c>
      <c r="K31" s="289"/>
      <c r="L31" s="289"/>
    </row>
    <row r="32" spans="1:12" s="293" customFormat="1" ht="25.5">
      <c r="A32" s="302" t="s">
        <v>339</v>
      </c>
      <c r="B32" s="303" t="s">
        <v>54</v>
      </c>
      <c r="C32" s="304"/>
      <c r="D32" s="297"/>
      <c r="E32" s="297"/>
      <c r="F32" s="300"/>
      <c r="G32" s="443"/>
      <c r="H32" s="443"/>
      <c r="I32" s="301">
        <f t="shared" si="0"/>
        <v>0</v>
      </c>
      <c r="J32" s="301">
        <f t="shared" si="1"/>
        <v>0</v>
      </c>
      <c r="K32" s="289"/>
      <c r="L32" s="289"/>
    </row>
    <row r="33" spans="1:12" s="293" customFormat="1" ht="25.5">
      <c r="A33" s="294" t="s">
        <v>340</v>
      </c>
      <c r="B33" s="295" t="s">
        <v>55</v>
      </c>
      <c r="C33" s="305"/>
      <c r="D33" s="310">
        <v>92965259304</v>
      </c>
      <c r="E33" s="310">
        <v>92671916500</v>
      </c>
      <c r="F33" s="300"/>
      <c r="G33" s="443">
        <v>99969551516</v>
      </c>
      <c r="H33" s="443">
        <v>87221322417</v>
      </c>
      <c r="I33" s="301">
        <f t="shared" si="0"/>
        <v>7004292212</v>
      </c>
      <c r="J33" s="301">
        <f t="shared" si="1"/>
        <v>-5450594083</v>
      </c>
      <c r="K33" s="289"/>
      <c r="L33" s="289"/>
    </row>
    <row r="34" spans="1:12" s="293" customFormat="1" ht="25.5">
      <c r="A34" s="294" t="s">
        <v>341</v>
      </c>
      <c r="B34" s="295" t="s">
        <v>56</v>
      </c>
      <c r="C34" s="305"/>
      <c r="D34" s="297"/>
      <c r="E34" s="306"/>
      <c r="F34" s="300"/>
      <c r="G34" s="443"/>
      <c r="H34" s="443"/>
      <c r="I34" s="301">
        <f t="shared" si="0"/>
        <v>0</v>
      </c>
      <c r="J34" s="301">
        <f t="shared" si="1"/>
        <v>0</v>
      </c>
      <c r="K34" s="289"/>
      <c r="L34" s="289"/>
    </row>
    <row r="35" spans="1:12" s="293" customFormat="1" ht="25.5">
      <c r="A35" s="302" t="s">
        <v>342</v>
      </c>
      <c r="B35" s="303" t="s">
        <v>6</v>
      </c>
      <c r="C35" s="304"/>
      <c r="D35" s="297"/>
      <c r="E35" s="297"/>
      <c r="F35" s="300"/>
      <c r="G35" s="443">
        <v>0</v>
      </c>
      <c r="H35" s="443">
        <v>0</v>
      </c>
      <c r="I35" s="301">
        <f t="shared" si="0"/>
        <v>0</v>
      </c>
      <c r="J35" s="301">
        <f t="shared" si="1"/>
        <v>0</v>
      </c>
      <c r="K35" s="289"/>
      <c r="L35" s="289"/>
    </row>
    <row r="36" spans="1:12" s="293" customFormat="1" ht="25.5">
      <c r="A36" s="302" t="s">
        <v>343</v>
      </c>
      <c r="B36" s="303" t="s">
        <v>7</v>
      </c>
      <c r="C36" s="304"/>
      <c r="D36" s="297"/>
      <c r="E36" s="297">
        <v>2874000000</v>
      </c>
      <c r="F36" s="300"/>
      <c r="G36" s="443">
        <v>6763600000</v>
      </c>
      <c r="H36" s="443">
        <v>0</v>
      </c>
      <c r="I36" s="301">
        <f t="shared" si="0"/>
        <v>6763600000</v>
      </c>
      <c r="J36" s="301">
        <f t="shared" si="1"/>
        <v>-2874000000</v>
      </c>
      <c r="K36" s="289"/>
      <c r="L36" s="289"/>
    </row>
    <row r="37" spans="1:12" s="293" customFormat="1" ht="51">
      <c r="A37" s="302" t="s">
        <v>344</v>
      </c>
      <c r="B37" s="303" t="s">
        <v>57</v>
      </c>
      <c r="C37" s="304"/>
      <c r="D37" s="297">
        <v>31966191</v>
      </c>
      <c r="E37" s="297">
        <v>51301793</v>
      </c>
      <c r="F37" s="300"/>
      <c r="G37" s="443">
        <v>5888053</v>
      </c>
      <c r="H37" s="443">
        <v>16664876</v>
      </c>
      <c r="I37" s="301">
        <f t="shared" si="0"/>
        <v>-26078138</v>
      </c>
      <c r="J37" s="301">
        <f t="shared" si="1"/>
        <v>-34636917</v>
      </c>
      <c r="K37" s="289"/>
      <c r="L37" s="289"/>
    </row>
    <row r="38" spans="1:12" s="293" customFormat="1" ht="25.5">
      <c r="A38" s="302" t="s">
        <v>345</v>
      </c>
      <c r="B38" s="303" t="s">
        <v>8</v>
      </c>
      <c r="C38" s="304"/>
      <c r="D38" s="311">
        <v>12272702</v>
      </c>
      <c r="E38" s="311">
        <v>6338532</v>
      </c>
      <c r="F38" s="300"/>
      <c r="G38" s="443">
        <v>1277744</v>
      </c>
      <c r="H38" s="443">
        <v>2361139</v>
      </c>
      <c r="I38" s="301">
        <f t="shared" si="0"/>
        <v>-10994958</v>
      </c>
      <c r="J38" s="301">
        <f t="shared" si="1"/>
        <v>-3977393</v>
      </c>
      <c r="K38" s="289"/>
      <c r="L38" s="289"/>
    </row>
    <row r="39" spans="1:12" s="293" customFormat="1" ht="25.5">
      <c r="A39" s="302" t="s">
        <v>346</v>
      </c>
      <c r="B39" s="303" t="s">
        <v>9</v>
      </c>
      <c r="C39" s="304"/>
      <c r="D39" s="297"/>
      <c r="E39" s="297"/>
      <c r="F39" s="300"/>
      <c r="G39" s="443">
        <v>0</v>
      </c>
      <c r="H39" s="443">
        <v>0</v>
      </c>
      <c r="I39" s="301">
        <f t="shared" si="0"/>
        <v>0</v>
      </c>
      <c r="J39" s="301">
        <f t="shared" si="1"/>
        <v>0</v>
      </c>
      <c r="K39" s="289"/>
      <c r="L39" s="289"/>
    </row>
    <row r="40" spans="1:12" s="293" customFormat="1" ht="25.5">
      <c r="A40" s="302" t="s">
        <v>347</v>
      </c>
      <c r="B40" s="303" t="s">
        <v>58</v>
      </c>
      <c r="C40" s="304"/>
      <c r="D40" s="297">
        <v>40648868</v>
      </c>
      <c r="E40" s="297">
        <v>49005295</v>
      </c>
      <c r="F40" s="300"/>
      <c r="G40" s="443">
        <v>88148904</v>
      </c>
      <c r="H40" s="443">
        <v>67308018</v>
      </c>
      <c r="I40" s="301">
        <f t="shared" si="0"/>
        <v>47500036</v>
      </c>
      <c r="J40" s="301">
        <f t="shared" si="1"/>
        <v>18302723</v>
      </c>
      <c r="K40" s="289"/>
      <c r="L40" s="289"/>
    </row>
    <row r="41" spans="1:12" s="293" customFormat="1" ht="25.5">
      <c r="A41" s="302" t="s">
        <v>348</v>
      </c>
      <c r="B41" s="303" t="s">
        <v>59</v>
      </c>
      <c r="C41" s="304"/>
      <c r="D41" s="297">
        <v>100727521</v>
      </c>
      <c r="E41" s="297">
        <v>22250597</v>
      </c>
      <c r="F41" s="300"/>
      <c r="G41" s="443">
        <v>46065492</v>
      </c>
      <c r="H41" s="443">
        <v>118967490</v>
      </c>
      <c r="I41" s="301">
        <f t="shared" si="0"/>
        <v>-54662029</v>
      </c>
      <c r="J41" s="301">
        <f t="shared" si="1"/>
        <v>96716893</v>
      </c>
      <c r="K41" s="289"/>
      <c r="L41" s="289"/>
    </row>
    <row r="42" spans="1:12" s="293" customFormat="1" ht="25.5">
      <c r="A42" s="302" t="s">
        <v>349</v>
      </c>
      <c r="B42" s="303" t="s">
        <v>10</v>
      </c>
      <c r="C42" s="304"/>
      <c r="D42" s="297">
        <v>3828244607</v>
      </c>
      <c r="E42" s="297">
        <v>60509765</v>
      </c>
      <c r="F42" s="300"/>
      <c r="G42" s="443">
        <v>191061383</v>
      </c>
      <c r="H42" s="443">
        <v>20529807</v>
      </c>
      <c r="I42" s="301">
        <f t="shared" si="0"/>
        <v>-3637183224</v>
      </c>
      <c r="J42" s="301">
        <f t="shared" si="1"/>
        <v>-39979958</v>
      </c>
      <c r="K42" s="289"/>
      <c r="L42" s="289"/>
    </row>
    <row r="43" spans="1:12" s="293" customFormat="1" ht="25.5">
      <c r="A43" s="302" t="s">
        <v>350</v>
      </c>
      <c r="B43" s="303" t="s">
        <v>60</v>
      </c>
      <c r="C43" s="304"/>
      <c r="D43" s="297">
        <v>150993959</v>
      </c>
      <c r="E43" s="297">
        <v>123742473</v>
      </c>
      <c r="F43" s="300"/>
      <c r="G43" s="443">
        <v>148294259</v>
      </c>
      <c r="H43" s="443">
        <v>136879383</v>
      </c>
      <c r="I43" s="301">
        <f t="shared" si="0"/>
        <v>-2699700</v>
      </c>
      <c r="J43" s="301">
        <f t="shared" si="1"/>
        <v>13136910</v>
      </c>
      <c r="K43" s="289"/>
      <c r="L43" s="289"/>
    </row>
    <row r="44" spans="1:12" s="293" customFormat="1" ht="25.5">
      <c r="A44" s="302" t="s">
        <v>351</v>
      </c>
      <c r="B44" s="303" t="s">
        <v>61</v>
      </c>
      <c r="C44" s="304"/>
      <c r="D44" s="297"/>
      <c r="E44" s="297"/>
      <c r="F44" s="300"/>
      <c r="G44" s="443"/>
      <c r="H44" s="443"/>
      <c r="I44" s="301">
        <f t="shared" si="0"/>
        <v>0</v>
      </c>
      <c r="J44" s="301">
        <f t="shared" si="1"/>
        <v>0</v>
      </c>
      <c r="K44" s="289"/>
      <c r="L44" s="289"/>
    </row>
    <row r="45" spans="1:12" s="293" customFormat="1" ht="25.5">
      <c r="A45" s="294" t="s">
        <v>352</v>
      </c>
      <c r="B45" s="295" t="s">
        <v>5</v>
      </c>
      <c r="C45" s="305"/>
      <c r="D45" s="306">
        <v>4164853848</v>
      </c>
      <c r="E45" s="306">
        <v>3187148455</v>
      </c>
      <c r="F45" s="300"/>
      <c r="G45" s="443">
        <v>7244335835</v>
      </c>
      <c r="H45" s="443">
        <v>362710713</v>
      </c>
      <c r="I45" s="301">
        <f t="shared" si="0"/>
        <v>3079481987</v>
      </c>
      <c r="J45" s="301">
        <f t="shared" si="1"/>
        <v>-2824437742</v>
      </c>
      <c r="K45" s="289"/>
      <c r="L45" s="289"/>
    </row>
    <row r="46" spans="1:12" s="293" customFormat="1" ht="38.25">
      <c r="A46" s="294" t="s">
        <v>353</v>
      </c>
      <c r="B46" s="295" t="s">
        <v>11</v>
      </c>
      <c r="C46" s="305"/>
      <c r="D46" s="306">
        <v>88800405456</v>
      </c>
      <c r="E46" s="306">
        <v>89484768045</v>
      </c>
      <c r="F46" s="300"/>
      <c r="G46" s="443">
        <v>92725215681</v>
      </c>
      <c r="H46" s="443">
        <v>86858611704</v>
      </c>
      <c r="I46" s="301">
        <f>G46-D46</f>
        <v>3924810225</v>
      </c>
      <c r="J46" s="301">
        <f t="shared" si="1"/>
        <v>-2626156341</v>
      </c>
      <c r="K46" s="289"/>
      <c r="L46" s="289"/>
    </row>
    <row r="47" spans="1:12" s="293" customFormat="1" ht="25.5">
      <c r="A47" s="302" t="s">
        <v>354</v>
      </c>
      <c r="B47" s="303" t="s">
        <v>12</v>
      </c>
      <c r="C47" s="304"/>
      <c r="D47" s="297">
        <v>64360444500</v>
      </c>
      <c r="E47" s="297">
        <v>71029104200</v>
      </c>
      <c r="F47" s="300"/>
      <c r="G47" s="443">
        <v>75260610700</v>
      </c>
      <c r="H47" s="443">
        <v>75001567500</v>
      </c>
      <c r="I47" s="301">
        <f t="shared" si="0"/>
        <v>10900166200</v>
      </c>
      <c r="J47" s="301">
        <f t="shared" si="1"/>
        <v>3972463300</v>
      </c>
      <c r="K47" s="289"/>
      <c r="L47" s="289"/>
    </row>
    <row r="48" spans="1:12" s="293" customFormat="1" ht="25.5">
      <c r="A48" s="302" t="s">
        <v>355</v>
      </c>
      <c r="B48" s="303" t="s">
        <v>13</v>
      </c>
      <c r="C48" s="304"/>
      <c r="D48" s="297">
        <v>165522037700</v>
      </c>
      <c r="E48" s="297">
        <v>163042453800</v>
      </c>
      <c r="F48" s="300"/>
      <c r="G48" s="443">
        <v>162206994400</v>
      </c>
      <c r="H48" s="443">
        <v>160884046300</v>
      </c>
      <c r="I48" s="301">
        <f t="shared" si="0"/>
        <v>-3315043300</v>
      </c>
      <c r="J48" s="301">
        <f t="shared" si="1"/>
        <v>-2158407500</v>
      </c>
      <c r="K48" s="289"/>
      <c r="L48" s="289"/>
    </row>
    <row r="49" spans="1:12" s="293" customFormat="1" ht="25.5">
      <c r="A49" s="302" t="s">
        <v>356</v>
      </c>
      <c r="B49" s="303" t="s">
        <v>62</v>
      </c>
      <c r="C49" s="304"/>
      <c r="D49" s="297">
        <v>-101161593200</v>
      </c>
      <c r="E49" s="297">
        <v>-92013349600</v>
      </c>
      <c r="F49" s="300"/>
      <c r="G49" s="443">
        <v>-86946383700</v>
      </c>
      <c r="H49" s="443">
        <v>-85882478800</v>
      </c>
      <c r="I49" s="301">
        <f t="shared" si="0"/>
        <v>14215209500</v>
      </c>
      <c r="J49" s="301">
        <f t="shared" si="1"/>
        <v>6130870800</v>
      </c>
      <c r="K49" s="289"/>
      <c r="L49" s="289"/>
    </row>
    <row r="50" spans="1:12" s="293" customFormat="1" ht="25.5">
      <c r="A50" s="302" t="s">
        <v>357</v>
      </c>
      <c r="B50" s="303" t="s">
        <v>63</v>
      </c>
      <c r="C50" s="304"/>
      <c r="D50" s="297">
        <v>3874847524</v>
      </c>
      <c r="E50" s="297">
        <v>6140999808</v>
      </c>
      <c r="F50" s="300"/>
      <c r="G50" s="443">
        <v>7206820023</v>
      </c>
      <c r="H50" s="443">
        <v>7163878302</v>
      </c>
      <c r="I50" s="301">
        <f t="shared" si="0"/>
        <v>3331972499</v>
      </c>
      <c r="J50" s="301">
        <f t="shared" si="1"/>
        <v>1022878494</v>
      </c>
      <c r="K50" s="289"/>
      <c r="L50" s="289"/>
    </row>
    <row r="51" spans="1:12" s="293" customFormat="1" ht="25.5">
      <c r="A51" s="302" t="s">
        <v>358</v>
      </c>
      <c r="B51" s="303" t="s">
        <v>14</v>
      </c>
      <c r="C51" s="304"/>
      <c r="D51" s="297">
        <v>20565113432</v>
      </c>
      <c r="E51" s="297">
        <v>12314664037</v>
      </c>
      <c r="F51" s="300"/>
      <c r="G51" s="443">
        <v>10257784958</v>
      </c>
      <c r="H51" s="443">
        <v>4693165902</v>
      </c>
      <c r="I51" s="301">
        <f t="shared" si="0"/>
        <v>-10307328474</v>
      </c>
      <c r="J51" s="301">
        <f t="shared" si="1"/>
        <v>-7621498135</v>
      </c>
      <c r="K51" s="289"/>
      <c r="L51" s="289"/>
    </row>
    <row r="52" spans="1:12" s="293" customFormat="1" ht="38.25">
      <c r="A52" s="294" t="s">
        <v>359</v>
      </c>
      <c r="B52" s="295" t="s">
        <v>15</v>
      </c>
      <c r="C52" s="305"/>
      <c r="D52" s="312">
        <v>13797.35</v>
      </c>
      <c r="E52" s="312">
        <v>12598.32</v>
      </c>
      <c r="F52" s="300"/>
      <c r="G52" s="443">
        <v>12320.55</v>
      </c>
      <c r="H52" s="443">
        <v>11580.9</v>
      </c>
      <c r="I52" s="301">
        <f t="shared" si="0"/>
        <v>-1476.8000000000011</v>
      </c>
      <c r="J52" s="301">
        <f t="shared" si="1"/>
        <v>-1017.4200000000001</v>
      </c>
      <c r="K52" s="289"/>
      <c r="L52" s="289"/>
    </row>
    <row r="53" spans="1:12" s="293" customFormat="1" ht="25.5">
      <c r="A53" s="294" t="s">
        <v>360</v>
      </c>
      <c r="B53" s="295" t="s">
        <v>64</v>
      </c>
      <c r="C53" s="305"/>
      <c r="D53" s="297"/>
      <c r="E53" s="312"/>
      <c r="F53" s="300"/>
      <c r="G53" s="443"/>
      <c r="H53" s="443"/>
      <c r="I53" s="301">
        <f t="shared" si="0"/>
        <v>0</v>
      </c>
      <c r="J53" s="301">
        <f t="shared" si="1"/>
        <v>0</v>
      </c>
      <c r="K53" s="289"/>
      <c r="L53" s="289"/>
    </row>
    <row r="54" spans="1:12" s="293" customFormat="1" ht="25.5">
      <c r="A54" s="302" t="s">
        <v>361</v>
      </c>
      <c r="B54" s="303" t="s">
        <v>65</v>
      </c>
      <c r="C54" s="304"/>
      <c r="D54" s="297"/>
      <c r="E54" s="553"/>
      <c r="F54" s="300"/>
      <c r="G54" s="443"/>
      <c r="H54" s="443"/>
      <c r="I54" s="301">
        <f t="shared" si="0"/>
        <v>0</v>
      </c>
      <c r="J54" s="301">
        <f t="shared" si="1"/>
        <v>0</v>
      </c>
      <c r="K54" s="289"/>
      <c r="L54" s="289"/>
    </row>
    <row r="55" spans="1:12" s="293" customFormat="1" ht="38.25">
      <c r="A55" s="302" t="s">
        <v>362</v>
      </c>
      <c r="B55" s="303" t="s">
        <v>66</v>
      </c>
      <c r="C55" s="304"/>
      <c r="D55" s="297"/>
      <c r="E55" s="553"/>
      <c r="F55" s="300"/>
      <c r="G55" s="443"/>
      <c r="H55" s="443"/>
      <c r="I55" s="301">
        <f t="shared" si="0"/>
        <v>0</v>
      </c>
      <c r="J55" s="301">
        <f t="shared" si="1"/>
        <v>0</v>
      </c>
      <c r="K55" s="289"/>
      <c r="L55" s="289"/>
    </row>
    <row r="56" spans="1:12" s="293" customFormat="1" ht="25.5">
      <c r="A56" s="294" t="s">
        <v>363</v>
      </c>
      <c r="B56" s="295" t="s">
        <v>67</v>
      </c>
      <c r="C56" s="305"/>
      <c r="D56" s="297"/>
      <c r="E56" s="312"/>
      <c r="F56" s="300"/>
      <c r="G56" s="443"/>
      <c r="H56" s="443"/>
      <c r="I56" s="301">
        <f t="shared" si="0"/>
        <v>0</v>
      </c>
      <c r="J56" s="301">
        <f t="shared" si="1"/>
        <v>0</v>
      </c>
      <c r="K56" s="289"/>
      <c r="L56" s="289"/>
    </row>
    <row r="57" spans="1:12" s="293" customFormat="1" ht="25.5">
      <c r="A57" s="302" t="s">
        <v>364</v>
      </c>
      <c r="B57" s="303" t="s">
        <v>68</v>
      </c>
      <c r="C57" s="304"/>
      <c r="D57" s="297"/>
      <c r="E57" s="553"/>
      <c r="F57" s="300"/>
      <c r="G57" s="443"/>
      <c r="H57" s="443"/>
      <c r="I57" s="301">
        <f t="shared" si="0"/>
        <v>0</v>
      </c>
      <c r="J57" s="301">
        <f t="shared" si="1"/>
        <v>0</v>
      </c>
      <c r="K57" s="289"/>
      <c r="L57" s="289"/>
    </row>
    <row r="58" spans="1:12" s="293" customFormat="1" ht="25.5">
      <c r="A58" s="302" t="s">
        <v>365</v>
      </c>
      <c r="B58" s="303" t="s">
        <v>69</v>
      </c>
      <c r="C58" s="304"/>
      <c r="D58" s="297"/>
      <c r="E58" s="553"/>
      <c r="F58" s="300"/>
      <c r="G58" s="443"/>
      <c r="H58" s="443"/>
      <c r="I58" s="301">
        <f t="shared" si="0"/>
        <v>0</v>
      </c>
      <c r="J58" s="301">
        <f t="shared" si="1"/>
        <v>0</v>
      </c>
      <c r="K58" s="289"/>
      <c r="L58" s="289"/>
    </row>
    <row r="59" spans="1:12" s="293" customFormat="1" ht="25.5">
      <c r="A59" s="302" t="s">
        <v>366</v>
      </c>
      <c r="B59" s="303" t="s">
        <v>70</v>
      </c>
      <c r="C59" s="304"/>
      <c r="D59" s="297"/>
      <c r="E59" s="553"/>
      <c r="F59" s="300"/>
      <c r="G59" s="443"/>
      <c r="H59" s="443"/>
      <c r="I59" s="301">
        <f t="shared" si="0"/>
        <v>0</v>
      </c>
      <c r="J59" s="301">
        <f t="shared" si="1"/>
        <v>0</v>
      </c>
      <c r="K59" s="289"/>
      <c r="L59" s="289"/>
    </row>
    <row r="60" spans="1:12" s="293" customFormat="1" ht="25.5">
      <c r="A60" s="302" t="s">
        <v>367</v>
      </c>
      <c r="B60" s="303" t="s">
        <v>71</v>
      </c>
      <c r="C60" s="304"/>
      <c r="D60" s="313">
        <v>6436044.4500000002</v>
      </c>
      <c r="E60" s="313">
        <v>7102910.4199999999</v>
      </c>
      <c r="F60" s="300"/>
      <c r="G60" s="443">
        <v>7526061.0700000003</v>
      </c>
      <c r="H60" s="443">
        <v>7500156.75</v>
      </c>
      <c r="I60" s="301">
        <f t="shared" si="0"/>
        <v>1090016.6200000001</v>
      </c>
      <c r="J60" s="301">
        <f t="shared" si="1"/>
        <v>397246.33000000007</v>
      </c>
      <c r="K60" s="289"/>
      <c r="L60" s="289"/>
    </row>
    <row r="61" spans="1:12" s="293" customFormat="1">
      <c r="A61" s="314"/>
      <c r="B61" s="315"/>
      <c r="C61" s="290"/>
      <c r="D61" s="316"/>
      <c r="E61" s="316"/>
      <c r="F61" s="292"/>
      <c r="G61" s="443"/>
      <c r="H61" s="443"/>
      <c r="I61" s="289"/>
      <c r="J61" s="289"/>
      <c r="K61" s="289"/>
      <c r="L61" s="289"/>
    </row>
    <row r="62" spans="1:12" s="293" customFormat="1">
      <c r="A62" s="317"/>
      <c r="B62" s="318"/>
      <c r="C62" s="318"/>
      <c r="D62" s="319"/>
      <c r="E62" s="319"/>
      <c r="F62" s="292"/>
      <c r="G62" s="443"/>
      <c r="H62" s="443"/>
      <c r="I62" s="289"/>
      <c r="J62" s="289"/>
      <c r="K62" s="289"/>
      <c r="L62" s="289"/>
    </row>
    <row r="63" spans="1:12" s="293" customFormat="1">
      <c r="A63" s="320" t="str">
        <f>BCthunhap!A51</f>
        <v>Đại diện được ủy quyền của Ngân hàng giám sát</v>
      </c>
      <c r="B63" s="321"/>
      <c r="C63" s="322"/>
      <c r="D63" s="323" t="str">
        <f>BCthunhap!E51</f>
        <v>Đại diện được ủy quyền của Công ty quản lý Quỹ</v>
      </c>
      <c r="E63" s="323"/>
      <c r="F63" s="292"/>
      <c r="G63" s="443"/>
      <c r="H63" s="443"/>
      <c r="I63" s="289"/>
      <c r="J63" s="289"/>
      <c r="K63" s="289"/>
      <c r="L63" s="289"/>
    </row>
    <row r="64" spans="1:12" s="293" customFormat="1">
      <c r="A64" s="324" t="s">
        <v>176</v>
      </c>
      <c r="B64" s="321"/>
      <c r="C64" s="322"/>
      <c r="D64" s="325" t="s">
        <v>177</v>
      </c>
      <c r="E64" s="325"/>
      <c r="F64" s="292"/>
      <c r="G64" s="443"/>
      <c r="H64" s="443"/>
      <c r="I64" s="289"/>
      <c r="J64" s="289"/>
      <c r="K64" s="289"/>
      <c r="L64" s="289"/>
    </row>
    <row r="65" spans="1:12" s="293" customFormat="1">
      <c r="A65" s="321"/>
      <c r="B65" s="321"/>
      <c r="C65" s="322"/>
      <c r="D65" s="322"/>
      <c r="E65" s="322"/>
      <c r="F65" s="292"/>
      <c r="G65" s="443"/>
      <c r="H65" s="443"/>
      <c r="I65" s="289"/>
      <c r="J65" s="289"/>
      <c r="K65" s="289"/>
      <c r="L65" s="289"/>
    </row>
    <row r="66" spans="1:12" s="293" customFormat="1">
      <c r="A66" s="321"/>
      <c r="B66" s="321"/>
      <c r="C66" s="322"/>
      <c r="D66" s="322"/>
      <c r="E66" s="322"/>
      <c r="F66" s="292"/>
      <c r="G66" s="443"/>
      <c r="H66" s="443"/>
      <c r="I66" s="289"/>
      <c r="J66" s="289"/>
      <c r="K66" s="289"/>
      <c r="L66" s="289"/>
    </row>
    <row r="67" spans="1:12" s="293" customFormat="1">
      <c r="A67" s="321"/>
      <c r="B67" s="321"/>
      <c r="C67" s="322"/>
      <c r="D67" s="322"/>
      <c r="E67" s="322"/>
      <c r="F67" s="292"/>
      <c r="G67" s="443"/>
      <c r="H67" s="443"/>
      <c r="I67" s="289"/>
      <c r="J67" s="289"/>
      <c r="K67" s="289"/>
      <c r="L67" s="289"/>
    </row>
    <row r="68" spans="1:12" s="293" customFormat="1">
      <c r="A68" s="321"/>
      <c r="B68" s="321"/>
      <c r="C68" s="322"/>
      <c r="D68" s="322"/>
      <c r="E68" s="322"/>
      <c r="F68" s="292"/>
      <c r="G68" s="443"/>
      <c r="H68" s="443"/>
      <c r="I68" s="289"/>
      <c r="J68" s="289"/>
      <c r="K68" s="289"/>
      <c r="L68" s="289"/>
    </row>
    <row r="69" spans="1:12" s="293" customFormat="1">
      <c r="A69" s="321"/>
      <c r="B69" s="321"/>
      <c r="C69" s="322"/>
      <c r="D69" s="322"/>
      <c r="E69" s="322"/>
      <c r="F69" s="292"/>
      <c r="G69" s="443"/>
      <c r="H69" s="443"/>
      <c r="I69" s="289"/>
      <c r="J69" s="289"/>
      <c r="K69" s="289"/>
      <c r="L69" s="289"/>
    </row>
    <row r="70" spans="1:12" s="293" customFormat="1">
      <c r="A70" s="321"/>
      <c r="B70" s="321"/>
      <c r="C70" s="322"/>
      <c r="D70" s="322"/>
      <c r="E70" s="322"/>
      <c r="F70" s="292"/>
      <c r="G70" s="443"/>
      <c r="H70" s="443"/>
      <c r="I70" s="289"/>
      <c r="J70" s="289"/>
      <c r="K70" s="289"/>
      <c r="L70" s="289"/>
    </row>
    <row r="71" spans="1:12" s="293" customFormat="1">
      <c r="A71" s="326"/>
      <c r="B71" s="326"/>
      <c r="C71" s="322"/>
      <c r="D71" s="327"/>
      <c r="E71" s="327"/>
      <c r="F71" s="292"/>
      <c r="G71" s="443"/>
      <c r="H71" s="443"/>
      <c r="I71" s="289"/>
      <c r="J71" s="289"/>
      <c r="K71" s="289"/>
      <c r="L71" s="289"/>
    </row>
    <row r="72" spans="1:12" s="293" customFormat="1">
      <c r="A72" s="320" t="s">
        <v>236</v>
      </c>
      <c r="B72" s="321"/>
      <c r="C72" s="322"/>
      <c r="D72" s="470" t="s">
        <v>451</v>
      </c>
      <c r="E72" s="323"/>
      <c r="F72" s="292"/>
      <c r="G72" s="443"/>
      <c r="H72" s="443"/>
      <c r="I72" s="289"/>
      <c r="J72" s="289"/>
      <c r="K72" s="289"/>
      <c r="L72" s="289"/>
    </row>
    <row r="73" spans="1:12" s="293" customFormat="1">
      <c r="A73" s="320" t="s">
        <v>609</v>
      </c>
      <c r="B73" s="321"/>
      <c r="C73" s="322"/>
      <c r="D73" s="323"/>
      <c r="E73" s="323"/>
      <c r="F73" s="292"/>
      <c r="G73" s="443"/>
      <c r="H73" s="443"/>
      <c r="I73" s="289"/>
      <c r="J73" s="289"/>
      <c r="K73" s="289"/>
      <c r="L73" s="289"/>
    </row>
    <row r="74" spans="1:12" s="293" customFormat="1">
      <c r="A74" s="293" t="s">
        <v>237</v>
      </c>
      <c r="B74" s="321"/>
      <c r="C74" s="322"/>
      <c r="D74" s="322"/>
      <c r="E74" s="322"/>
      <c r="F74" s="292"/>
      <c r="G74" s="443"/>
      <c r="H74" s="443"/>
      <c r="I74" s="289"/>
      <c r="J74" s="289"/>
      <c r="K74" s="289"/>
      <c r="L74" s="289"/>
    </row>
    <row r="75" spans="1:12" s="293" customFormat="1">
      <c r="A75" s="328"/>
      <c r="B75" s="328"/>
      <c r="E75" s="329"/>
      <c r="F75" s="292"/>
      <c r="G75" s="443"/>
      <c r="H75" s="443"/>
      <c r="I75" s="289"/>
      <c r="J75" s="289"/>
      <c r="K75" s="289"/>
      <c r="L75" s="289"/>
    </row>
    <row r="76" spans="1:12" s="293" customFormat="1">
      <c r="A76" s="328"/>
      <c r="B76" s="328"/>
      <c r="E76" s="329"/>
      <c r="F76" s="292"/>
      <c r="G76" s="443"/>
      <c r="H76" s="443"/>
      <c r="I76" s="289"/>
      <c r="J76" s="289"/>
      <c r="K76" s="289"/>
      <c r="L76" s="289"/>
    </row>
    <row r="77" spans="1:12" s="293" customFormat="1">
      <c r="A77" s="488"/>
      <c r="B77" s="488"/>
      <c r="C77" s="330"/>
      <c r="D77" s="488"/>
      <c r="E77" s="488"/>
      <c r="F77" s="292"/>
      <c r="G77" s="443"/>
      <c r="H77" s="443"/>
      <c r="I77" s="289"/>
      <c r="J77" s="289"/>
      <c r="K77" s="289"/>
      <c r="L77" s="289"/>
    </row>
    <row r="78" spans="1:12" s="293" customFormat="1">
      <c r="A78" s="486"/>
      <c r="B78" s="486"/>
      <c r="C78" s="331"/>
      <c r="D78" s="486"/>
      <c r="E78" s="486"/>
      <c r="F78" s="292"/>
      <c r="G78" s="443"/>
      <c r="H78" s="443"/>
      <c r="I78" s="289"/>
      <c r="J78" s="289"/>
      <c r="K78" s="289"/>
      <c r="L78" s="289"/>
    </row>
    <row r="79" spans="1:12" s="293" customFormat="1" ht="13.15" customHeight="1">
      <c r="A79" s="487"/>
      <c r="B79" s="487"/>
      <c r="C79" s="332"/>
      <c r="D79" s="485"/>
      <c r="E79" s="485"/>
      <c r="F79" s="292"/>
      <c r="G79" s="443"/>
      <c r="H79" s="443"/>
      <c r="I79" s="289"/>
      <c r="J79" s="289"/>
      <c r="K79" s="289"/>
      <c r="L79" s="289"/>
    </row>
    <row r="80" spans="1:12" s="293" customFormat="1">
      <c r="F80" s="292"/>
      <c r="G80" s="443"/>
      <c r="H80" s="443"/>
      <c r="I80" s="289"/>
      <c r="J80" s="289"/>
      <c r="K80" s="289"/>
      <c r="L80" s="289"/>
    </row>
    <row r="81" spans="6:12" s="293" customFormat="1">
      <c r="F81" s="292"/>
      <c r="G81" s="443"/>
      <c r="H81" s="443"/>
      <c r="I81" s="289"/>
      <c r="J81" s="289"/>
      <c r="K81" s="289"/>
      <c r="L81" s="289"/>
    </row>
    <row r="82" spans="6:12" s="293" customFormat="1">
      <c r="F82" s="292"/>
      <c r="G82" s="443"/>
      <c r="H82" s="443"/>
      <c r="I82" s="289"/>
      <c r="J82" s="289"/>
      <c r="K82" s="289"/>
      <c r="L82" s="289"/>
    </row>
    <row r="83" spans="6:12" s="293" customFormat="1">
      <c r="F83" s="292"/>
      <c r="G83" s="443"/>
      <c r="H83" s="443"/>
      <c r="I83" s="289"/>
      <c r="J83" s="289"/>
      <c r="K83" s="289"/>
      <c r="L83" s="289"/>
    </row>
    <row r="84" spans="6:12" s="293" customFormat="1">
      <c r="F84" s="292"/>
      <c r="G84" s="443"/>
      <c r="H84" s="443"/>
      <c r="I84" s="289"/>
      <c r="J84" s="289"/>
      <c r="K84" s="289"/>
      <c r="L84" s="289"/>
    </row>
    <row r="85" spans="6:12" s="293" customFormat="1">
      <c r="F85" s="292"/>
      <c r="G85" s="443"/>
      <c r="H85" s="443"/>
      <c r="I85" s="289"/>
      <c r="J85" s="289"/>
      <c r="K85" s="289"/>
      <c r="L85" s="289"/>
    </row>
    <row r="86" spans="6:12" s="293" customFormat="1">
      <c r="F86" s="292"/>
      <c r="G86" s="443"/>
      <c r="H86" s="443"/>
      <c r="I86" s="289"/>
      <c r="J86" s="289"/>
      <c r="K86" s="289"/>
      <c r="L86" s="289"/>
    </row>
    <row r="87" spans="6:12" s="293" customFormat="1">
      <c r="F87" s="292"/>
      <c r="G87" s="443"/>
      <c r="H87" s="443"/>
      <c r="I87" s="289"/>
      <c r="J87" s="289"/>
      <c r="K87" s="289"/>
      <c r="L87" s="289"/>
    </row>
    <row r="88" spans="6:12" s="293" customFormat="1">
      <c r="F88" s="292"/>
      <c r="G88" s="443"/>
      <c r="H88" s="443"/>
      <c r="I88" s="289"/>
      <c r="J88" s="289"/>
      <c r="K88" s="289"/>
      <c r="L88" s="289"/>
    </row>
    <row r="89" spans="6:12" s="293" customFormat="1">
      <c r="F89" s="292"/>
      <c r="G89" s="443"/>
      <c r="H89" s="443"/>
      <c r="I89" s="289"/>
      <c r="J89" s="289"/>
      <c r="K89" s="289"/>
      <c r="L89" s="289"/>
    </row>
    <row r="90" spans="6:12" s="293" customFormat="1">
      <c r="F90" s="292"/>
      <c r="G90" s="443"/>
      <c r="H90" s="443"/>
      <c r="I90" s="289"/>
      <c r="J90" s="289"/>
      <c r="K90" s="289"/>
      <c r="L90" s="289"/>
    </row>
    <row r="91" spans="6:12" s="293" customFormat="1">
      <c r="F91" s="292"/>
      <c r="G91" s="443"/>
      <c r="H91" s="443"/>
      <c r="I91" s="289"/>
      <c r="J91" s="289"/>
      <c r="K91" s="289"/>
      <c r="L91" s="289"/>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topLeftCell="A13" zoomScale="80" zoomScaleNormal="100" zoomScaleSheetLayoutView="80" workbookViewId="0">
      <selection activeCell="G13" sqref="G1:J1048576"/>
    </sheetView>
  </sheetViews>
  <sheetFormatPr defaultColWidth="9.140625" defaultRowHeight="12.75"/>
  <cols>
    <col min="1" max="1" width="9.28515625" style="334" bestFit="1" customWidth="1"/>
    <col min="2" max="2" width="50" style="334" customWidth="1"/>
    <col min="3" max="3" width="13.5703125" style="334" customWidth="1"/>
    <col min="4" max="4" width="22.5703125" style="379" customWidth="1"/>
    <col min="5" max="5" width="22" style="380" customWidth="1"/>
    <col min="6" max="6" width="21" style="341" customWidth="1"/>
    <col min="7" max="7" width="21" style="333" hidden="1" customWidth="1"/>
    <col min="8" max="8" width="9.140625" style="289" hidden="1" customWidth="1"/>
    <col min="9" max="9" width="16.140625" style="289" hidden="1" customWidth="1"/>
    <col min="10" max="10" width="13.5703125" style="289" hidden="1" customWidth="1"/>
    <col min="11" max="11" width="14.140625" style="289" customWidth="1"/>
    <col min="12" max="16384" width="9.140625" style="334"/>
  </cols>
  <sheetData>
    <row r="1" spans="1:11" ht="23.25" customHeight="1">
      <c r="A1" s="489" t="s">
        <v>518</v>
      </c>
      <c r="B1" s="489"/>
      <c r="C1" s="489"/>
      <c r="D1" s="489"/>
      <c r="E1" s="489"/>
      <c r="F1" s="489"/>
    </row>
    <row r="2" spans="1:11" ht="25.5" customHeight="1">
      <c r="A2" s="490" t="s">
        <v>519</v>
      </c>
      <c r="B2" s="490"/>
      <c r="C2" s="490"/>
      <c r="D2" s="490"/>
      <c r="E2" s="490"/>
      <c r="F2" s="490"/>
    </row>
    <row r="3" spans="1:11" ht="15" customHeight="1">
      <c r="A3" s="491" t="s">
        <v>262</v>
      </c>
      <c r="B3" s="491"/>
      <c r="C3" s="491"/>
      <c r="D3" s="491"/>
      <c r="E3" s="491"/>
      <c r="F3" s="491"/>
    </row>
    <row r="4" spans="1:11">
      <c r="A4" s="491"/>
      <c r="B4" s="491"/>
      <c r="C4" s="491"/>
      <c r="D4" s="491"/>
      <c r="E4" s="491"/>
      <c r="F4" s="491"/>
    </row>
    <row r="5" spans="1:11">
      <c r="A5" s="492" t="str">
        <f>'ngay thang'!B12</f>
        <v>Tại ngày 31 tháng 07 năm 2025/ As at 31 Jul 2025</v>
      </c>
      <c r="B5" s="492"/>
      <c r="C5" s="492"/>
      <c r="D5" s="492"/>
      <c r="E5" s="492"/>
      <c r="F5" s="492"/>
    </row>
    <row r="6" spans="1:11">
      <c r="A6" s="469"/>
      <c r="B6" s="469"/>
      <c r="C6" s="469"/>
      <c r="D6" s="469"/>
      <c r="E6" s="335"/>
      <c r="F6" s="336"/>
    </row>
    <row r="7" spans="1:11" ht="30" customHeight="1">
      <c r="A7" s="474" t="s">
        <v>244</v>
      </c>
      <c r="B7" s="474"/>
      <c r="C7" s="474" t="s">
        <v>622</v>
      </c>
      <c r="D7" s="474"/>
      <c r="E7" s="474"/>
      <c r="F7" s="474"/>
    </row>
    <row r="8" spans="1:11" ht="30" customHeight="1">
      <c r="A8" s="474" t="s">
        <v>242</v>
      </c>
      <c r="B8" s="474"/>
      <c r="C8" s="474" t="s">
        <v>450</v>
      </c>
      <c r="D8" s="474"/>
      <c r="E8" s="474"/>
      <c r="F8" s="474"/>
    </row>
    <row r="9" spans="1:11" ht="30" customHeight="1">
      <c r="A9" s="473" t="s">
        <v>241</v>
      </c>
      <c r="B9" s="473"/>
      <c r="C9" s="473" t="s">
        <v>243</v>
      </c>
      <c r="D9" s="473"/>
      <c r="E9" s="473"/>
      <c r="F9" s="473"/>
    </row>
    <row r="10" spans="1:11" ht="30" customHeight="1">
      <c r="A10" s="473" t="s">
        <v>245</v>
      </c>
      <c r="B10" s="473"/>
      <c r="C10" s="473" t="str">
        <f>'ngay thang'!B14</f>
        <v>Ngày 04 tháng 08 năm 2025
04 Aug 2025</v>
      </c>
      <c r="D10" s="473"/>
      <c r="E10" s="473"/>
      <c r="F10" s="473"/>
    </row>
    <row r="11" spans="1:11" ht="19.5" customHeight="1">
      <c r="A11" s="467"/>
      <c r="B11" s="467"/>
      <c r="C11" s="467"/>
      <c r="D11" s="467"/>
      <c r="E11" s="337"/>
      <c r="F11" s="467"/>
    </row>
    <row r="12" spans="1:11" ht="21.75" customHeight="1">
      <c r="A12" s="338" t="s">
        <v>263</v>
      </c>
      <c r="D12" s="339"/>
      <c r="E12" s="340"/>
    </row>
    <row r="13" spans="1:11" ht="38.25">
      <c r="A13" s="342" t="s">
        <v>197</v>
      </c>
      <c r="B13" s="342" t="s">
        <v>198</v>
      </c>
      <c r="C13" s="342" t="s">
        <v>199</v>
      </c>
      <c r="D13" s="291" t="s">
        <v>286</v>
      </c>
      <c r="E13" s="343" t="s">
        <v>287</v>
      </c>
      <c r="F13" s="344" t="s">
        <v>232</v>
      </c>
    </row>
    <row r="14" spans="1:11" s="353" customFormat="1" ht="25.5">
      <c r="A14" s="345" t="s">
        <v>46</v>
      </c>
      <c r="B14" s="346" t="s">
        <v>248</v>
      </c>
      <c r="C14" s="347" t="s">
        <v>88</v>
      </c>
      <c r="D14" s="348"/>
      <c r="E14" s="349"/>
      <c r="F14" s="350"/>
      <c r="G14" s="333" t="s">
        <v>628</v>
      </c>
      <c r="H14" s="289"/>
      <c r="I14" s="289"/>
      <c r="J14" s="289"/>
      <c r="K14" s="289"/>
    </row>
    <row r="15" spans="1:11" s="353" customFormat="1" ht="25.5">
      <c r="A15" s="345" t="s">
        <v>89</v>
      </c>
      <c r="B15" s="347" t="s">
        <v>368</v>
      </c>
      <c r="C15" s="347" t="s">
        <v>90</v>
      </c>
      <c r="D15" s="354">
        <v>17187629304</v>
      </c>
      <c r="E15" s="354">
        <v>10275626000</v>
      </c>
      <c r="F15" s="355">
        <f t="shared" ref="F15:F57" si="0">D15/G15</f>
        <v>0.7653620957743672</v>
      </c>
      <c r="G15" s="333">
        <v>22456859830</v>
      </c>
      <c r="H15" s="289"/>
      <c r="I15" s="289"/>
      <c r="J15" s="289"/>
      <c r="K15" s="289"/>
    </row>
    <row r="16" spans="1:11" s="353" customFormat="1" ht="25.5">
      <c r="A16" s="345"/>
      <c r="B16" s="356" t="s">
        <v>520</v>
      </c>
      <c r="C16" s="347" t="s">
        <v>91</v>
      </c>
      <c r="D16" s="354"/>
      <c r="E16" s="354"/>
      <c r="F16" s="355"/>
      <c r="G16" s="333" t="s">
        <v>669</v>
      </c>
      <c r="H16" s="289"/>
      <c r="I16" s="289"/>
      <c r="J16" s="289"/>
      <c r="K16" s="289"/>
    </row>
    <row r="17" spans="1:11" s="353" customFormat="1" ht="25.5">
      <c r="A17" s="345"/>
      <c r="B17" s="356" t="s">
        <v>369</v>
      </c>
      <c r="C17" s="347" t="s">
        <v>92</v>
      </c>
      <c r="D17" s="354">
        <v>17187629304</v>
      </c>
      <c r="E17" s="354">
        <v>10275626000</v>
      </c>
      <c r="F17" s="355">
        <f t="shared" si="0"/>
        <v>0.7653620957743672</v>
      </c>
      <c r="G17" s="333">
        <v>22456859830</v>
      </c>
      <c r="H17" s="289"/>
      <c r="I17" s="289"/>
      <c r="J17" s="289"/>
      <c r="K17" s="289"/>
    </row>
    <row r="18" spans="1:11" s="353" customFormat="1" ht="25.5">
      <c r="A18" s="345" t="s">
        <v>93</v>
      </c>
      <c r="B18" s="347" t="s">
        <v>371</v>
      </c>
      <c r="C18" s="347" t="s">
        <v>94</v>
      </c>
      <c r="D18" s="354">
        <v>66674340000</v>
      </c>
      <c r="E18" s="354">
        <v>78451690500</v>
      </c>
      <c r="F18" s="355">
        <f t="shared" si="0"/>
        <v>1.0125471344787342</v>
      </c>
      <c r="G18" s="333">
        <v>65848134600</v>
      </c>
      <c r="H18" s="289"/>
      <c r="I18" s="289"/>
      <c r="J18" s="289"/>
      <c r="K18" s="289"/>
    </row>
    <row r="19" spans="1:11" s="353" customFormat="1" ht="25.5">
      <c r="A19" s="345"/>
      <c r="B19" s="356" t="s">
        <v>372</v>
      </c>
      <c r="C19" s="347" t="s">
        <v>95</v>
      </c>
      <c r="D19" s="357">
        <v>66674340000</v>
      </c>
      <c r="E19" s="357">
        <v>78451690500</v>
      </c>
      <c r="F19" s="355">
        <f t="shared" si="0"/>
        <v>1.0125471344787342</v>
      </c>
      <c r="G19" s="333">
        <v>65848134600</v>
      </c>
      <c r="H19" s="289"/>
      <c r="I19" s="289"/>
      <c r="J19" s="289"/>
      <c r="K19" s="289"/>
    </row>
    <row r="20" spans="1:11" s="353" customFormat="1" ht="25.5">
      <c r="A20" s="345"/>
      <c r="B20" s="356" t="s">
        <v>373</v>
      </c>
      <c r="C20" s="347" t="s">
        <v>96</v>
      </c>
      <c r="D20" s="354"/>
      <c r="E20" s="354"/>
      <c r="F20" s="355"/>
      <c r="G20" s="333" t="s">
        <v>669</v>
      </c>
      <c r="H20" s="289"/>
      <c r="I20" s="289"/>
      <c r="J20" s="289"/>
      <c r="K20" s="289"/>
    </row>
    <row r="21" spans="1:11" s="353" customFormat="1" ht="25.5">
      <c r="A21" s="345"/>
      <c r="B21" s="356" t="s">
        <v>374</v>
      </c>
      <c r="C21" s="347" t="s">
        <v>179</v>
      </c>
      <c r="D21" s="354"/>
      <c r="E21" s="354"/>
      <c r="F21" s="355"/>
      <c r="G21" s="333" t="s">
        <v>669</v>
      </c>
      <c r="H21" s="289"/>
      <c r="I21" s="289"/>
      <c r="J21" s="289"/>
      <c r="K21" s="289"/>
    </row>
    <row r="22" spans="1:11" s="353" customFormat="1" ht="25.5">
      <c r="A22" s="345"/>
      <c r="B22" s="356" t="s">
        <v>271</v>
      </c>
      <c r="C22" s="347" t="s">
        <v>180</v>
      </c>
      <c r="D22" s="354"/>
      <c r="E22" s="354"/>
      <c r="F22" s="355"/>
      <c r="G22" s="333" t="s">
        <v>669</v>
      </c>
      <c r="H22" s="289"/>
      <c r="I22" s="289"/>
      <c r="J22" s="289"/>
      <c r="K22" s="289"/>
    </row>
    <row r="23" spans="1:11" s="353" customFormat="1" ht="25.5">
      <c r="A23" s="345" t="s">
        <v>97</v>
      </c>
      <c r="B23" s="356" t="s">
        <v>550</v>
      </c>
      <c r="C23" s="347"/>
      <c r="D23" s="354"/>
      <c r="E23" s="354"/>
      <c r="F23" s="355"/>
      <c r="G23" s="333" t="s">
        <v>669</v>
      </c>
      <c r="H23" s="289"/>
      <c r="I23" s="289"/>
      <c r="J23" s="289"/>
      <c r="K23" s="289"/>
    </row>
    <row r="24" spans="1:11" s="353" customFormat="1" ht="25.5">
      <c r="A24" s="345" t="s">
        <v>99</v>
      </c>
      <c r="B24" s="347" t="s">
        <v>375</v>
      </c>
      <c r="C24" s="347" t="s">
        <v>98</v>
      </c>
      <c r="D24" s="354">
        <v>35000000</v>
      </c>
      <c r="E24" s="354">
        <v>143100000</v>
      </c>
      <c r="F24" s="355">
        <f t="shared" si="0"/>
        <v>9.3487899994657828E-2</v>
      </c>
      <c r="G24" s="333">
        <v>374380000</v>
      </c>
      <c r="H24" s="289"/>
      <c r="I24" s="289"/>
      <c r="J24" s="289"/>
      <c r="K24" s="289"/>
    </row>
    <row r="25" spans="1:11" s="353" customFormat="1" ht="25.5">
      <c r="A25" s="345" t="s">
        <v>101</v>
      </c>
      <c r="B25" s="347" t="s">
        <v>376</v>
      </c>
      <c r="C25" s="347" t="s">
        <v>100</v>
      </c>
      <c r="D25" s="354"/>
      <c r="E25" s="354"/>
      <c r="F25" s="355"/>
      <c r="G25" s="333" t="s">
        <v>669</v>
      </c>
      <c r="H25" s="289"/>
      <c r="I25" s="289"/>
      <c r="J25" s="289"/>
      <c r="K25" s="289"/>
    </row>
    <row r="26" spans="1:11" s="353" customFormat="1" ht="25.5">
      <c r="A26" s="345" t="s">
        <v>103</v>
      </c>
      <c r="B26" s="347" t="s">
        <v>549</v>
      </c>
      <c r="C26" s="347"/>
      <c r="D26" s="354"/>
      <c r="E26" s="354"/>
      <c r="F26" s="355"/>
      <c r="G26" s="333" t="s">
        <v>669</v>
      </c>
      <c r="H26" s="289"/>
      <c r="I26" s="289"/>
      <c r="J26" s="289"/>
      <c r="K26" s="289"/>
    </row>
    <row r="27" spans="1:11" s="353" customFormat="1" ht="25.5">
      <c r="A27" s="345" t="s">
        <v>105</v>
      </c>
      <c r="B27" s="347" t="s">
        <v>377</v>
      </c>
      <c r="C27" s="347" t="s">
        <v>102</v>
      </c>
      <c r="D27" s="357">
        <v>9068290000</v>
      </c>
      <c r="E27" s="357">
        <v>3801500000</v>
      </c>
      <c r="F27" s="355">
        <f t="shared" si="0"/>
        <v>3.5064826092840709</v>
      </c>
      <c r="G27" s="333">
        <v>2586150000</v>
      </c>
      <c r="H27" s="289"/>
      <c r="I27" s="289"/>
      <c r="J27" s="289"/>
      <c r="K27" s="289"/>
    </row>
    <row r="28" spans="1:11" s="353" customFormat="1" ht="25.5">
      <c r="A28" s="345" t="s">
        <v>107</v>
      </c>
      <c r="B28" s="347" t="s">
        <v>378</v>
      </c>
      <c r="C28" s="347" t="s">
        <v>104</v>
      </c>
      <c r="D28" s="354"/>
      <c r="E28" s="354"/>
      <c r="F28" s="355"/>
      <c r="G28" s="333" t="s">
        <v>669</v>
      </c>
      <c r="H28" s="289"/>
      <c r="I28" s="289"/>
      <c r="J28" s="289"/>
      <c r="K28" s="289"/>
    </row>
    <row r="29" spans="1:11" s="353" customFormat="1" ht="25.5">
      <c r="A29" s="345" t="s">
        <v>521</v>
      </c>
      <c r="B29" s="347" t="s">
        <v>379</v>
      </c>
      <c r="C29" s="347" t="s">
        <v>106</v>
      </c>
      <c r="D29" s="354"/>
      <c r="E29" s="354"/>
      <c r="F29" s="355"/>
      <c r="G29" s="333" t="s">
        <v>669</v>
      </c>
      <c r="H29" s="289"/>
      <c r="I29" s="289"/>
      <c r="J29" s="289"/>
      <c r="K29" s="289"/>
    </row>
    <row r="30" spans="1:11" s="360" customFormat="1" ht="25.5">
      <c r="A30" s="358" t="s">
        <v>522</v>
      </c>
      <c r="B30" s="346" t="s">
        <v>249</v>
      </c>
      <c r="C30" s="346" t="s">
        <v>108</v>
      </c>
      <c r="D30" s="359">
        <v>92965259304</v>
      </c>
      <c r="E30" s="359">
        <v>92671916500</v>
      </c>
      <c r="F30" s="355">
        <f t="shared" si="0"/>
        <v>1.0186240629702805</v>
      </c>
      <c r="G30" s="333">
        <v>91265524430</v>
      </c>
      <c r="H30" s="289"/>
      <c r="I30" s="289"/>
      <c r="J30" s="289"/>
      <c r="K30" s="289"/>
    </row>
    <row r="31" spans="1:11" s="353" customFormat="1" ht="25.5">
      <c r="A31" s="358" t="s">
        <v>56</v>
      </c>
      <c r="B31" s="346" t="s">
        <v>250</v>
      </c>
      <c r="C31" s="347" t="s">
        <v>109</v>
      </c>
      <c r="D31" s="354"/>
      <c r="E31" s="354"/>
      <c r="F31" s="355"/>
      <c r="G31" s="333" t="s">
        <v>669</v>
      </c>
      <c r="H31" s="289"/>
      <c r="I31" s="289"/>
      <c r="J31" s="289"/>
      <c r="K31" s="289"/>
    </row>
    <row r="32" spans="1:11" s="353" customFormat="1" ht="38.25">
      <c r="A32" s="358" t="s">
        <v>110</v>
      </c>
      <c r="B32" s="346" t="s">
        <v>523</v>
      </c>
      <c r="C32" s="347"/>
      <c r="D32" s="354"/>
      <c r="E32" s="354"/>
      <c r="F32" s="355"/>
      <c r="G32" s="333" t="s">
        <v>669</v>
      </c>
      <c r="H32" s="289"/>
      <c r="I32" s="289"/>
      <c r="J32" s="289"/>
      <c r="K32" s="289"/>
    </row>
    <row r="33" spans="1:11" s="353" customFormat="1" ht="25.5">
      <c r="A33" s="358" t="s">
        <v>112</v>
      </c>
      <c r="B33" s="346" t="s">
        <v>380</v>
      </c>
      <c r="C33" s="346" t="s">
        <v>111</v>
      </c>
      <c r="D33" s="357"/>
      <c r="E33" s="357">
        <v>2874000000</v>
      </c>
      <c r="F33" s="355">
        <f t="shared" si="0"/>
        <v>0</v>
      </c>
      <c r="G33" s="333">
        <v>3606560000</v>
      </c>
      <c r="H33" s="289"/>
      <c r="I33" s="289"/>
      <c r="J33" s="289"/>
      <c r="K33" s="289"/>
    </row>
    <row r="34" spans="1:11" s="353" customFormat="1" ht="25.5">
      <c r="A34" s="345"/>
      <c r="B34" s="356" t="s">
        <v>551</v>
      </c>
      <c r="C34" s="347" t="s">
        <v>238</v>
      </c>
      <c r="D34" s="357"/>
      <c r="E34" s="357">
        <v>2874000000</v>
      </c>
      <c r="F34" s="355"/>
      <c r="G34" s="351" t="s">
        <v>669</v>
      </c>
      <c r="H34" s="289"/>
      <c r="I34" s="289"/>
      <c r="J34" s="289"/>
      <c r="K34" s="289"/>
    </row>
    <row r="35" spans="1:11" s="353" customFormat="1" ht="25.5">
      <c r="A35" s="345"/>
      <c r="B35" s="356" t="s">
        <v>381</v>
      </c>
      <c r="C35" s="347" t="s">
        <v>251</v>
      </c>
      <c r="D35" s="357"/>
      <c r="E35" s="357"/>
      <c r="F35" s="355"/>
      <c r="G35" s="351">
        <v>3606560000</v>
      </c>
      <c r="H35" s="289"/>
      <c r="I35" s="289"/>
      <c r="J35" s="289"/>
      <c r="K35" s="289"/>
    </row>
    <row r="36" spans="1:11" s="353" customFormat="1" ht="25.5">
      <c r="A36" s="358" t="s">
        <v>114</v>
      </c>
      <c r="B36" s="346" t="s">
        <v>382</v>
      </c>
      <c r="C36" s="346" t="s">
        <v>113</v>
      </c>
      <c r="D36" s="359">
        <v>4164853848</v>
      </c>
      <c r="E36" s="359">
        <v>313148455</v>
      </c>
      <c r="F36" s="355">
        <f t="shared" si="0"/>
        <v>9.2446082049165401</v>
      </c>
      <c r="G36" s="333">
        <v>450517075</v>
      </c>
      <c r="H36" s="289"/>
      <c r="I36" s="289"/>
      <c r="J36" s="289"/>
      <c r="K36" s="289"/>
    </row>
    <row r="37" spans="1:11" s="353" customFormat="1" ht="25.5">
      <c r="A37" s="345"/>
      <c r="B37" s="347" t="s">
        <v>383</v>
      </c>
      <c r="C37" s="347" t="s">
        <v>239</v>
      </c>
      <c r="D37" s="354">
        <v>3828244607</v>
      </c>
      <c r="E37" s="354">
        <v>60509765</v>
      </c>
      <c r="F37" s="355">
        <f t="shared" si="0"/>
        <v>39.326366433290005</v>
      </c>
      <c r="G37" s="333">
        <v>97345495</v>
      </c>
      <c r="H37" s="289"/>
      <c r="I37" s="289"/>
      <c r="J37" s="289"/>
      <c r="K37" s="289"/>
    </row>
    <row r="38" spans="1:11" s="353" customFormat="1" ht="25.5">
      <c r="A38" s="345"/>
      <c r="B38" s="347" t="s">
        <v>384</v>
      </c>
      <c r="C38" s="347" t="s">
        <v>240</v>
      </c>
      <c r="D38" s="354">
        <v>100727521</v>
      </c>
      <c r="E38" s="354">
        <v>22250597</v>
      </c>
      <c r="F38" s="355">
        <f t="shared" si="0"/>
        <v>1.5747771955143464</v>
      </c>
      <c r="G38" s="333">
        <v>63963030</v>
      </c>
      <c r="H38" s="289"/>
      <c r="I38" s="289"/>
      <c r="J38" s="289"/>
      <c r="K38" s="289"/>
    </row>
    <row r="39" spans="1:11" s="353" customFormat="1" ht="25.5">
      <c r="A39" s="345"/>
      <c r="B39" s="347" t="s">
        <v>272</v>
      </c>
      <c r="C39" s="347" t="s">
        <v>181</v>
      </c>
      <c r="D39" s="354"/>
      <c r="E39" s="354"/>
      <c r="F39" s="355"/>
      <c r="G39" s="333" t="s">
        <v>669</v>
      </c>
      <c r="H39" s="289"/>
      <c r="I39" s="289"/>
      <c r="J39" s="289"/>
      <c r="K39" s="289"/>
    </row>
    <row r="40" spans="1:11" s="353" customFormat="1" ht="25.5">
      <c r="A40" s="345"/>
      <c r="B40" s="347" t="s">
        <v>385</v>
      </c>
      <c r="C40" s="347" t="s">
        <v>185</v>
      </c>
      <c r="D40" s="354">
        <v>15000000</v>
      </c>
      <c r="E40" s="354">
        <v>45000000</v>
      </c>
      <c r="F40" s="355">
        <f t="shared" si="0"/>
        <v>1</v>
      </c>
      <c r="G40" s="333">
        <v>15000000</v>
      </c>
      <c r="H40" s="289"/>
      <c r="I40" s="289"/>
      <c r="J40" s="289"/>
      <c r="K40" s="289"/>
    </row>
    <row r="41" spans="1:11" s="353" customFormat="1" ht="38.25">
      <c r="A41" s="345"/>
      <c r="B41" s="347" t="s">
        <v>442</v>
      </c>
      <c r="C41" s="347" t="s">
        <v>182</v>
      </c>
      <c r="D41" s="354"/>
      <c r="E41" s="354"/>
      <c r="F41" s="355"/>
      <c r="G41" s="333" t="s">
        <v>669</v>
      </c>
      <c r="H41" s="289"/>
      <c r="I41" s="289"/>
      <c r="J41" s="289"/>
      <c r="K41" s="289"/>
    </row>
    <row r="42" spans="1:11" s="353" customFormat="1" ht="25.5">
      <c r="A42" s="345"/>
      <c r="B42" s="347" t="s">
        <v>275</v>
      </c>
      <c r="C42" s="347" t="s">
        <v>188</v>
      </c>
      <c r="D42" s="354">
        <v>12272702</v>
      </c>
      <c r="E42" s="354">
        <v>6338532</v>
      </c>
      <c r="F42" s="355">
        <f t="shared" si="0"/>
        <v>4.6874434727874945</v>
      </c>
      <c r="G42" s="333">
        <v>2618208</v>
      </c>
      <c r="H42" s="289"/>
      <c r="I42" s="289"/>
      <c r="J42" s="289"/>
      <c r="K42" s="289"/>
    </row>
    <row r="43" spans="1:11" s="353" customFormat="1" ht="25.5">
      <c r="A43" s="345"/>
      <c r="B43" s="347" t="s">
        <v>273</v>
      </c>
      <c r="C43" s="347" t="s">
        <v>184</v>
      </c>
      <c r="D43" s="354">
        <v>92349936</v>
      </c>
      <c r="E43" s="354">
        <v>88542473</v>
      </c>
      <c r="F43" s="355">
        <f t="shared" si="0"/>
        <v>0.99048797327433147</v>
      </c>
      <c r="G43" s="333">
        <v>93236807</v>
      </c>
      <c r="H43" s="289"/>
      <c r="I43" s="289"/>
      <c r="J43" s="289"/>
      <c r="K43" s="289"/>
    </row>
    <row r="44" spans="1:11" s="353" customFormat="1" ht="25.5">
      <c r="A44" s="345"/>
      <c r="B44" s="347" t="s">
        <v>274</v>
      </c>
      <c r="C44" s="347" t="s">
        <v>183</v>
      </c>
      <c r="D44" s="354">
        <v>23444023</v>
      </c>
      <c r="E44" s="354"/>
      <c r="F44" s="355">
        <f t="shared" si="0"/>
        <v>1.0550153229979975</v>
      </c>
      <c r="G44" s="333">
        <v>22221500</v>
      </c>
      <c r="H44" s="289"/>
      <c r="I44" s="289"/>
      <c r="J44" s="289"/>
      <c r="K44" s="289"/>
    </row>
    <row r="45" spans="1:11" s="353" customFormat="1" ht="25.5">
      <c r="A45" s="345"/>
      <c r="B45" s="347" t="s">
        <v>386</v>
      </c>
      <c r="C45" s="347" t="s">
        <v>187</v>
      </c>
      <c r="D45" s="354">
        <v>5500000</v>
      </c>
      <c r="E45" s="354">
        <v>5500000</v>
      </c>
      <c r="F45" s="355">
        <f t="shared" si="0"/>
        <v>1</v>
      </c>
      <c r="G45" s="333">
        <v>5500000</v>
      </c>
      <c r="H45" s="289"/>
      <c r="I45" s="289"/>
      <c r="J45" s="289"/>
      <c r="K45" s="289"/>
    </row>
    <row r="46" spans="1:11" s="353" customFormat="1" ht="25.5">
      <c r="A46" s="345"/>
      <c r="B46" s="347" t="s">
        <v>387</v>
      </c>
      <c r="C46" s="347" t="s">
        <v>227</v>
      </c>
      <c r="D46" s="354">
        <v>16500000</v>
      </c>
      <c r="E46" s="354">
        <v>16500000</v>
      </c>
      <c r="F46" s="355">
        <f t="shared" si="0"/>
        <v>1</v>
      </c>
      <c r="G46" s="333">
        <v>16500000</v>
      </c>
      <c r="H46" s="289"/>
      <c r="I46" s="289"/>
      <c r="J46" s="289"/>
      <c r="K46" s="289"/>
    </row>
    <row r="47" spans="1:11" s="353" customFormat="1" ht="25.5">
      <c r="A47" s="345"/>
      <c r="B47" s="347" t="s">
        <v>388</v>
      </c>
      <c r="C47" s="347" t="s">
        <v>190</v>
      </c>
      <c r="D47" s="354">
        <v>13200000</v>
      </c>
      <c r="E47" s="354">
        <v>13200000</v>
      </c>
      <c r="F47" s="355">
        <f t="shared" si="0"/>
        <v>1</v>
      </c>
      <c r="G47" s="333">
        <v>13200000</v>
      </c>
      <c r="H47" s="289"/>
      <c r="I47" s="289"/>
      <c r="J47" s="289"/>
      <c r="K47" s="289"/>
    </row>
    <row r="48" spans="1:11" s="353" customFormat="1" ht="25.5">
      <c r="A48" s="345"/>
      <c r="B48" s="347" t="s">
        <v>277</v>
      </c>
      <c r="C48" s="347" t="s">
        <v>186</v>
      </c>
      <c r="D48" s="354">
        <v>9053896</v>
      </c>
      <c r="E48" s="354"/>
      <c r="F48" s="355">
        <f t="shared" si="0"/>
        <v>0.16234634366964007</v>
      </c>
      <c r="G48" s="333">
        <v>55769017</v>
      </c>
      <c r="H48" s="289"/>
      <c r="I48" s="289"/>
      <c r="J48" s="289"/>
      <c r="K48" s="289"/>
    </row>
    <row r="49" spans="1:11" s="353" customFormat="1" ht="25.5">
      <c r="A49" s="345"/>
      <c r="B49" s="347" t="s">
        <v>389</v>
      </c>
      <c r="C49" s="347" t="s">
        <v>189</v>
      </c>
      <c r="D49" s="357"/>
      <c r="E49" s="357"/>
      <c r="F49" s="355"/>
      <c r="G49" s="333" t="s">
        <v>669</v>
      </c>
      <c r="H49" s="289"/>
      <c r="I49" s="289"/>
      <c r="J49" s="289"/>
      <c r="K49" s="289"/>
    </row>
    <row r="50" spans="1:11" s="353" customFormat="1" ht="51">
      <c r="A50" s="345"/>
      <c r="B50" s="347" t="s">
        <v>276</v>
      </c>
      <c r="C50" s="347" t="s">
        <v>432</v>
      </c>
      <c r="D50" s="357">
        <v>31966191</v>
      </c>
      <c r="E50" s="357">
        <v>51301793</v>
      </c>
      <c r="F50" s="355">
        <f t="shared" si="0"/>
        <v>0.57267150034880332</v>
      </c>
      <c r="G50" s="333">
        <v>55819420</v>
      </c>
      <c r="H50" s="289"/>
      <c r="I50" s="289"/>
      <c r="J50" s="289"/>
      <c r="K50" s="289"/>
    </row>
    <row r="51" spans="1:11" s="353" customFormat="1" ht="25.5">
      <c r="A51" s="345"/>
      <c r="B51" s="347" t="s">
        <v>434</v>
      </c>
      <c r="C51" s="347" t="s">
        <v>433</v>
      </c>
      <c r="D51" s="357">
        <v>13602436</v>
      </c>
      <c r="E51" s="357">
        <v>2002645</v>
      </c>
      <c r="F51" s="355">
        <f t="shared" si="0"/>
        <v>1.8171021476037583</v>
      </c>
      <c r="G51" s="333">
        <v>7485785</v>
      </c>
      <c r="H51" s="289"/>
      <c r="I51" s="289"/>
      <c r="J51" s="289"/>
      <c r="K51" s="289"/>
    </row>
    <row r="52" spans="1:11" s="353" customFormat="1" ht="25.5">
      <c r="A52" s="345"/>
      <c r="B52" s="347" t="s">
        <v>435</v>
      </c>
      <c r="C52" s="347" t="s">
        <v>443</v>
      </c>
      <c r="D52" s="357">
        <v>2992536</v>
      </c>
      <c r="E52" s="357">
        <v>2002650</v>
      </c>
      <c r="F52" s="355">
        <f t="shared" si="0"/>
        <v>1.6107842931446814</v>
      </c>
      <c r="G52" s="333">
        <v>1857813</v>
      </c>
      <c r="H52" s="289"/>
      <c r="I52" s="289"/>
      <c r="J52" s="289"/>
      <c r="K52" s="289"/>
    </row>
    <row r="53" spans="1:11" s="353" customFormat="1" ht="25.5">
      <c r="A53" s="345"/>
      <c r="B53" s="347" t="s">
        <v>431</v>
      </c>
      <c r="C53" s="347" t="s">
        <v>444</v>
      </c>
      <c r="D53" s="354"/>
      <c r="E53" s="354"/>
      <c r="F53" s="355"/>
      <c r="G53" s="333" t="s">
        <v>669</v>
      </c>
      <c r="H53" s="289"/>
      <c r="I53" s="289"/>
      <c r="J53" s="289"/>
      <c r="K53" s="289"/>
    </row>
    <row r="54" spans="1:11" s="353" customFormat="1" ht="25.5">
      <c r="A54" s="358" t="s">
        <v>524</v>
      </c>
      <c r="B54" s="346" t="s">
        <v>390</v>
      </c>
      <c r="C54" s="346" t="s">
        <v>115</v>
      </c>
      <c r="D54" s="359">
        <v>4164853848</v>
      </c>
      <c r="E54" s="359">
        <v>3187148455</v>
      </c>
      <c r="F54" s="355">
        <f t="shared" si="0"/>
        <v>1.0265651282949806</v>
      </c>
      <c r="G54" s="333">
        <v>4057077075</v>
      </c>
      <c r="H54" s="289"/>
      <c r="I54" s="289"/>
      <c r="J54" s="289"/>
      <c r="K54" s="289"/>
    </row>
    <row r="55" spans="1:11" s="353" customFormat="1" ht="25.5">
      <c r="A55" s="345"/>
      <c r="B55" s="361" t="s">
        <v>525</v>
      </c>
      <c r="C55" s="347" t="s">
        <v>116</v>
      </c>
      <c r="D55" s="359">
        <v>88800405456</v>
      </c>
      <c r="E55" s="359">
        <v>89484768045</v>
      </c>
      <c r="F55" s="355">
        <f t="shared" si="0"/>
        <v>1.0182546318537196</v>
      </c>
      <c r="G55" s="333">
        <v>87208447355</v>
      </c>
      <c r="H55" s="289"/>
      <c r="I55" s="289"/>
      <c r="J55" s="289"/>
      <c r="K55" s="289"/>
    </row>
    <row r="56" spans="1:11" s="353" customFormat="1" ht="25.5">
      <c r="A56" s="345"/>
      <c r="B56" s="356" t="s">
        <v>391</v>
      </c>
      <c r="C56" s="347" t="s">
        <v>117</v>
      </c>
      <c r="D56" s="362">
        <v>6436044.4500000002</v>
      </c>
      <c r="E56" s="362">
        <v>7102910.4199999999</v>
      </c>
      <c r="F56" s="355">
        <f t="shared" si="0"/>
        <v>0.94545051728838125</v>
      </c>
      <c r="G56" s="363">
        <v>6807383.71</v>
      </c>
      <c r="H56" s="289"/>
      <c r="I56" s="289"/>
      <c r="J56" s="289"/>
      <c r="K56" s="289"/>
    </row>
    <row r="57" spans="1:11" s="353" customFormat="1" ht="25.5">
      <c r="A57" s="345"/>
      <c r="B57" s="356" t="s">
        <v>392</v>
      </c>
      <c r="C57" s="347" t="s">
        <v>118</v>
      </c>
      <c r="D57" s="362">
        <v>13797.35</v>
      </c>
      <c r="E57" s="362">
        <v>12598.32</v>
      </c>
      <c r="F57" s="355">
        <f t="shared" si="0"/>
        <v>1.0770041980007588</v>
      </c>
      <c r="G57" s="363">
        <v>12810.86</v>
      </c>
      <c r="H57" s="289"/>
      <c r="I57" s="289"/>
      <c r="J57" s="289"/>
      <c r="K57" s="289"/>
    </row>
    <row r="58" spans="1:11">
      <c r="A58" s="364"/>
      <c r="B58" s="365"/>
      <c r="C58" s="366"/>
      <c r="D58" s="367"/>
      <c r="E58" s="368"/>
      <c r="F58" s="369"/>
    </row>
    <row r="59" spans="1:11" ht="11.25" customHeight="1">
      <c r="A59" s="293"/>
      <c r="B59" s="370"/>
      <c r="C59" s="293"/>
      <c r="D59" s="371"/>
      <c r="E59" s="372"/>
      <c r="F59" s="373"/>
    </row>
    <row r="60" spans="1:11">
      <c r="A60" s="374" t="str">
        <f>BCtinhhinhtaichinh!A63</f>
        <v>Đại diện được ủy quyền của Ngân hàng giám sát</v>
      </c>
      <c r="B60" s="293"/>
      <c r="C60" s="375"/>
      <c r="D60" s="493" t="str">
        <f>BCtinhhinhtaichinh!D63</f>
        <v>Đại diện được ủy quyền của Công ty quản lý Quỹ</v>
      </c>
      <c r="E60" s="493"/>
      <c r="F60" s="493"/>
    </row>
    <row r="61" spans="1:11">
      <c r="A61" s="376" t="s">
        <v>176</v>
      </c>
      <c r="B61" s="293"/>
      <c r="C61" s="375"/>
      <c r="D61" s="494" t="s">
        <v>177</v>
      </c>
      <c r="E61" s="494"/>
      <c r="F61" s="494"/>
    </row>
    <row r="62" spans="1:11">
      <c r="A62" s="293"/>
      <c r="B62" s="293"/>
      <c r="C62" s="375"/>
      <c r="D62" s="375"/>
      <c r="E62" s="372"/>
      <c r="F62" s="373"/>
    </row>
    <row r="63" spans="1:11">
      <c r="A63" s="293"/>
      <c r="B63" s="293"/>
      <c r="C63" s="375"/>
      <c r="D63" s="375"/>
      <c r="E63" s="372"/>
      <c r="F63" s="373"/>
    </row>
    <row r="64" spans="1:11">
      <c r="A64" s="293"/>
      <c r="B64" s="293"/>
      <c r="C64" s="375"/>
      <c r="D64" s="375"/>
      <c r="E64" s="372"/>
      <c r="F64" s="373"/>
    </row>
    <row r="65" spans="1:6">
      <c r="A65" s="293"/>
      <c r="B65" s="293"/>
      <c r="C65" s="375"/>
      <c r="D65" s="375"/>
      <c r="E65" s="372"/>
      <c r="F65" s="373"/>
    </row>
    <row r="66" spans="1:6">
      <c r="A66" s="293"/>
      <c r="B66" s="293"/>
      <c r="C66" s="375"/>
      <c r="D66" s="375"/>
      <c r="E66" s="372"/>
      <c r="F66" s="373"/>
    </row>
    <row r="67" spans="1:6">
      <c r="A67" s="293"/>
      <c r="B67" s="293"/>
      <c r="C67" s="375"/>
      <c r="D67" s="375"/>
      <c r="E67" s="372"/>
      <c r="F67" s="373"/>
    </row>
    <row r="68" spans="1:6">
      <c r="A68" s="293"/>
      <c r="B68" s="293"/>
      <c r="C68" s="375"/>
      <c r="D68" s="375"/>
      <c r="E68" s="372"/>
      <c r="F68" s="373"/>
    </row>
    <row r="69" spans="1:6">
      <c r="A69" s="293"/>
      <c r="B69" s="293"/>
      <c r="C69" s="375"/>
      <c r="D69" s="375"/>
      <c r="E69" s="372"/>
      <c r="F69" s="373"/>
    </row>
    <row r="70" spans="1:6">
      <c r="A70" s="326"/>
      <c r="B70" s="326"/>
      <c r="C70" s="375"/>
      <c r="D70" s="327"/>
      <c r="E70" s="377"/>
      <c r="F70" s="378"/>
    </row>
    <row r="71" spans="1:6">
      <c r="A71" s="320" t="s">
        <v>236</v>
      </c>
      <c r="B71" s="293"/>
      <c r="C71" s="375"/>
      <c r="D71" s="323" t="s">
        <v>451</v>
      </c>
      <c r="E71" s="372"/>
      <c r="F71" s="373"/>
    </row>
    <row r="72" spans="1:6">
      <c r="A72" s="320" t="s">
        <v>609</v>
      </c>
      <c r="B72" s="293"/>
      <c r="C72" s="375"/>
      <c r="D72" s="323"/>
      <c r="E72" s="372"/>
      <c r="F72" s="373"/>
    </row>
    <row r="73" spans="1:6">
      <c r="A73" s="293" t="s">
        <v>237</v>
      </c>
      <c r="B73" s="293"/>
      <c r="C73" s="375"/>
      <c r="D73" s="322"/>
      <c r="E73" s="372"/>
      <c r="F73" s="373"/>
    </row>
  </sheetData>
  <mergeCells count="14">
    <mergeCell ref="D60:F60"/>
    <mergeCell ref="D61:F61"/>
    <mergeCell ref="A10:B10"/>
    <mergeCell ref="C10:F10"/>
    <mergeCell ref="A3:F4"/>
    <mergeCell ref="A9:B9"/>
    <mergeCell ref="C9:F9"/>
    <mergeCell ref="A1:F1"/>
    <mergeCell ref="A2:F2"/>
    <mergeCell ref="A8:B8"/>
    <mergeCell ref="C8:F8"/>
    <mergeCell ref="A5:F5"/>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view="pageBreakPreview" topLeftCell="A44" zoomScaleNormal="100" zoomScaleSheetLayoutView="100" workbookViewId="0">
      <selection activeCell="F50" sqref="F50:F51"/>
    </sheetView>
  </sheetViews>
  <sheetFormatPr defaultColWidth="9.140625" defaultRowHeight="12.75"/>
  <cols>
    <col min="1" max="1" width="7.140625" style="334" customWidth="1"/>
    <col min="2" max="2" width="48.5703125" style="334" customWidth="1"/>
    <col min="3" max="3" width="9.140625" style="334"/>
    <col min="4" max="6" width="19.85546875" style="379" customWidth="1"/>
    <col min="7" max="7" width="14.5703125" style="381" bestFit="1" customWidth="1"/>
    <col min="8" max="16384" width="9.140625" style="334"/>
  </cols>
  <sheetData>
    <row r="1" spans="1:9" ht="23.25" customHeight="1">
      <c r="A1" s="489" t="s">
        <v>518</v>
      </c>
      <c r="B1" s="489"/>
      <c r="C1" s="489"/>
      <c r="D1" s="489"/>
      <c r="E1" s="489"/>
      <c r="F1" s="489"/>
    </row>
    <row r="2" spans="1:9" ht="33" customHeight="1">
      <c r="A2" s="490" t="s">
        <v>526</v>
      </c>
      <c r="B2" s="490"/>
      <c r="C2" s="490"/>
      <c r="D2" s="490"/>
      <c r="E2" s="490"/>
      <c r="F2" s="490"/>
    </row>
    <row r="3" spans="1:9" ht="15" customHeight="1">
      <c r="A3" s="491" t="s">
        <v>262</v>
      </c>
      <c r="B3" s="491"/>
      <c r="C3" s="491"/>
      <c r="D3" s="491"/>
      <c r="E3" s="491"/>
      <c r="F3" s="491"/>
    </row>
    <row r="4" spans="1:9">
      <c r="A4" s="491"/>
      <c r="B4" s="491"/>
      <c r="C4" s="491"/>
      <c r="D4" s="491"/>
      <c r="E4" s="491"/>
      <c r="F4" s="491"/>
    </row>
    <row r="5" spans="1:9">
      <c r="A5" s="492" t="str">
        <f>'ngay thang'!B10</f>
        <v>Tháng 7 năm 2025/Jul 2025</v>
      </c>
      <c r="B5" s="492"/>
      <c r="C5" s="492"/>
      <c r="D5" s="492"/>
      <c r="E5" s="492"/>
      <c r="F5" s="492"/>
    </row>
    <row r="6" spans="1:9">
      <c r="A6" s="469"/>
      <c r="B6" s="469"/>
      <c r="C6" s="469"/>
      <c r="D6" s="469"/>
      <c r="E6" s="469"/>
      <c r="F6" s="293"/>
    </row>
    <row r="7" spans="1:9" ht="30" customHeight="1">
      <c r="A7" s="474" t="s">
        <v>244</v>
      </c>
      <c r="B7" s="474"/>
      <c r="C7" s="474" t="s">
        <v>622</v>
      </c>
      <c r="D7" s="474"/>
      <c r="E7" s="474"/>
      <c r="F7" s="474"/>
    </row>
    <row r="8" spans="1:9" ht="30" customHeight="1">
      <c r="A8" s="474" t="s">
        <v>242</v>
      </c>
      <c r="B8" s="474"/>
      <c r="C8" s="474" t="s">
        <v>450</v>
      </c>
      <c r="D8" s="474"/>
      <c r="E8" s="474"/>
      <c r="F8" s="474"/>
    </row>
    <row r="9" spans="1:9" ht="30" customHeight="1">
      <c r="A9" s="473" t="s">
        <v>241</v>
      </c>
      <c r="B9" s="473"/>
      <c r="C9" s="473" t="s">
        <v>243</v>
      </c>
      <c r="D9" s="473"/>
      <c r="E9" s="473"/>
      <c r="F9" s="473"/>
    </row>
    <row r="10" spans="1:9" ht="30" customHeight="1">
      <c r="A10" s="473" t="s">
        <v>245</v>
      </c>
      <c r="B10" s="473"/>
      <c r="C10" s="473" t="str">
        <f>'ngay thang'!B14</f>
        <v>Ngày 04 tháng 08 năm 2025
04 Aug 2025</v>
      </c>
      <c r="D10" s="473"/>
      <c r="E10" s="473"/>
      <c r="F10" s="473"/>
    </row>
    <row r="11" spans="1:9" ht="24" customHeight="1">
      <c r="A11" s="467"/>
      <c r="B11" s="467"/>
      <c r="C11" s="467"/>
      <c r="D11" s="467"/>
      <c r="E11" s="467"/>
      <c r="F11" s="467"/>
    </row>
    <row r="12" spans="1:9" ht="21" customHeight="1">
      <c r="A12" s="338" t="s">
        <v>264</v>
      </c>
      <c r="D12" s="339"/>
      <c r="E12" s="339"/>
      <c r="F12" s="339"/>
    </row>
    <row r="13" spans="1:9" ht="38.25">
      <c r="A13" s="342" t="s">
        <v>197</v>
      </c>
      <c r="B13" s="342" t="s">
        <v>173</v>
      </c>
      <c r="C13" s="342" t="s">
        <v>199</v>
      </c>
      <c r="D13" s="382" t="s">
        <v>286</v>
      </c>
      <c r="E13" s="382" t="s">
        <v>287</v>
      </c>
      <c r="F13" s="382" t="s">
        <v>228</v>
      </c>
    </row>
    <row r="14" spans="1:9" s="386" customFormat="1" ht="25.5">
      <c r="A14" s="383" t="s">
        <v>46</v>
      </c>
      <c r="B14" s="346" t="s">
        <v>393</v>
      </c>
      <c r="C14" s="346" t="s">
        <v>119</v>
      </c>
      <c r="D14" s="359">
        <v>242914570</v>
      </c>
      <c r="E14" s="359">
        <v>209373927</v>
      </c>
      <c r="F14" s="359">
        <v>1005483996</v>
      </c>
      <c r="G14" s="384"/>
      <c r="H14" s="385"/>
      <c r="I14" s="385"/>
    </row>
    <row r="15" spans="1:9" s="386" customFormat="1" ht="25.5">
      <c r="A15" s="387">
        <v>1</v>
      </c>
      <c r="B15" s="347" t="s">
        <v>552</v>
      </c>
      <c r="C15" s="346"/>
      <c r="D15" s="359"/>
      <c r="E15" s="359"/>
      <c r="F15" s="359"/>
      <c r="G15" s="384"/>
      <c r="H15" s="385"/>
      <c r="I15" s="385"/>
    </row>
    <row r="16" spans="1:9" s="390" customFormat="1" ht="25.5">
      <c r="A16" s="387">
        <v>2</v>
      </c>
      <c r="B16" s="347" t="s">
        <v>394</v>
      </c>
      <c r="C16" s="347" t="s">
        <v>120</v>
      </c>
      <c r="D16" s="388">
        <v>241200000</v>
      </c>
      <c r="E16" s="388">
        <v>207670600</v>
      </c>
      <c r="F16" s="354">
        <v>995060600</v>
      </c>
      <c r="G16" s="389"/>
    </row>
    <row r="17" spans="1:9" s="390" customFormat="1" ht="25.5">
      <c r="A17" s="387">
        <v>3</v>
      </c>
      <c r="B17" s="347" t="s">
        <v>395</v>
      </c>
      <c r="C17" s="347" t="s">
        <v>121</v>
      </c>
      <c r="D17" s="354">
        <v>1714570</v>
      </c>
      <c r="E17" s="354">
        <v>1703327</v>
      </c>
      <c r="F17" s="354">
        <v>10423396</v>
      </c>
      <c r="G17" s="389"/>
    </row>
    <row r="18" spans="1:9" s="390" customFormat="1" ht="25.5">
      <c r="A18" s="387">
        <v>4</v>
      </c>
      <c r="B18" s="347" t="s">
        <v>396</v>
      </c>
      <c r="C18" s="347" t="s">
        <v>122</v>
      </c>
      <c r="D18" s="359"/>
      <c r="E18" s="359"/>
      <c r="F18" s="359"/>
      <c r="G18" s="389"/>
    </row>
    <row r="19" spans="1:9" s="386" customFormat="1" ht="25.5">
      <c r="A19" s="383" t="s">
        <v>56</v>
      </c>
      <c r="B19" s="346" t="s">
        <v>397</v>
      </c>
      <c r="C19" s="346" t="s">
        <v>123</v>
      </c>
      <c r="D19" s="359">
        <v>309589675</v>
      </c>
      <c r="E19" s="359">
        <v>249005348</v>
      </c>
      <c r="F19" s="359">
        <v>1825638225</v>
      </c>
      <c r="G19" s="384"/>
      <c r="H19" s="385"/>
      <c r="I19" s="385"/>
    </row>
    <row r="20" spans="1:9" s="390" customFormat="1" ht="25.5">
      <c r="A20" s="387">
        <v>1</v>
      </c>
      <c r="B20" s="347" t="s">
        <v>398</v>
      </c>
      <c r="C20" s="347" t="s">
        <v>124</v>
      </c>
      <c r="D20" s="354">
        <v>92349936</v>
      </c>
      <c r="E20" s="354">
        <v>88542473</v>
      </c>
      <c r="F20" s="354">
        <v>623204867</v>
      </c>
      <c r="G20" s="389"/>
    </row>
    <row r="21" spans="1:9" s="390" customFormat="1" ht="25.5">
      <c r="A21" s="387">
        <v>2</v>
      </c>
      <c r="B21" s="347" t="s">
        <v>399</v>
      </c>
      <c r="C21" s="347" t="s">
        <v>125</v>
      </c>
      <c r="D21" s="354">
        <v>28944023</v>
      </c>
      <c r="E21" s="354">
        <v>26798628</v>
      </c>
      <c r="F21" s="354">
        <v>187820798</v>
      </c>
      <c r="G21" s="389"/>
    </row>
    <row r="22" spans="1:9" s="390" customFormat="1" ht="25.5">
      <c r="A22" s="387"/>
      <c r="B22" s="391" t="s">
        <v>252</v>
      </c>
      <c r="C22" s="347" t="s">
        <v>193</v>
      </c>
      <c r="D22" s="354">
        <v>21870959</v>
      </c>
      <c r="E22" s="354">
        <v>20000000</v>
      </c>
      <c r="F22" s="354">
        <v>141870959</v>
      </c>
      <c r="G22" s="389"/>
    </row>
    <row r="23" spans="1:9" s="390" customFormat="1" ht="25.5">
      <c r="A23" s="387"/>
      <c r="B23" s="391" t="s">
        <v>253</v>
      </c>
      <c r="C23" s="347" t="s">
        <v>194</v>
      </c>
      <c r="D23" s="354">
        <v>1573064</v>
      </c>
      <c r="E23" s="354">
        <v>1298628</v>
      </c>
      <c r="F23" s="354">
        <v>7449839</v>
      </c>
      <c r="G23" s="389"/>
    </row>
    <row r="24" spans="1:9" s="390" customFormat="1" ht="25.5">
      <c r="A24" s="387"/>
      <c r="B24" s="391" t="s">
        <v>254</v>
      </c>
      <c r="C24" s="347" t="s">
        <v>229</v>
      </c>
      <c r="D24" s="354">
        <v>5500000</v>
      </c>
      <c r="E24" s="354">
        <v>5500000</v>
      </c>
      <c r="F24" s="354">
        <v>38500000</v>
      </c>
      <c r="G24" s="389"/>
    </row>
    <row r="25" spans="1:9" s="390" customFormat="1" ht="63.75">
      <c r="A25" s="387">
        <v>3</v>
      </c>
      <c r="B25" s="392" t="s">
        <v>527</v>
      </c>
      <c r="C25" s="347" t="s">
        <v>126</v>
      </c>
      <c r="D25" s="354">
        <v>29700000</v>
      </c>
      <c r="E25" s="354">
        <v>29700000</v>
      </c>
      <c r="F25" s="354">
        <v>207900000</v>
      </c>
      <c r="G25" s="389"/>
    </row>
    <row r="26" spans="1:9" s="390" customFormat="1" ht="25.5">
      <c r="A26" s="387"/>
      <c r="B26" s="347" t="s">
        <v>400</v>
      </c>
      <c r="C26" s="347" t="s">
        <v>192</v>
      </c>
      <c r="D26" s="354">
        <v>16500000</v>
      </c>
      <c r="E26" s="354">
        <v>16500000</v>
      </c>
      <c r="F26" s="354">
        <v>115500000</v>
      </c>
      <c r="G26" s="389"/>
    </row>
    <row r="27" spans="1:9" s="390" customFormat="1" ht="51">
      <c r="A27" s="387"/>
      <c r="B27" s="347" t="s">
        <v>401</v>
      </c>
      <c r="C27" s="347" t="s">
        <v>195</v>
      </c>
      <c r="D27" s="354">
        <v>13200000</v>
      </c>
      <c r="E27" s="354">
        <v>13200000</v>
      </c>
      <c r="F27" s="354">
        <v>92400000</v>
      </c>
      <c r="G27" s="389"/>
    </row>
    <row r="28" spans="1:9" s="390" customFormat="1" ht="25.5">
      <c r="A28" s="387">
        <v>4</v>
      </c>
      <c r="B28" s="347" t="s">
        <v>528</v>
      </c>
      <c r="C28" s="347"/>
      <c r="D28" s="359"/>
      <c r="E28" s="359"/>
      <c r="F28" s="359"/>
      <c r="G28" s="389"/>
    </row>
    <row r="29" spans="1:9" s="390" customFormat="1" ht="25.5">
      <c r="A29" s="387">
        <v>5</v>
      </c>
      <c r="B29" s="347" t="s">
        <v>529</v>
      </c>
      <c r="C29" s="347"/>
      <c r="D29" s="359"/>
      <c r="E29" s="359"/>
      <c r="F29" s="359"/>
      <c r="G29" s="389"/>
    </row>
    <row r="30" spans="1:9" s="390" customFormat="1" ht="25.5">
      <c r="A30" s="387">
        <v>6</v>
      </c>
      <c r="B30" s="347" t="s">
        <v>402</v>
      </c>
      <c r="C30" s="347" t="s">
        <v>127</v>
      </c>
      <c r="D30" s="354">
        <v>9053896</v>
      </c>
      <c r="E30" s="354"/>
      <c r="F30" s="354">
        <v>9053896</v>
      </c>
      <c r="G30" s="389"/>
    </row>
    <row r="31" spans="1:9" s="390" customFormat="1" ht="63.75">
      <c r="A31" s="387">
        <v>7</v>
      </c>
      <c r="B31" s="347" t="s">
        <v>403</v>
      </c>
      <c r="C31" s="347" t="s">
        <v>128</v>
      </c>
      <c r="D31" s="354">
        <v>15000000</v>
      </c>
      <c r="E31" s="354">
        <v>15000000</v>
      </c>
      <c r="F31" s="354">
        <v>105000000</v>
      </c>
      <c r="G31" s="389"/>
    </row>
    <row r="32" spans="1:9" s="390" customFormat="1" ht="140.25">
      <c r="A32" s="387">
        <v>8</v>
      </c>
      <c r="B32" s="392" t="s">
        <v>404</v>
      </c>
      <c r="C32" s="347" t="s">
        <v>129</v>
      </c>
      <c r="D32" s="354"/>
      <c r="E32" s="354"/>
      <c r="F32" s="354"/>
      <c r="G32" s="389"/>
    </row>
    <row r="33" spans="1:9" s="390" customFormat="1" ht="51">
      <c r="A33" s="387">
        <v>9</v>
      </c>
      <c r="B33" s="347" t="s">
        <v>405</v>
      </c>
      <c r="C33" s="347" t="s">
        <v>130</v>
      </c>
      <c r="D33" s="354">
        <v>134487659</v>
      </c>
      <c r="E33" s="354">
        <v>88911084</v>
      </c>
      <c r="F33" s="354">
        <v>692345999</v>
      </c>
      <c r="G33" s="389"/>
    </row>
    <row r="34" spans="1:9" s="390" customFormat="1" ht="25.5">
      <c r="A34" s="387"/>
      <c r="B34" s="347" t="s">
        <v>278</v>
      </c>
      <c r="C34" s="347" t="s">
        <v>280</v>
      </c>
      <c r="D34" s="354">
        <v>94293640</v>
      </c>
      <c r="E34" s="354">
        <v>68839021</v>
      </c>
      <c r="F34" s="354">
        <v>546346393</v>
      </c>
      <c r="G34" s="389"/>
    </row>
    <row r="35" spans="1:9" s="390" customFormat="1" ht="25.5">
      <c r="A35" s="387"/>
      <c r="B35" s="347" t="s">
        <v>279</v>
      </c>
      <c r="C35" s="347" t="s">
        <v>281</v>
      </c>
      <c r="D35" s="354">
        <v>40194019</v>
      </c>
      <c r="E35" s="354">
        <v>20072063</v>
      </c>
      <c r="F35" s="354">
        <v>145999606</v>
      </c>
      <c r="G35" s="389"/>
    </row>
    <row r="36" spans="1:9" s="390" customFormat="1" ht="25.5">
      <c r="A36" s="387"/>
      <c r="B36" s="347" t="s">
        <v>440</v>
      </c>
      <c r="C36" s="347" t="s">
        <v>441</v>
      </c>
      <c r="D36" s="359"/>
      <c r="E36" s="359"/>
      <c r="F36" s="359"/>
      <c r="G36" s="389"/>
    </row>
    <row r="37" spans="1:9" s="390" customFormat="1" ht="25.5">
      <c r="A37" s="387">
        <v>10</v>
      </c>
      <c r="B37" s="347" t="s">
        <v>406</v>
      </c>
      <c r="C37" s="347" t="s">
        <v>131</v>
      </c>
      <c r="D37" s="393">
        <v>54161</v>
      </c>
      <c r="E37" s="393">
        <v>53163</v>
      </c>
      <c r="F37" s="354">
        <v>312665</v>
      </c>
      <c r="G37" s="389"/>
    </row>
    <row r="38" spans="1:9" s="390" customFormat="1" ht="25.5">
      <c r="A38" s="387"/>
      <c r="B38" s="347" t="s">
        <v>282</v>
      </c>
      <c r="C38" s="347" t="s">
        <v>132</v>
      </c>
      <c r="D38" s="354">
        <v>54161</v>
      </c>
      <c r="E38" s="354">
        <v>53163</v>
      </c>
      <c r="F38" s="354">
        <v>312665</v>
      </c>
      <c r="G38" s="389"/>
    </row>
    <row r="39" spans="1:9" s="390" customFormat="1" ht="25.5">
      <c r="A39" s="387"/>
      <c r="B39" s="347" t="s">
        <v>407</v>
      </c>
      <c r="C39" s="347" t="s">
        <v>196</v>
      </c>
      <c r="D39" s="359"/>
      <c r="E39" s="359"/>
      <c r="F39" s="354"/>
      <c r="G39" s="389"/>
    </row>
    <row r="40" spans="1:9" s="390" customFormat="1" ht="25.5">
      <c r="A40" s="387"/>
      <c r="B40" s="347" t="s">
        <v>283</v>
      </c>
      <c r="C40" s="347" t="s">
        <v>191</v>
      </c>
      <c r="D40" s="359"/>
      <c r="E40" s="359"/>
      <c r="F40" s="359"/>
      <c r="G40" s="389"/>
    </row>
    <row r="41" spans="1:9" s="390" customFormat="1" ht="25.5">
      <c r="A41" s="387" t="s">
        <v>133</v>
      </c>
      <c r="B41" s="346" t="s">
        <v>408</v>
      </c>
      <c r="C41" s="347" t="s">
        <v>134</v>
      </c>
      <c r="D41" s="394">
        <v>-66675105</v>
      </c>
      <c r="E41" s="394">
        <v>-39631421</v>
      </c>
      <c r="F41" s="394">
        <v>-820154229</v>
      </c>
      <c r="G41" s="389"/>
    </row>
    <row r="42" spans="1:9" s="390" customFormat="1" ht="25.5">
      <c r="A42" s="387" t="s">
        <v>135</v>
      </c>
      <c r="B42" s="346" t="s">
        <v>409</v>
      </c>
      <c r="C42" s="347" t="s">
        <v>136</v>
      </c>
      <c r="D42" s="394">
        <v>8317124500</v>
      </c>
      <c r="E42" s="394">
        <v>2096510500</v>
      </c>
      <c r="F42" s="394">
        <v>8902956000</v>
      </c>
      <c r="G42" s="389"/>
    </row>
    <row r="43" spans="1:9" s="390" customFormat="1" ht="51">
      <c r="A43" s="387">
        <v>1</v>
      </c>
      <c r="B43" s="347" t="s">
        <v>530</v>
      </c>
      <c r="C43" s="347" t="s">
        <v>137</v>
      </c>
      <c r="D43" s="395">
        <v>7400685510</v>
      </c>
      <c r="E43" s="395">
        <v>879187474</v>
      </c>
      <c r="F43" s="395">
        <v>4769813411</v>
      </c>
      <c r="G43" s="389"/>
    </row>
    <row r="44" spans="1:9" s="390" customFormat="1" ht="25.5">
      <c r="A44" s="387">
        <v>2</v>
      </c>
      <c r="B44" s="347" t="s">
        <v>411</v>
      </c>
      <c r="C44" s="347" t="s">
        <v>138</v>
      </c>
      <c r="D44" s="393">
        <v>916438990</v>
      </c>
      <c r="E44" s="393">
        <v>1217323026</v>
      </c>
      <c r="F44" s="393">
        <v>4133142589</v>
      </c>
      <c r="G44" s="389"/>
    </row>
    <row r="45" spans="1:9" s="390" customFormat="1" ht="51">
      <c r="A45" s="387" t="s">
        <v>139</v>
      </c>
      <c r="B45" s="346" t="s">
        <v>412</v>
      </c>
      <c r="C45" s="347" t="s">
        <v>140</v>
      </c>
      <c r="D45" s="394">
        <v>8250449395</v>
      </c>
      <c r="E45" s="394">
        <v>2056879079</v>
      </c>
      <c r="F45" s="394">
        <v>8082801771</v>
      </c>
      <c r="G45" s="389"/>
    </row>
    <row r="46" spans="1:9" s="390" customFormat="1" ht="25.5">
      <c r="A46" s="387" t="s">
        <v>67</v>
      </c>
      <c r="B46" s="346" t="s">
        <v>413</v>
      </c>
      <c r="C46" s="347" t="s">
        <v>141</v>
      </c>
      <c r="D46" s="394">
        <v>89484768045</v>
      </c>
      <c r="E46" s="394">
        <v>92725215681</v>
      </c>
      <c r="F46" s="394">
        <v>89224039581</v>
      </c>
      <c r="G46" s="389"/>
    </row>
    <row r="47" spans="1:9" s="390" customFormat="1" ht="38.25">
      <c r="A47" s="387" t="s">
        <v>142</v>
      </c>
      <c r="B47" s="346" t="s">
        <v>414</v>
      </c>
      <c r="C47" s="347" t="s">
        <v>143</v>
      </c>
      <c r="D47" s="394">
        <v>-684362589</v>
      </c>
      <c r="E47" s="394">
        <v>-3240447636</v>
      </c>
      <c r="F47" s="394">
        <v>-423634125</v>
      </c>
      <c r="G47" s="389"/>
      <c r="H47" s="396"/>
      <c r="I47" s="396"/>
    </row>
    <row r="48" spans="1:9" s="390" customFormat="1" ht="51">
      <c r="A48" s="387">
        <v>1</v>
      </c>
      <c r="B48" s="347" t="s">
        <v>415</v>
      </c>
      <c r="C48" s="347" t="s">
        <v>284</v>
      </c>
      <c r="D48" s="393">
        <v>8250449395</v>
      </c>
      <c r="E48" s="393">
        <v>2056879079</v>
      </c>
      <c r="F48" s="393">
        <v>8082801771</v>
      </c>
      <c r="G48" s="389"/>
    </row>
    <row r="49" spans="1:7" s="390" customFormat="1" ht="51">
      <c r="A49" s="387">
        <v>2</v>
      </c>
      <c r="B49" s="347" t="s">
        <v>531</v>
      </c>
      <c r="C49" s="347" t="s">
        <v>285</v>
      </c>
      <c r="D49" s="359"/>
      <c r="E49" s="359"/>
      <c r="F49" s="359"/>
      <c r="G49" s="389"/>
    </row>
    <row r="50" spans="1:7" s="390" customFormat="1" ht="51">
      <c r="A50" s="387">
        <v>3</v>
      </c>
      <c r="B50" s="347" t="s">
        <v>600</v>
      </c>
      <c r="C50" s="347" t="s">
        <v>144</v>
      </c>
      <c r="D50" s="393">
        <v>-8934811984</v>
      </c>
      <c r="E50" s="393">
        <v>-5297326715</v>
      </c>
      <c r="F50" s="395">
        <v>-8506435896</v>
      </c>
      <c r="G50" s="389"/>
    </row>
    <row r="51" spans="1:7" s="390" customFormat="1" ht="25.5">
      <c r="A51" s="387" t="s">
        <v>145</v>
      </c>
      <c r="B51" s="346" t="s">
        <v>416</v>
      </c>
      <c r="C51" s="347" t="s">
        <v>146</v>
      </c>
      <c r="D51" s="359">
        <v>88800405456</v>
      </c>
      <c r="E51" s="359">
        <v>89484768045</v>
      </c>
      <c r="F51" s="359">
        <v>88800405456</v>
      </c>
      <c r="G51" s="389"/>
    </row>
    <row r="52" spans="1:7" s="390" customFormat="1" ht="38.25">
      <c r="A52" s="387" t="s">
        <v>255</v>
      </c>
      <c r="B52" s="346" t="s">
        <v>417</v>
      </c>
      <c r="C52" s="347" t="s">
        <v>256</v>
      </c>
      <c r="D52" s="359"/>
      <c r="E52" s="359"/>
      <c r="F52" s="354"/>
      <c r="G52" s="389"/>
    </row>
    <row r="53" spans="1:7" s="390" customFormat="1" ht="38.25">
      <c r="A53" s="387"/>
      <c r="B53" s="347" t="s">
        <v>418</v>
      </c>
      <c r="C53" s="347" t="s">
        <v>257</v>
      </c>
      <c r="D53" s="359"/>
      <c r="E53" s="397"/>
      <c r="F53" s="354"/>
      <c r="G53" s="389"/>
    </row>
    <row r="54" spans="1:7">
      <c r="A54" s="321"/>
      <c r="B54" s="321"/>
      <c r="C54" s="322"/>
      <c r="D54" s="322"/>
      <c r="E54" s="398"/>
      <c r="F54" s="399"/>
    </row>
    <row r="55" spans="1:7" s="293" customFormat="1">
      <c r="A55" s="320" t="str">
        <f>BCTaiSan_06027!A60</f>
        <v>Đại diện được ủy quyền của Ngân hàng giám sát</v>
      </c>
      <c r="B55" s="321"/>
      <c r="C55" s="322"/>
      <c r="D55" s="400" t="str">
        <f>BCTaiSan_06027!D60</f>
        <v>Đại diện được ủy quyền của Công ty quản lý Quỹ</v>
      </c>
      <c r="E55" s="400"/>
      <c r="F55" s="401"/>
      <c r="G55" s="402"/>
    </row>
    <row r="56" spans="1:7" s="293" customFormat="1">
      <c r="A56" s="324" t="s">
        <v>176</v>
      </c>
      <c r="B56" s="321"/>
      <c r="C56" s="322"/>
      <c r="D56" s="403" t="s">
        <v>177</v>
      </c>
      <c r="E56" s="403"/>
      <c r="F56" s="401"/>
      <c r="G56" s="402"/>
    </row>
    <row r="57" spans="1:7" s="293" customFormat="1">
      <c r="A57" s="321"/>
      <c r="B57" s="321"/>
      <c r="C57" s="322"/>
      <c r="D57" s="322"/>
      <c r="E57" s="322"/>
      <c r="F57" s="399"/>
      <c r="G57" s="402"/>
    </row>
    <row r="58" spans="1:7" s="293" customFormat="1">
      <c r="A58" s="321"/>
      <c r="B58" s="321"/>
      <c r="C58" s="322"/>
      <c r="D58" s="322"/>
      <c r="E58" s="322"/>
      <c r="F58" s="399"/>
      <c r="G58" s="402"/>
    </row>
    <row r="59" spans="1:7" s="293" customFormat="1">
      <c r="A59" s="321"/>
      <c r="B59" s="321"/>
      <c r="C59" s="322"/>
      <c r="D59" s="322"/>
      <c r="E59" s="322"/>
      <c r="F59" s="399"/>
      <c r="G59" s="402"/>
    </row>
    <row r="60" spans="1:7" s="293" customFormat="1">
      <c r="A60" s="321"/>
      <c r="B60" s="321"/>
      <c r="C60" s="322"/>
      <c r="D60" s="322"/>
      <c r="E60" s="322"/>
      <c r="F60" s="399"/>
      <c r="G60" s="402"/>
    </row>
    <row r="61" spans="1:7" s="293" customFormat="1">
      <c r="A61" s="321"/>
      <c r="B61" s="321"/>
      <c r="C61" s="322"/>
      <c r="D61" s="322"/>
      <c r="E61" s="322"/>
      <c r="F61" s="399"/>
      <c r="G61" s="402"/>
    </row>
    <row r="62" spans="1:7" s="293" customFormat="1">
      <c r="A62" s="321"/>
      <c r="B62" s="321"/>
      <c r="C62" s="322"/>
      <c r="D62" s="322"/>
      <c r="E62" s="322"/>
      <c r="F62" s="399"/>
      <c r="G62" s="402"/>
    </row>
    <row r="63" spans="1:7" s="293" customFormat="1">
      <c r="A63" s="326"/>
      <c r="B63" s="326"/>
      <c r="C63" s="322"/>
      <c r="D63" s="327"/>
      <c r="E63" s="327"/>
      <c r="F63" s="399"/>
      <c r="G63" s="402"/>
    </row>
    <row r="64" spans="1:7" s="293" customFormat="1">
      <c r="A64" s="320" t="s">
        <v>236</v>
      </c>
      <c r="B64" s="321"/>
      <c r="C64" s="322"/>
      <c r="D64" s="495" t="s">
        <v>451</v>
      </c>
      <c r="E64" s="495"/>
      <c r="F64" s="495"/>
      <c r="G64" s="402"/>
    </row>
    <row r="65" spans="1:7" s="293" customFormat="1">
      <c r="A65" s="320" t="s">
        <v>609</v>
      </c>
      <c r="B65" s="321"/>
      <c r="C65" s="322"/>
      <c r="D65" s="323"/>
      <c r="E65" s="323"/>
      <c r="F65" s="399"/>
      <c r="G65" s="402"/>
    </row>
    <row r="66" spans="1:7" s="293" customFormat="1">
      <c r="A66" s="293" t="s">
        <v>237</v>
      </c>
      <c r="B66" s="321"/>
      <c r="C66" s="322"/>
      <c r="D66" s="322"/>
      <c r="E66" s="322"/>
      <c r="F66" s="399"/>
      <c r="G66" s="402"/>
    </row>
    <row r="67" spans="1:7">
      <c r="A67" s="321"/>
      <c r="B67" s="321"/>
      <c r="C67" s="322"/>
      <c r="D67" s="322"/>
      <c r="E67" s="398"/>
      <c r="F67" s="399"/>
    </row>
  </sheetData>
  <mergeCells count="13">
    <mergeCell ref="A1:F1"/>
    <mergeCell ref="A2:F2"/>
    <mergeCell ref="A8:B8"/>
    <mergeCell ref="C8:F8"/>
    <mergeCell ref="A3:F4"/>
    <mergeCell ref="A5:F5"/>
    <mergeCell ref="A7:B7"/>
    <mergeCell ref="C7:F7"/>
    <mergeCell ref="D64:F64"/>
    <mergeCell ref="A9:B9"/>
    <mergeCell ref="C9:F9"/>
    <mergeCell ref="A10:B10"/>
    <mergeCell ref="C10:F10"/>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3"/>
  <sheetViews>
    <sheetView view="pageBreakPreview" topLeftCell="A53" zoomScaleNormal="100" zoomScaleSheetLayoutView="100" workbookViewId="0">
      <selection activeCell="F62" sqref="F62:G63"/>
    </sheetView>
  </sheetViews>
  <sheetFormatPr defaultColWidth="9.140625" defaultRowHeight="12.75"/>
  <cols>
    <col min="1" max="1" width="6" style="271" customWidth="1"/>
    <col min="2" max="2" width="33.7109375" style="261" customWidth="1"/>
    <col min="3" max="3" width="12.28515625" style="261" customWidth="1"/>
    <col min="4" max="4" width="14.85546875" style="261" customWidth="1"/>
    <col min="5" max="5" width="20" style="261" customWidth="1"/>
    <col min="6" max="6" width="27" style="261" customWidth="1"/>
    <col min="7" max="7" width="18.42578125" style="261" customWidth="1"/>
    <col min="8" max="8" width="2.5703125" style="261" customWidth="1"/>
    <col min="9" max="9" width="14.28515625" style="18" customWidth="1"/>
    <col min="10" max="16384" width="9.140625" style="261"/>
  </cols>
  <sheetData>
    <row r="1" spans="1:9" ht="25.5" customHeight="1">
      <c r="A1" s="481" t="s">
        <v>518</v>
      </c>
      <c r="B1" s="481"/>
      <c r="C1" s="481"/>
      <c r="D1" s="481"/>
      <c r="E1" s="481"/>
      <c r="F1" s="481"/>
      <c r="G1" s="481"/>
      <c r="H1" s="265"/>
    </row>
    <row r="2" spans="1:9" ht="29.25" customHeight="1">
      <c r="A2" s="496" t="s">
        <v>519</v>
      </c>
      <c r="B2" s="496"/>
      <c r="C2" s="496"/>
      <c r="D2" s="496"/>
      <c r="E2" s="496"/>
      <c r="F2" s="496"/>
      <c r="G2" s="496"/>
      <c r="H2" s="266"/>
    </row>
    <row r="3" spans="1:9">
      <c r="A3" s="483" t="s">
        <v>262</v>
      </c>
      <c r="B3" s="483"/>
      <c r="C3" s="483"/>
      <c r="D3" s="483"/>
      <c r="E3" s="483"/>
      <c r="F3" s="483"/>
      <c r="G3" s="483"/>
      <c r="H3" s="267"/>
    </row>
    <row r="4" spans="1:9">
      <c r="A4" s="483"/>
      <c r="B4" s="483"/>
      <c r="C4" s="483"/>
      <c r="D4" s="483"/>
      <c r="E4" s="483"/>
      <c r="F4" s="483"/>
      <c r="G4" s="483"/>
      <c r="H4" s="267"/>
    </row>
    <row r="5" spans="1:9">
      <c r="A5" s="497" t="str">
        <f>'ngay thang'!B12</f>
        <v>Tại ngày 31 tháng 07 năm 2025/ As at 31 Jul 2025</v>
      </c>
      <c r="B5" s="497"/>
      <c r="C5" s="497"/>
      <c r="D5" s="497"/>
      <c r="E5" s="497"/>
      <c r="F5" s="497"/>
      <c r="G5" s="497"/>
      <c r="H5" s="259"/>
    </row>
    <row r="6" spans="1:9">
      <c r="A6" s="259"/>
      <c r="B6" s="259"/>
      <c r="C6" s="259"/>
      <c r="D6" s="259"/>
      <c r="E6" s="259"/>
      <c r="F6" s="1"/>
      <c r="G6" s="1"/>
      <c r="H6" s="1"/>
    </row>
    <row r="7" spans="1:9" ht="31.5" customHeight="1">
      <c r="A7" s="480" t="s">
        <v>244</v>
      </c>
      <c r="B7" s="480"/>
      <c r="C7" s="480" t="s">
        <v>622</v>
      </c>
      <c r="D7" s="480"/>
      <c r="E7" s="480"/>
      <c r="F7" s="480"/>
      <c r="G7" s="1"/>
      <c r="H7" s="1"/>
    </row>
    <row r="8" spans="1:9" ht="29.25" customHeight="1">
      <c r="A8" s="480" t="s">
        <v>242</v>
      </c>
      <c r="B8" s="480"/>
      <c r="C8" s="480" t="s">
        <v>450</v>
      </c>
      <c r="D8" s="480"/>
      <c r="E8" s="480"/>
      <c r="F8" s="480"/>
      <c r="G8" s="215"/>
      <c r="H8" s="236"/>
    </row>
    <row r="9" spans="1:9" ht="29.25" customHeight="1">
      <c r="A9" s="479" t="s">
        <v>241</v>
      </c>
      <c r="B9" s="479"/>
      <c r="C9" s="479" t="s">
        <v>243</v>
      </c>
      <c r="D9" s="479"/>
      <c r="E9" s="479"/>
      <c r="F9" s="479"/>
      <c r="G9" s="216"/>
      <c r="H9" s="236"/>
    </row>
    <row r="10" spans="1:9" ht="29.25" customHeight="1">
      <c r="A10" s="479" t="s">
        <v>245</v>
      </c>
      <c r="B10" s="479"/>
      <c r="C10" s="479" t="str">
        <f>'ngay thang'!B14</f>
        <v>Ngày 04 tháng 08 năm 2025
04 Aug 2025</v>
      </c>
      <c r="D10" s="479"/>
      <c r="E10" s="479"/>
      <c r="F10" s="479"/>
      <c r="G10" s="216"/>
      <c r="H10" s="237"/>
    </row>
    <row r="11" spans="1:9" ht="23.25" customHeight="1">
      <c r="A11" s="256"/>
      <c r="B11" s="256"/>
      <c r="C11" s="256"/>
      <c r="D11" s="256"/>
      <c r="E11" s="256"/>
      <c r="F11" s="256"/>
      <c r="G11" s="216"/>
      <c r="H11" s="237"/>
    </row>
    <row r="12" spans="1:9" s="235" customFormat="1" ht="18.75" customHeight="1">
      <c r="A12" s="238" t="s">
        <v>265</v>
      </c>
      <c r="B12" s="268"/>
      <c r="C12" s="268"/>
      <c r="D12" s="268"/>
      <c r="E12" s="268"/>
      <c r="F12" s="268"/>
      <c r="G12" s="268"/>
      <c r="H12" s="268"/>
      <c r="I12" s="18"/>
    </row>
    <row r="13" spans="1:9" s="26" customFormat="1" ht="51">
      <c r="A13" s="217" t="s">
        <v>200</v>
      </c>
      <c r="B13" s="217" t="s">
        <v>201</v>
      </c>
      <c r="C13" s="217" t="s">
        <v>199</v>
      </c>
      <c r="D13" s="217" t="s">
        <v>230</v>
      </c>
      <c r="E13" s="217" t="s">
        <v>202</v>
      </c>
      <c r="F13" s="217" t="s">
        <v>203</v>
      </c>
      <c r="G13" s="234" t="s">
        <v>204</v>
      </c>
      <c r="H13" s="239"/>
      <c r="I13" s="18"/>
    </row>
    <row r="14" spans="1:9" s="26" customFormat="1" ht="51">
      <c r="A14" s="217" t="s">
        <v>46</v>
      </c>
      <c r="B14" s="240" t="s">
        <v>532</v>
      </c>
      <c r="C14" s="217"/>
      <c r="D14" s="217"/>
      <c r="E14" s="217"/>
      <c r="F14" s="217"/>
      <c r="G14" s="234"/>
      <c r="H14" s="239"/>
      <c r="I14" s="18"/>
    </row>
    <row r="15" spans="1:9" s="264" customFormat="1" ht="51">
      <c r="A15" s="241" t="s">
        <v>56</v>
      </c>
      <c r="B15" s="241" t="s">
        <v>533</v>
      </c>
      <c r="C15" s="241">
        <v>2246</v>
      </c>
      <c r="D15" s="242"/>
      <c r="E15" s="242"/>
      <c r="F15" s="242"/>
      <c r="G15" s="246"/>
      <c r="I15" s="18"/>
    </row>
    <row r="16" spans="1:9" s="262" customFormat="1">
      <c r="A16" s="243">
        <v>1</v>
      </c>
      <c r="B16" s="466" t="s">
        <v>670</v>
      </c>
      <c r="C16" s="243">
        <v>2246.1</v>
      </c>
      <c r="D16" s="244">
        <v>30000</v>
      </c>
      <c r="E16" s="244">
        <v>40600</v>
      </c>
      <c r="F16" s="245">
        <f>E16*D16</f>
        <v>1218000000</v>
      </c>
      <c r="G16" s="274">
        <f t="shared" ref="G16:G33" si="0">F16/$F$63</f>
        <v>1.3101668398698193E-2</v>
      </c>
      <c r="H16" s="263"/>
      <c r="I16" s="18"/>
    </row>
    <row r="17" spans="1:9" s="262" customFormat="1">
      <c r="A17" s="243">
        <v>2</v>
      </c>
      <c r="B17" s="466" t="s">
        <v>663</v>
      </c>
      <c r="C17" s="243">
        <v>2246.1999999999998</v>
      </c>
      <c r="D17" s="244">
        <v>45880</v>
      </c>
      <c r="E17" s="244">
        <v>40800</v>
      </c>
      <c r="F17" s="245">
        <f t="shared" ref="F17:F20" si="1">E17*D17</f>
        <v>1871904000</v>
      </c>
      <c r="G17" s="274">
        <f t="shared" si="0"/>
        <v>2.0135521742361859E-2</v>
      </c>
      <c r="H17" s="263"/>
      <c r="I17" s="18"/>
    </row>
    <row r="18" spans="1:9" s="262" customFormat="1">
      <c r="A18" s="243">
        <v>3</v>
      </c>
      <c r="B18" s="466" t="s">
        <v>671</v>
      </c>
      <c r="C18" s="243">
        <v>2246.3000000000002</v>
      </c>
      <c r="D18" s="244">
        <v>122800</v>
      </c>
      <c r="E18" s="244">
        <v>33600</v>
      </c>
      <c r="F18" s="245">
        <f t="shared" si="1"/>
        <v>4126080000</v>
      </c>
      <c r="G18" s="274">
        <f t="shared" si="0"/>
        <v>4.4383031154762428E-2</v>
      </c>
      <c r="H18" s="263"/>
      <c r="I18" s="18"/>
    </row>
    <row r="19" spans="1:9" s="262" customFormat="1">
      <c r="A19" s="243">
        <v>4</v>
      </c>
      <c r="B19" s="466" t="s">
        <v>680</v>
      </c>
      <c r="C19" s="243">
        <v>2246.4</v>
      </c>
      <c r="D19" s="244">
        <v>88600</v>
      </c>
      <c r="E19" s="244">
        <v>42550</v>
      </c>
      <c r="F19" s="245">
        <f t="shared" si="1"/>
        <v>3769930000</v>
      </c>
      <c r="G19" s="274">
        <f t="shared" si="0"/>
        <v>4.0552030169379541E-2</v>
      </c>
      <c r="H19" s="263"/>
      <c r="I19" s="18"/>
    </row>
    <row r="20" spans="1:9" s="262" customFormat="1">
      <c r="A20" s="243">
        <v>5</v>
      </c>
      <c r="B20" s="466" t="s">
        <v>664</v>
      </c>
      <c r="C20" s="243">
        <v>2246.5</v>
      </c>
      <c r="D20" s="244">
        <v>208700</v>
      </c>
      <c r="E20" s="244">
        <v>13000</v>
      </c>
      <c r="F20" s="245">
        <f t="shared" si="1"/>
        <v>2713100000</v>
      </c>
      <c r="G20" s="274">
        <f t="shared" si="0"/>
        <v>2.9184020141632239E-2</v>
      </c>
      <c r="H20" s="263"/>
      <c r="I20" s="18"/>
    </row>
    <row r="21" spans="1:9" s="262" customFormat="1">
      <c r="A21" s="243">
        <v>6</v>
      </c>
      <c r="B21" s="466" t="s">
        <v>661</v>
      </c>
      <c r="C21" s="243">
        <v>2246.6</v>
      </c>
      <c r="D21" s="244">
        <v>65900</v>
      </c>
      <c r="E21" s="244">
        <v>56200</v>
      </c>
      <c r="F21" s="245">
        <f t="shared" ref="F21:F24" si="2">E21*D21</f>
        <v>3703580000</v>
      </c>
      <c r="G21" s="274">
        <f t="shared" si="0"/>
        <v>3.9838322699548977E-2</v>
      </c>
      <c r="H21" s="263"/>
      <c r="I21" s="18"/>
    </row>
    <row r="22" spans="1:9" s="262" customFormat="1">
      <c r="A22" s="243">
        <v>7</v>
      </c>
      <c r="B22" s="466" t="s">
        <v>665</v>
      </c>
      <c r="C22" s="243">
        <v>2246.6999999999998</v>
      </c>
      <c r="D22" s="244">
        <v>150040</v>
      </c>
      <c r="E22" s="244">
        <v>26150</v>
      </c>
      <c r="F22" s="245">
        <f t="shared" si="2"/>
        <v>3923546000</v>
      </c>
      <c r="G22" s="274">
        <f t="shared" si="0"/>
        <v>4.2204432380163137E-2</v>
      </c>
      <c r="H22" s="263"/>
      <c r="I22" s="18"/>
    </row>
    <row r="23" spans="1:9" s="262" customFormat="1">
      <c r="A23" s="243">
        <v>8</v>
      </c>
      <c r="B23" s="466" t="s">
        <v>636</v>
      </c>
      <c r="C23" s="243">
        <v>2246.8000000000002</v>
      </c>
      <c r="D23" s="244">
        <v>316050</v>
      </c>
      <c r="E23" s="244">
        <v>12800</v>
      </c>
      <c r="F23" s="245">
        <f t="shared" si="2"/>
        <v>4045440000</v>
      </c>
      <c r="G23" s="274">
        <f t="shared" si="0"/>
        <v>4.351561035043483E-2</v>
      </c>
      <c r="H23" s="263"/>
      <c r="I23" s="18"/>
    </row>
    <row r="24" spans="1:9" s="262" customFormat="1" ht="13.5" customHeight="1">
      <c r="A24" s="243">
        <v>9</v>
      </c>
      <c r="B24" s="466" t="s">
        <v>672</v>
      </c>
      <c r="C24" s="243">
        <v>2246.9</v>
      </c>
      <c r="D24" s="244">
        <v>344100</v>
      </c>
      <c r="E24" s="244">
        <v>23000</v>
      </c>
      <c r="F24" s="245">
        <f t="shared" si="2"/>
        <v>7914300000</v>
      </c>
      <c r="G24" s="274">
        <f t="shared" si="0"/>
        <v>8.5131801484250508E-2</v>
      </c>
      <c r="H24" s="263"/>
      <c r="I24" s="18"/>
    </row>
    <row r="25" spans="1:9" s="262" customFormat="1">
      <c r="A25" s="243">
        <v>10</v>
      </c>
      <c r="B25" s="466" t="s">
        <v>681</v>
      </c>
      <c r="C25" s="254" t="s">
        <v>632</v>
      </c>
      <c r="D25" s="244">
        <v>233000</v>
      </c>
      <c r="E25" s="244">
        <v>18000</v>
      </c>
      <c r="F25" s="245">
        <f t="shared" ref="F25:F29" si="3">E25*D25</f>
        <v>4194000000</v>
      </c>
      <c r="G25" s="274">
        <f t="shared" si="0"/>
        <v>4.5113626653645503E-2</v>
      </c>
      <c r="H25" s="263"/>
      <c r="I25" s="18"/>
    </row>
    <row r="26" spans="1:9" s="262" customFormat="1">
      <c r="A26" s="243">
        <v>11</v>
      </c>
      <c r="B26" s="466" t="s">
        <v>660</v>
      </c>
      <c r="C26" s="243">
        <v>2246.11</v>
      </c>
      <c r="D26" s="244">
        <v>104300</v>
      </c>
      <c r="E26" s="244">
        <v>41500</v>
      </c>
      <c r="F26" s="245">
        <f t="shared" si="3"/>
        <v>4328450000</v>
      </c>
      <c r="G26" s="274">
        <f t="shared" si="0"/>
        <v>4.6559865829511653E-2</v>
      </c>
      <c r="H26" s="263"/>
      <c r="I26" s="18"/>
    </row>
    <row r="27" spans="1:9" s="262" customFormat="1">
      <c r="A27" s="243">
        <v>12</v>
      </c>
      <c r="B27" s="466" t="s">
        <v>682</v>
      </c>
      <c r="C27" s="254">
        <v>2246.12</v>
      </c>
      <c r="D27" s="244">
        <v>290000</v>
      </c>
      <c r="E27" s="244">
        <v>13150</v>
      </c>
      <c r="F27" s="245">
        <f t="shared" si="3"/>
        <v>3813500000</v>
      </c>
      <c r="G27" s="274">
        <f t="shared" si="0"/>
        <v>4.1020699867352677E-2</v>
      </c>
      <c r="H27" s="263"/>
      <c r="I27" s="18"/>
    </row>
    <row r="28" spans="1:9" s="262" customFormat="1">
      <c r="A28" s="243">
        <v>13</v>
      </c>
      <c r="B28" s="466" t="s">
        <v>673</v>
      </c>
      <c r="C28" s="243">
        <v>2246.13</v>
      </c>
      <c r="D28" s="244">
        <v>15000</v>
      </c>
      <c r="E28" s="244">
        <v>84400</v>
      </c>
      <c r="F28" s="245">
        <f t="shared" si="3"/>
        <v>1266000000</v>
      </c>
      <c r="G28" s="274">
        <f t="shared" si="0"/>
        <v>1.3617990306036052E-2</v>
      </c>
      <c r="H28" s="263"/>
      <c r="I28" s="18"/>
    </row>
    <row r="29" spans="1:9" s="262" customFormat="1">
      <c r="A29" s="243">
        <v>14</v>
      </c>
      <c r="B29" s="466" t="s">
        <v>634</v>
      </c>
      <c r="C29" s="254">
        <v>2246.14</v>
      </c>
      <c r="D29" s="244">
        <v>97905</v>
      </c>
      <c r="E29" s="244">
        <v>66800</v>
      </c>
      <c r="F29" s="245">
        <f t="shared" si="3"/>
        <v>6540054000</v>
      </c>
      <c r="G29" s="274">
        <f t="shared" si="0"/>
        <v>7.0349440736929156E-2</v>
      </c>
      <c r="H29" s="263"/>
      <c r="I29" s="18"/>
    </row>
    <row r="30" spans="1:9" s="262" customFormat="1">
      <c r="A30" s="243">
        <v>15</v>
      </c>
      <c r="B30" s="466" t="s">
        <v>666</v>
      </c>
      <c r="C30" s="243">
        <v>2246.15</v>
      </c>
      <c r="D30" s="244">
        <v>10000</v>
      </c>
      <c r="E30" s="244">
        <v>32750</v>
      </c>
      <c r="F30" s="245">
        <f t="shared" ref="F30:F33" si="4">E30*D30</f>
        <v>327500000</v>
      </c>
      <c r="G30" s="274">
        <f t="shared" si="0"/>
        <v>3.5228213469406062E-3</v>
      </c>
      <c r="H30" s="263"/>
      <c r="I30" s="18"/>
    </row>
    <row r="31" spans="1:9" s="262" customFormat="1">
      <c r="A31" s="243">
        <v>16</v>
      </c>
      <c r="B31" s="466" t="s">
        <v>662</v>
      </c>
      <c r="C31" s="254">
        <v>2246.16</v>
      </c>
      <c r="D31" s="244">
        <v>176840</v>
      </c>
      <c r="E31" s="244">
        <v>25900</v>
      </c>
      <c r="F31" s="245">
        <f t="shared" si="4"/>
        <v>4580156000</v>
      </c>
      <c r="G31" s="274">
        <f t="shared" si="0"/>
        <v>4.9267393371352976E-2</v>
      </c>
      <c r="H31" s="263"/>
      <c r="I31" s="18"/>
    </row>
    <row r="32" spans="1:9" s="262" customFormat="1">
      <c r="A32" s="243">
        <v>17</v>
      </c>
      <c r="B32" s="466" t="s">
        <v>683</v>
      </c>
      <c r="C32" s="254">
        <v>2246.17</v>
      </c>
      <c r="D32" s="244">
        <v>180000</v>
      </c>
      <c r="E32" s="244">
        <v>26100</v>
      </c>
      <c r="F32" s="245">
        <f t="shared" si="4"/>
        <v>4698000000</v>
      </c>
      <c r="G32" s="274">
        <f t="shared" si="0"/>
        <v>5.053500668069303E-2</v>
      </c>
      <c r="H32" s="263"/>
      <c r="I32" s="18"/>
    </row>
    <row r="33" spans="1:9" s="262" customFormat="1">
      <c r="A33" s="243">
        <v>18</v>
      </c>
      <c r="B33" s="466" t="s">
        <v>674</v>
      </c>
      <c r="C33" s="243">
        <v>2246.1799999999998</v>
      </c>
      <c r="D33" s="244">
        <v>32800</v>
      </c>
      <c r="E33" s="244">
        <v>111000</v>
      </c>
      <c r="F33" s="245">
        <f t="shared" si="4"/>
        <v>3640800000</v>
      </c>
      <c r="G33" s="274">
        <f t="shared" si="0"/>
        <v>3.9163016671576671E-2</v>
      </c>
      <c r="H33" s="263"/>
      <c r="I33" s="18"/>
    </row>
    <row r="34" spans="1:9" s="262" customFormat="1" ht="25.5">
      <c r="A34" s="241"/>
      <c r="B34" s="241" t="s">
        <v>323</v>
      </c>
      <c r="C34" s="254" t="s">
        <v>625</v>
      </c>
      <c r="D34" s="242">
        <f>SUM(D16:D33)</f>
        <v>2511915</v>
      </c>
      <c r="E34" s="242"/>
      <c r="F34" s="242">
        <f>SUM(F16:F33)</f>
        <v>66674340000</v>
      </c>
      <c r="G34" s="246">
        <f>SUM(G16:G33)</f>
        <v>0.71719629998527001</v>
      </c>
      <c r="H34" s="263"/>
      <c r="I34" s="18"/>
    </row>
    <row r="35" spans="1:9" s="264" customFormat="1" ht="63.75">
      <c r="A35" s="241" t="s">
        <v>133</v>
      </c>
      <c r="B35" s="241" t="s">
        <v>534</v>
      </c>
      <c r="C35" s="241">
        <v>2248</v>
      </c>
      <c r="D35" s="242"/>
      <c r="E35" s="242"/>
      <c r="F35" s="242"/>
      <c r="G35" s="274"/>
      <c r="H35" s="263"/>
      <c r="I35" s="18"/>
    </row>
    <row r="36" spans="1:9" s="264" customFormat="1" ht="25.5">
      <c r="A36" s="243"/>
      <c r="B36" s="243" t="s">
        <v>425</v>
      </c>
      <c r="C36" s="243">
        <v>2249</v>
      </c>
      <c r="D36" s="245"/>
      <c r="E36" s="245"/>
      <c r="F36" s="245"/>
      <c r="G36" s="274"/>
      <c r="H36" s="263"/>
      <c r="I36" s="18"/>
    </row>
    <row r="37" spans="1:9" s="262" customFormat="1" ht="25.5">
      <c r="A37" s="241"/>
      <c r="B37" s="241" t="s">
        <v>637</v>
      </c>
      <c r="C37" s="241">
        <v>2250</v>
      </c>
      <c r="D37" s="242">
        <f>D34</f>
        <v>2511915</v>
      </c>
      <c r="E37" s="242"/>
      <c r="F37" s="242">
        <f>F34</f>
        <v>66674340000</v>
      </c>
      <c r="G37" s="246">
        <f>F37/$F$63</f>
        <v>0.71719629998527001</v>
      </c>
      <c r="I37" s="18"/>
    </row>
    <row r="38" spans="1:9" s="264" customFormat="1" ht="25.5">
      <c r="A38" s="241" t="s">
        <v>133</v>
      </c>
      <c r="B38" s="241" t="s">
        <v>638</v>
      </c>
      <c r="C38" s="241">
        <v>2251</v>
      </c>
      <c r="D38" s="242"/>
      <c r="E38" s="242"/>
      <c r="F38" s="242"/>
      <c r="G38" s="274"/>
      <c r="I38" s="18"/>
    </row>
    <row r="39" spans="1:9" s="264" customFormat="1" ht="25.5">
      <c r="A39" s="243"/>
      <c r="B39" s="241" t="s">
        <v>425</v>
      </c>
      <c r="C39" s="243">
        <v>2252</v>
      </c>
      <c r="D39" s="242"/>
      <c r="E39" s="245"/>
      <c r="F39" s="242"/>
      <c r="G39" s="274"/>
      <c r="I39" s="18"/>
    </row>
    <row r="40" spans="1:9" s="262" customFormat="1" ht="25.5">
      <c r="A40" s="241" t="s">
        <v>259</v>
      </c>
      <c r="B40" s="241" t="s">
        <v>639</v>
      </c>
      <c r="C40" s="241">
        <v>2253</v>
      </c>
      <c r="D40" s="242"/>
      <c r="E40" s="242"/>
      <c r="F40" s="242"/>
      <c r="G40" s="274"/>
      <c r="I40" s="18"/>
    </row>
    <row r="41" spans="1:9" s="264" customFormat="1" ht="25.5">
      <c r="A41" s="243" t="s">
        <v>258</v>
      </c>
      <c r="B41" s="243" t="s">
        <v>640</v>
      </c>
      <c r="C41" s="243">
        <v>2253.1</v>
      </c>
      <c r="D41" s="245"/>
      <c r="E41" s="245"/>
      <c r="F41" s="245"/>
      <c r="G41" s="274"/>
      <c r="I41" s="18"/>
    </row>
    <row r="42" spans="1:9" s="262" customFormat="1" ht="25.5">
      <c r="A42" s="241"/>
      <c r="B42" s="241" t="s">
        <v>425</v>
      </c>
      <c r="C42" s="241">
        <v>2254</v>
      </c>
      <c r="D42" s="242"/>
      <c r="E42" s="242"/>
      <c r="F42" s="242"/>
      <c r="G42" s="274"/>
      <c r="I42" s="18"/>
    </row>
    <row r="43" spans="1:9" s="262" customFormat="1" ht="25.5">
      <c r="A43" s="241"/>
      <c r="B43" s="241" t="s">
        <v>641</v>
      </c>
      <c r="C43" s="241">
        <v>2255</v>
      </c>
      <c r="D43" s="242">
        <f>D37+D41</f>
        <v>2511915</v>
      </c>
      <c r="E43" s="242"/>
      <c r="F43" s="242">
        <f>F37+F41</f>
        <v>66674340000</v>
      </c>
      <c r="G43" s="246">
        <f>G41+G37</f>
        <v>0.71719629998527001</v>
      </c>
      <c r="I43" s="18"/>
    </row>
    <row r="44" spans="1:9" s="264" customFormat="1" ht="25.5">
      <c r="A44" s="241" t="s">
        <v>260</v>
      </c>
      <c r="B44" s="241" t="s">
        <v>379</v>
      </c>
      <c r="C44" s="241">
        <v>2256</v>
      </c>
      <c r="D44" s="242"/>
      <c r="E44" s="242"/>
      <c r="F44" s="242"/>
      <c r="G44" s="274"/>
      <c r="I44" s="18"/>
    </row>
    <row r="45" spans="1:9" s="264" customFormat="1" ht="25.5">
      <c r="A45" s="243">
        <v>1</v>
      </c>
      <c r="B45" s="243" t="s">
        <v>419</v>
      </c>
      <c r="C45" s="243">
        <v>2256.1</v>
      </c>
      <c r="D45" s="245" t="s">
        <v>436</v>
      </c>
      <c r="E45" s="245" t="s">
        <v>436</v>
      </c>
      <c r="F45" s="245"/>
      <c r="G45" s="274"/>
      <c r="I45" s="18"/>
    </row>
    <row r="46" spans="1:9" s="262" customFormat="1" ht="25.5">
      <c r="A46" s="243">
        <v>2</v>
      </c>
      <c r="B46" s="243" t="s">
        <v>449</v>
      </c>
      <c r="C46" s="243">
        <v>2256.1999999999998</v>
      </c>
      <c r="D46" s="245" t="s">
        <v>436</v>
      </c>
      <c r="E46" s="245" t="s">
        <v>436</v>
      </c>
      <c r="F46" s="245"/>
      <c r="G46" s="274"/>
      <c r="I46" s="18"/>
    </row>
    <row r="47" spans="1:9" s="262" customFormat="1" ht="25.5">
      <c r="A47" s="243">
        <v>3</v>
      </c>
      <c r="B47" s="243" t="s">
        <v>420</v>
      </c>
      <c r="C47" s="243">
        <v>2256.3000000000002</v>
      </c>
      <c r="D47" s="245" t="s">
        <v>436</v>
      </c>
      <c r="E47" s="245" t="s">
        <v>436</v>
      </c>
      <c r="F47" s="245">
        <v>35000000</v>
      </c>
      <c r="G47" s="274">
        <f t="shared" ref="G47" si="5">F47/$F$63</f>
        <v>3.7648472410052282E-4</v>
      </c>
      <c r="I47" s="18"/>
    </row>
    <row r="48" spans="1:9" s="262" customFormat="1" ht="25.5">
      <c r="A48" s="243">
        <v>4</v>
      </c>
      <c r="B48" s="243" t="s">
        <v>535</v>
      </c>
      <c r="C48" s="243">
        <v>2256.4</v>
      </c>
      <c r="D48" s="245" t="s">
        <v>436</v>
      </c>
      <c r="E48" s="245" t="s">
        <v>436</v>
      </c>
      <c r="F48" s="245"/>
      <c r="G48" s="274"/>
      <c r="I48" s="18"/>
    </row>
    <row r="49" spans="1:9" s="262" customFormat="1" ht="38.25">
      <c r="A49" s="243">
        <v>5</v>
      </c>
      <c r="B49" s="243" t="s">
        <v>421</v>
      </c>
      <c r="C49" s="243">
        <v>2256.5</v>
      </c>
      <c r="D49" s="245" t="s">
        <v>436</v>
      </c>
      <c r="E49" s="245" t="s">
        <v>436</v>
      </c>
      <c r="F49" s="245">
        <v>9068290000</v>
      </c>
      <c r="G49" s="274">
        <f>F49/$F$63</f>
        <v>9.7544933106100851E-2</v>
      </c>
      <c r="I49" s="18"/>
    </row>
    <row r="50" spans="1:9" s="262" customFormat="1" ht="25.5">
      <c r="A50" s="243">
        <v>6</v>
      </c>
      <c r="B50" s="243" t="s">
        <v>422</v>
      </c>
      <c r="C50" s="243">
        <v>2256.6</v>
      </c>
      <c r="D50" s="245" t="s">
        <v>436</v>
      </c>
      <c r="E50" s="245" t="s">
        <v>436</v>
      </c>
      <c r="F50" s="245"/>
      <c r="G50" s="274"/>
      <c r="I50" s="18"/>
    </row>
    <row r="51" spans="1:9" s="262" customFormat="1" ht="25.5">
      <c r="A51" s="243">
        <v>7</v>
      </c>
      <c r="B51" s="243" t="s">
        <v>424</v>
      </c>
      <c r="C51" s="243">
        <v>2256.6999999999998</v>
      </c>
      <c r="D51" s="245" t="s">
        <v>436</v>
      </c>
      <c r="E51" s="245" t="s">
        <v>436</v>
      </c>
      <c r="F51" s="245"/>
      <c r="G51" s="274"/>
      <c r="I51" s="18"/>
    </row>
    <row r="52" spans="1:9" s="262" customFormat="1" ht="25.5">
      <c r="A52" s="241"/>
      <c r="B52" s="241" t="s">
        <v>425</v>
      </c>
      <c r="C52" s="241">
        <v>2257</v>
      </c>
      <c r="D52" s="242" t="s">
        <v>436</v>
      </c>
      <c r="E52" s="242" t="s">
        <v>436</v>
      </c>
      <c r="F52" s="275">
        <f>SUM(F45:F51)</f>
        <v>9103290000</v>
      </c>
      <c r="G52" s="246">
        <f t="shared" ref="G52:G62" si="6">F52/$F$63</f>
        <v>9.7921417830201377E-2</v>
      </c>
      <c r="I52" s="18"/>
    </row>
    <row r="53" spans="1:9" s="264" customFormat="1" ht="25.5">
      <c r="A53" s="241" t="s">
        <v>261</v>
      </c>
      <c r="B53" s="241" t="s">
        <v>426</v>
      </c>
      <c r="C53" s="241">
        <v>2258</v>
      </c>
      <c r="D53" s="242" t="s">
        <v>436</v>
      </c>
      <c r="E53" s="242" t="s">
        <v>436</v>
      </c>
      <c r="F53" s="275">
        <f>F54+F59+F60+F61</f>
        <v>17187629304</v>
      </c>
      <c r="G53" s="246">
        <f t="shared" si="6"/>
        <v>0.1848822821845286</v>
      </c>
      <c r="I53" s="18"/>
    </row>
    <row r="54" spans="1:9" s="264" customFormat="1" ht="25.5">
      <c r="A54" s="243">
        <v>1</v>
      </c>
      <c r="B54" s="243" t="s">
        <v>368</v>
      </c>
      <c r="C54" s="243">
        <v>2259</v>
      </c>
      <c r="D54" s="245" t="s">
        <v>436</v>
      </c>
      <c r="E54" s="245" t="s">
        <v>436</v>
      </c>
      <c r="F54" s="276">
        <f>SUM(F55:F58)</f>
        <v>17187629304</v>
      </c>
      <c r="G54" s="274">
        <f t="shared" si="6"/>
        <v>0.1848822821845286</v>
      </c>
      <c r="I54" s="18"/>
    </row>
    <row r="55" spans="1:9" s="262" customFormat="1" ht="25.5">
      <c r="A55" s="243">
        <v>1.1000000000000001</v>
      </c>
      <c r="B55" s="243" t="s">
        <v>517</v>
      </c>
      <c r="C55" s="243">
        <v>2259.1</v>
      </c>
      <c r="D55" s="245"/>
      <c r="E55" s="245"/>
      <c r="F55" s="276">
        <v>16520880076</v>
      </c>
      <c r="G55" s="274">
        <f t="shared" si="6"/>
        <v>0.17771025649459096</v>
      </c>
      <c r="I55" s="231"/>
    </row>
    <row r="56" spans="1:9" s="262" customFormat="1" ht="25.5">
      <c r="A56" s="243">
        <v>1.2</v>
      </c>
      <c r="B56" s="243" t="s">
        <v>428</v>
      </c>
      <c r="C56" s="243">
        <v>2259.1999999999998</v>
      </c>
      <c r="D56" s="245" t="s">
        <v>436</v>
      </c>
      <c r="E56" s="245" t="s">
        <v>436</v>
      </c>
      <c r="F56" s="276">
        <v>666420521</v>
      </c>
      <c r="G56" s="274">
        <f t="shared" si="6"/>
        <v>7.1684898852460476E-3</v>
      </c>
      <c r="I56" s="18"/>
    </row>
    <row r="57" spans="1:9" s="262" customFormat="1" ht="38.25">
      <c r="A57" s="243">
        <v>1.3</v>
      </c>
      <c r="B57" s="243" t="s">
        <v>452</v>
      </c>
      <c r="C57" s="243">
        <v>2259.3000000000002</v>
      </c>
      <c r="D57" s="245"/>
      <c r="E57" s="245"/>
      <c r="F57" s="276">
        <v>328707</v>
      </c>
      <c r="G57" s="274">
        <f t="shared" si="6"/>
        <v>3.5358046915688727E-6</v>
      </c>
      <c r="I57" s="18"/>
    </row>
    <row r="58" spans="1:9" s="262" customFormat="1" ht="38.25">
      <c r="A58" s="243">
        <v>1.4</v>
      </c>
      <c r="B58" s="243" t="s">
        <v>427</v>
      </c>
      <c r="C58" s="243">
        <v>2259.4</v>
      </c>
      <c r="D58" s="245"/>
      <c r="E58" s="245"/>
      <c r="F58" s="276"/>
      <c r="G58" s="274"/>
      <c r="I58" s="18"/>
    </row>
    <row r="59" spans="1:9" s="262" customFormat="1" ht="38.25">
      <c r="A59" s="243">
        <v>2</v>
      </c>
      <c r="B59" s="243" t="s">
        <v>536</v>
      </c>
      <c r="C59" s="243"/>
      <c r="D59" s="245"/>
      <c r="E59" s="245"/>
      <c r="F59" s="276"/>
      <c r="G59" s="274"/>
      <c r="I59" s="18"/>
    </row>
    <row r="60" spans="1:9" s="262" customFormat="1" ht="25.5">
      <c r="A60" s="243">
        <v>3</v>
      </c>
      <c r="B60" s="243" t="s">
        <v>423</v>
      </c>
      <c r="C60" s="243">
        <v>2260</v>
      </c>
      <c r="D60" s="245" t="s">
        <v>436</v>
      </c>
      <c r="E60" s="245" t="s">
        <v>436</v>
      </c>
      <c r="F60" s="276"/>
      <c r="G60" s="274"/>
      <c r="I60" s="18"/>
    </row>
    <row r="61" spans="1:9" s="262" customFormat="1" ht="25.5">
      <c r="A61" s="243">
        <v>4</v>
      </c>
      <c r="B61" s="243" t="s">
        <v>429</v>
      </c>
      <c r="C61" s="243">
        <v>2261</v>
      </c>
      <c r="D61" s="245" t="s">
        <v>436</v>
      </c>
      <c r="E61" s="245" t="s">
        <v>436</v>
      </c>
      <c r="F61" s="276"/>
      <c r="G61" s="274"/>
      <c r="I61" s="18"/>
    </row>
    <row r="62" spans="1:9" s="262" customFormat="1" ht="25.5">
      <c r="A62" s="243">
        <v>5</v>
      </c>
      <c r="B62" s="243" t="s">
        <v>425</v>
      </c>
      <c r="C62" s="243">
        <v>2262</v>
      </c>
      <c r="D62" s="245"/>
      <c r="E62" s="245"/>
      <c r="F62" s="275">
        <f>F54+F59</f>
        <v>17187629304</v>
      </c>
      <c r="G62" s="246">
        <f t="shared" si="6"/>
        <v>0.1848822821845286</v>
      </c>
      <c r="I62" s="18"/>
    </row>
    <row r="63" spans="1:9" s="262" customFormat="1" ht="25.5">
      <c r="A63" s="241" t="s">
        <v>142</v>
      </c>
      <c r="B63" s="241" t="s">
        <v>430</v>
      </c>
      <c r="C63" s="241">
        <v>2263</v>
      </c>
      <c r="D63" s="242"/>
      <c r="E63" s="242"/>
      <c r="F63" s="275">
        <f>F62+F52+F43</f>
        <v>92965259304</v>
      </c>
      <c r="G63" s="246">
        <v>1</v>
      </c>
      <c r="I63" s="18"/>
    </row>
    <row r="64" spans="1:9" s="264" customFormat="1">
      <c r="A64" s="247"/>
      <c r="B64" s="247"/>
      <c r="C64" s="247"/>
      <c r="D64" s="248"/>
      <c r="E64" s="248"/>
      <c r="F64" s="249"/>
      <c r="G64" s="250"/>
      <c r="I64" s="18"/>
    </row>
    <row r="65" spans="1:9" s="264" customFormat="1">
      <c r="A65" s="251"/>
      <c r="B65" s="252"/>
      <c r="C65" s="252"/>
      <c r="D65" s="252"/>
      <c r="E65" s="252"/>
      <c r="F65" s="252"/>
      <c r="G65" s="252"/>
      <c r="I65" s="18"/>
    </row>
    <row r="66" spans="1:9" s="26" customFormat="1">
      <c r="A66" s="253"/>
      <c r="B66" s="252"/>
      <c r="C66" s="252"/>
      <c r="D66" s="252"/>
      <c r="E66" s="252"/>
      <c r="F66" s="252"/>
      <c r="G66" s="252"/>
      <c r="H66" s="252"/>
      <c r="I66" s="18"/>
    </row>
    <row r="67" spans="1:9" s="26" customFormat="1">
      <c r="A67" s="19" t="str">
        <f>BCKetQuaHoatDong_06028!A55</f>
        <v>Đại diện được ủy quyền của Ngân hàng giám sát</v>
      </c>
      <c r="B67" s="227"/>
      <c r="C67" s="20"/>
      <c r="D67" s="252"/>
      <c r="E67" s="21" t="str">
        <f>BCKetQuaHoatDong_06028!D55</f>
        <v>Đại diện được ủy quyền của Công ty quản lý Quỹ</v>
      </c>
      <c r="F67" s="21"/>
      <c r="G67" s="227"/>
      <c r="H67" s="252"/>
      <c r="I67" s="18"/>
    </row>
    <row r="68" spans="1:9" s="26" customFormat="1">
      <c r="A68" s="232" t="s">
        <v>176</v>
      </c>
      <c r="B68" s="227"/>
      <c r="C68" s="20"/>
      <c r="D68" s="252"/>
      <c r="E68" s="233" t="s">
        <v>177</v>
      </c>
      <c r="F68" s="233"/>
      <c r="G68" s="227"/>
      <c r="H68" s="227"/>
      <c r="I68" s="18"/>
    </row>
    <row r="69" spans="1:9" s="26" customFormat="1">
      <c r="A69" s="227"/>
      <c r="B69" s="227"/>
      <c r="C69" s="20"/>
      <c r="D69" s="252"/>
      <c r="E69" s="20"/>
      <c r="F69" s="20"/>
      <c r="G69" s="227"/>
      <c r="H69" s="227"/>
      <c r="I69" s="18"/>
    </row>
    <row r="70" spans="1:9" s="26" customFormat="1">
      <c r="A70" s="227"/>
      <c r="B70" s="227"/>
      <c r="C70" s="20"/>
      <c r="D70" s="252"/>
      <c r="E70" s="20"/>
      <c r="F70" s="20"/>
      <c r="G70" s="227"/>
      <c r="H70" s="227"/>
      <c r="I70" s="18"/>
    </row>
    <row r="71" spans="1:9" s="26" customFormat="1">
      <c r="A71" s="227"/>
      <c r="B71" s="227"/>
      <c r="C71" s="20"/>
      <c r="D71" s="252"/>
      <c r="E71" s="20"/>
      <c r="F71" s="20"/>
      <c r="G71" s="227"/>
      <c r="H71" s="227"/>
      <c r="I71" s="18"/>
    </row>
    <row r="72" spans="1:9" s="26" customFormat="1">
      <c r="A72" s="227"/>
      <c r="B72" s="227"/>
      <c r="C72" s="20"/>
      <c r="D72" s="252"/>
      <c r="E72" s="20"/>
      <c r="F72" s="20"/>
      <c r="G72" s="227"/>
      <c r="H72" s="227"/>
      <c r="I72" s="18"/>
    </row>
    <row r="73" spans="1:9" s="26" customFormat="1">
      <c r="A73" s="227"/>
      <c r="B73" s="227"/>
      <c r="C73" s="20"/>
      <c r="D73" s="252"/>
      <c r="E73" s="20"/>
      <c r="F73" s="20"/>
      <c r="G73" s="227"/>
      <c r="H73" s="227"/>
      <c r="I73" s="18"/>
    </row>
    <row r="74" spans="1:9" s="26" customFormat="1">
      <c r="A74" s="227"/>
      <c r="B74" s="227"/>
      <c r="C74" s="20"/>
      <c r="D74" s="252"/>
      <c r="E74" s="20"/>
      <c r="F74" s="20"/>
      <c r="G74" s="227"/>
      <c r="H74" s="227"/>
      <c r="I74" s="18"/>
    </row>
    <row r="75" spans="1:9" s="26" customFormat="1">
      <c r="A75" s="227"/>
      <c r="B75" s="227"/>
      <c r="C75" s="20"/>
      <c r="D75" s="252"/>
      <c r="E75" s="20"/>
      <c r="F75" s="20"/>
      <c r="G75" s="227"/>
      <c r="H75" s="227"/>
      <c r="I75" s="18"/>
    </row>
    <row r="76" spans="1:9" s="26" customFormat="1">
      <c r="A76" s="22"/>
      <c r="B76" s="22"/>
      <c r="C76" s="23"/>
      <c r="D76" s="252"/>
      <c r="E76" s="23"/>
      <c r="F76" s="23"/>
      <c r="G76" s="22"/>
      <c r="H76" s="227"/>
      <c r="I76" s="18"/>
    </row>
    <row r="77" spans="1:9" s="26" customFormat="1">
      <c r="A77" s="19" t="s">
        <v>236</v>
      </c>
      <c r="B77" s="227"/>
      <c r="C77" s="20"/>
      <c r="D77" s="252"/>
      <c r="E77" s="21" t="s">
        <v>451</v>
      </c>
      <c r="F77" s="21"/>
      <c r="G77" s="227"/>
      <c r="H77" s="227"/>
      <c r="I77" s="18"/>
    </row>
    <row r="78" spans="1:9" s="26" customFormat="1">
      <c r="A78" s="19" t="s">
        <v>609</v>
      </c>
      <c r="B78" s="227"/>
      <c r="C78" s="20"/>
      <c r="D78" s="252"/>
      <c r="E78" s="21"/>
      <c r="F78" s="21"/>
      <c r="G78" s="227"/>
      <c r="H78" s="227"/>
      <c r="I78" s="18"/>
    </row>
    <row r="79" spans="1:9" s="26" customFormat="1">
      <c r="A79" s="1" t="s">
        <v>237</v>
      </c>
      <c r="B79" s="227"/>
      <c r="C79" s="20"/>
      <c r="D79" s="252"/>
      <c r="E79" s="20"/>
      <c r="F79" s="20"/>
      <c r="G79" s="227"/>
      <c r="H79" s="227"/>
      <c r="I79" s="18"/>
    </row>
    <row r="80" spans="1:9" s="26" customFormat="1">
      <c r="A80" s="253"/>
      <c r="B80" s="252"/>
      <c r="C80" s="252"/>
      <c r="D80" s="252"/>
      <c r="E80" s="252"/>
      <c r="F80" s="252"/>
      <c r="G80" s="252"/>
      <c r="H80" s="227"/>
      <c r="I80" s="18"/>
    </row>
    <row r="81" spans="1:9" s="26" customFormat="1">
      <c r="A81" s="269"/>
      <c r="B81" s="270"/>
      <c r="C81" s="270"/>
      <c r="D81" s="252"/>
      <c r="E81" s="270"/>
      <c r="F81" s="270"/>
      <c r="G81" s="270"/>
      <c r="H81" s="252"/>
      <c r="I81" s="18"/>
    </row>
    <row r="82" spans="1:9">
      <c r="A82" s="269"/>
      <c r="B82" s="270"/>
      <c r="C82" s="270"/>
      <c r="D82" s="270"/>
      <c r="E82" s="270"/>
      <c r="F82" s="270"/>
      <c r="G82" s="270"/>
      <c r="H82" s="270"/>
    </row>
    <row r="83" spans="1:9">
      <c r="A83" s="269"/>
      <c r="B83" s="270"/>
      <c r="C83" s="270"/>
      <c r="D83" s="270"/>
      <c r="E83" s="270"/>
      <c r="F83" s="270"/>
      <c r="G83" s="270"/>
      <c r="H83" s="270"/>
    </row>
    <row r="84" spans="1:9">
      <c r="A84" s="269"/>
      <c r="B84" s="270"/>
      <c r="C84" s="270"/>
      <c r="D84" s="270"/>
      <c r="E84" s="270"/>
      <c r="F84" s="270"/>
      <c r="G84" s="270"/>
      <c r="H84" s="270"/>
    </row>
    <row r="85" spans="1:9">
      <c r="A85" s="269"/>
      <c r="B85" s="270"/>
      <c r="C85" s="270"/>
      <c r="D85" s="270"/>
      <c r="E85" s="270"/>
      <c r="F85" s="270"/>
      <c r="G85" s="270"/>
      <c r="H85" s="270"/>
    </row>
    <row r="86" spans="1:9">
      <c r="A86" s="269"/>
      <c r="B86" s="270"/>
      <c r="C86" s="270"/>
      <c r="D86" s="270"/>
      <c r="E86" s="270"/>
      <c r="F86" s="270"/>
      <c r="G86" s="270"/>
      <c r="H86" s="270"/>
    </row>
    <row r="87" spans="1:9">
      <c r="A87" s="269"/>
      <c r="B87" s="270"/>
      <c r="C87" s="270"/>
      <c r="D87" s="270"/>
      <c r="E87" s="270"/>
      <c r="F87" s="270"/>
      <c r="G87" s="270"/>
      <c r="H87" s="270"/>
    </row>
    <row r="88" spans="1:9">
      <c r="A88" s="269"/>
      <c r="B88" s="270"/>
      <c r="C88" s="270"/>
      <c r="D88" s="270"/>
      <c r="E88" s="270"/>
      <c r="F88" s="270"/>
      <c r="G88" s="270"/>
      <c r="H88" s="270"/>
    </row>
    <row r="89" spans="1:9">
      <c r="A89" s="269"/>
      <c r="B89" s="270"/>
      <c r="C89" s="270"/>
      <c r="D89" s="270"/>
      <c r="E89" s="270"/>
      <c r="F89" s="270"/>
      <c r="G89" s="270"/>
      <c r="H89" s="270"/>
    </row>
    <row r="90" spans="1:9">
      <c r="A90" s="269"/>
      <c r="B90" s="270"/>
      <c r="C90" s="270"/>
      <c r="D90" s="270"/>
      <c r="E90" s="270"/>
      <c r="F90" s="270"/>
      <c r="G90" s="270"/>
      <c r="H90" s="270"/>
    </row>
    <row r="91" spans="1:9">
      <c r="A91" s="269"/>
      <c r="B91" s="270"/>
      <c r="C91" s="270"/>
      <c r="D91" s="270"/>
      <c r="E91" s="270"/>
      <c r="F91" s="270"/>
      <c r="G91" s="270"/>
      <c r="H91" s="270"/>
    </row>
    <row r="92" spans="1:9">
      <c r="A92" s="269"/>
      <c r="B92" s="270"/>
      <c r="C92" s="270"/>
      <c r="D92" s="270"/>
      <c r="E92" s="270"/>
      <c r="F92" s="270"/>
      <c r="G92" s="270"/>
      <c r="H92" s="270"/>
    </row>
    <row r="93" spans="1:9">
      <c r="A93" s="269"/>
      <c r="B93" s="270"/>
      <c r="C93" s="270"/>
      <c r="D93" s="270"/>
      <c r="E93" s="270"/>
      <c r="F93" s="270"/>
      <c r="G93" s="270"/>
      <c r="H93" s="270"/>
    </row>
    <row r="94" spans="1:9">
      <c r="A94" s="269"/>
      <c r="B94" s="270"/>
      <c r="C94" s="270"/>
      <c r="D94" s="270"/>
      <c r="E94" s="270"/>
      <c r="F94" s="270"/>
      <c r="G94" s="270"/>
      <c r="H94" s="270"/>
    </row>
    <row r="95" spans="1:9">
      <c r="A95" s="269"/>
      <c r="B95" s="270"/>
      <c r="C95" s="270"/>
      <c r="D95" s="270"/>
      <c r="E95" s="270"/>
      <c r="F95" s="270"/>
      <c r="G95" s="270"/>
      <c r="H95" s="270"/>
    </row>
    <row r="96" spans="1:9">
      <c r="A96" s="269"/>
      <c r="B96" s="270"/>
      <c r="C96" s="270"/>
      <c r="D96" s="270"/>
      <c r="E96" s="270"/>
      <c r="F96" s="270"/>
      <c r="G96" s="270"/>
      <c r="H96" s="270"/>
    </row>
    <row r="97" spans="1:8">
      <c r="A97" s="269"/>
      <c r="B97" s="270"/>
      <c r="C97" s="270"/>
      <c r="D97" s="270"/>
      <c r="E97" s="270"/>
      <c r="F97" s="270"/>
      <c r="G97" s="270"/>
      <c r="H97" s="270"/>
    </row>
    <row r="98" spans="1:8">
      <c r="A98" s="269"/>
      <c r="B98" s="270"/>
      <c r="C98" s="270"/>
      <c r="D98" s="270"/>
      <c r="E98" s="270"/>
      <c r="F98" s="270"/>
      <c r="G98" s="270"/>
      <c r="H98" s="270"/>
    </row>
    <row r="99" spans="1:8">
      <c r="A99" s="269"/>
      <c r="B99" s="270"/>
      <c r="C99" s="270"/>
      <c r="D99" s="270"/>
      <c r="E99" s="270"/>
      <c r="F99" s="270"/>
      <c r="G99" s="270"/>
      <c r="H99" s="270"/>
    </row>
    <row r="100" spans="1:8">
      <c r="A100" s="269"/>
      <c r="B100" s="270"/>
      <c r="C100" s="270"/>
      <c r="D100" s="270"/>
      <c r="E100" s="270"/>
      <c r="F100" s="270"/>
      <c r="G100" s="270"/>
      <c r="H100" s="270"/>
    </row>
    <row r="101" spans="1:8">
      <c r="A101" s="269"/>
      <c r="B101" s="270"/>
      <c r="C101" s="270"/>
      <c r="D101" s="270"/>
      <c r="E101" s="270"/>
      <c r="F101" s="270"/>
      <c r="G101" s="270"/>
      <c r="H101" s="270"/>
    </row>
    <row r="102" spans="1:8">
      <c r="A102" s="269"/>
      <c r="B102" s="270"/>
      <c r="C102" s="270"/>
      <c r="D102" s="270"/>
      <c r="E102" s="270"/>
      <c r="F102" s="270"/>
      <c r="G102" s="270"/>
      <c r="H102" s="270"/>
    </row>
    <row r="103" spans="1:8">
      <c r="A103" s="269"/>
      <c r="B103" s="270"/>
      <c r="C103" s="270"/>
      <c r="D103" s="270"/>
      <c r="E103" s="270"/>
      <c r="F103" s="270"/>
      <c r="G103" s="270"/>
      <c r="H103" s="270"/>
    </row>
    <row r="104" spans="1:8">
      <c r="A104" s="269"/>
      <c r="B104" s="270"/>
      <c r="C104" s="270"/>
      <c r="D104" s="270"/>
      <c r="E104" s="270"/>
      <c r="F104" s="270"/>
      <c r="G104" s="270"/>
      <c r="H104" s="270"/>
    </row>
    <row r="105" spans="1:8">
      <c r="A105" s="269"/>
      <c r="B105" s="270"/>
      <c r="C105" s="270"/>
      <c r="D105" s="270"/>
      <c r="E105" s="270"/>
      <c r="F105" s="270"/>
      <c r="G105" s="270"/>
      <c r="H105" s="270"/>
    </row>
    <row r="106" spans="1:8">
      <c r="A106" s="269"/>
      <c r="B106" s="270"/>
      <c r="C106" s="270"/>
      <c r="D106" s="270"/>
      <c r="E106" s="270"/>
      <c r="F106" s="270"/>
      <c r="G106" s="270"/>
      <c r="H106" s="270"/>
    </row>
    <row r="107" spans="1:8">
      <c r="A107" s="269"/>
      <c r="B107" s="270"/>
      <c r="C107" s="270"/>
      <c r="D107" s="270"/>
      <c r="E107" s="270"/>
      <c r="F107" s="270"/>
      <c r="G107" s="270"/>
      <c r="H107" s="270"/>
    </row>
    <row r="108" spans="1:8">
      <c r="A108" s="269"/>
      <c r="B108" s="270"/>
      <c r="C108" s="270"/>
      <c r="D108" s="270"/>
      <c r="E108" s="270"/>
      <c r="F108" s="270"/>
      <c r="G108" s="270"/>
      <c r="H108" s="270"/>
    </row>
    <row r="109" spans="1:8">
      <c r="A109" s="269"/>
      <c r="B109" s="270"/>
      <c r="C109" s="270"/>
      <c r="D109" s="270"/>
      <c r="E109" s="270"/>
      <c r="F109" s="270"/>
      <c r="G109" s="270"/>
      <c r="H109" s="270"/>
    </row>
    <row r="110" spans="1:8">
      <c r="A110" s="269"/>
      <c r="B110" s="270"/>
      <c r="C110" s="270"/>
      <c r="D110" s="270"/>
      <c r="E110" s="270"/>
      <c r="F110" s="270"/>
      <c r="G110" s="270"/>
      <c r="H110" s="270"/>
    </row>
    <row r="111" spans="1:8">
      <c r="A111" s="269"/>
      <c r="B111" s="270"/>
      <c r="C111" s="270"/>
      <c r="D111" s="270"/>
      <c r="E111" s="270"/>
      <c r="F111" s="270"/>
      <c r="G111" s="270"/>
      <c r="H111" s="270"/>
    </row>
    <row r="112" spans="1:8">
      <c r="A112" s="269"/>
      <c r="B112" s="270"/>
      <c r="C112" s="270"/>
      <c r="D112" s="270"/>
      <c r="E112" s="270"/>
      <c r="F112" s="270"/>
      <c r="G112" s="270"/>
      <c r="H112" s="270"/>
    </row>
    <row r="113" spans="1:8">
      <c r="A113" s="269"/>
      <c r="B113" s="270"/>
      <c r="C113" s="270"/>
      <c r="D113" s="270"/>
      <c r="E113" s="270"/>
      <c r="F113" s="270"/>
      <c r="G113" s="270"/>
      <c r="H113" s="270"/>
    </row>
    <row r="114" spans="1:8">
      <c r="A114" s="269"/>
      <c r="B114" s="270"/>
      <c r="C114" s="270"/>
      <c r="D114" s="270"/>
      <c r="E114" s="270"/>
      <c r="F114" s="270"/>
      <c r="G114" s="270"/>
      <c r="H114" s="270"/>
    </row>
    <row r="115" spans="1:8">
      <c r="A115" s="269"/>
      <c r="B115" s="270"/>
      <c r="C115" s="270"/>
      <c r="D115" s="270"/>
      <c r="E115" s="270"/>
      <c r="F115" s="270"/>
      <c r="G115" s="270"/>
      <c r="H115" s="270"/>
    </row>
    <row r="116" spans="1:8">
      <c r="A116" s="269"/>
      <c r="B116" s="270"/>
      <c r="C116" s="270"/>
      <c r="D116" s="270"/>
      <c r="E116" s="270"/>
      <c r="F116" s="270"/>
      <c r="G116" s="270"/>
      <c r="H116" s="270"/>
    </row>
    <row r="117" spans="1:8">
      <c r="A117" s="269"/>
      <c r="B117" s="270"/>
      <c r="C117" s="270"/>
      <c r="D117" s="270"/>
      <c r="E117" s="270"/>
      <c r="F117" s="270"/>
      <c r="G117" s="270"/>
      <c r="H117" s="270"/>
    </row>
    <row r="118" spans="1:8">
      <c r="A118" s="269"/>
      <c r="B118" s="270"/>
      <c r="C118" s="270"/>
      <c r="D118" s="270"/>
      <c r="E118" s="270"/>
      <c r="F118" s="270"/>
      <c r="G118" s="270"/>
      <c r="H118" s="270"/>
    </row>
    <row r="119" spans="1:8">
      <c r="A119" s="269"/>
      <c r="B119" s="270"/>
      <c r="C119" s="270"/>
      <c r="D119" s="270"/>
      <c r="E119" s="270"/>
      <c r="F119" s="270"/>
      <c r="G119" s="270"/>
      <c r="H119" s="270"/>
    </row>
    <row r="120" spans="1:8">
      <c r="A120" s="269"/>
      <c r="B120" s="270"/>
      <c r="C120" s="270"/>
      <c r="D120" s="270"/>
      <c r="E120" s="270"/>
      <c r="F120" s="270"/>
      <c r="G120" s="270"/>
      <c r="H120" s="270"/>
    </row>
    <row r="121" spans="1:8">
      <c r="A121" s="269"/>
      <c r="B121" s="270"/>
      <c r="C121" s="270"/>
      <c r="D121" s="270"/>
      <c r="E121" s="270"/>
      <c r="F121" s="270"/>
      <c r="G121" s="270"/>
      <c r="H121" s="270"/>
    </row>
    <row r="122" spans="1:8">
      <c r="A122" s="269"/>
      <c r="B122" s="270"/>
      <c r="C122" s="270"/>
      <c r="D122" s="270"/>
      <c r="E122" s="270"/>
      <c r="F122" s="270"/>
      <c r="G122" s="270"/>
      <c r="H122" s="270"/>
    </row>
    <row r="123" spans="1:8">
      <c r="A123" s="269"/>
      <c r="B123" s="270"/>
      <c r="C123" s="270"/>
      <c r="D123" s="270"/>
      <c r="E123" s="270"/>
      <c r="F123" s="270"/>
      <c r="G123" s="270"/>
      <c r="H123" s="270"/>
    </row>
    <row r="124" spans="1:8">
      <c r="A124" s="269"/>
      <c r="B124" s="270"/>
      <c r="C124" s="270"/>
      <c r="D124" s="270"/>
      <c r="E124" s="270"/>
      <c r="F124" s="270"/>
      <c r="G124" s="270"/>
      <c r="H124" s="270"/>
    </row>
    <row r="125" spans="1:8">
      <c r="A125" s="269"/>
      <c r="B125" s="270"/>
      <c r="C125" s="270"/>
      <c r="D125" s="270"/>
      <c r="E125" s="270"/>
      <c r="F125" s="270"/>
      <c r="G125" s="270"/>
      <c r="H125" s="270"/>
    </row>
    <row r="126" spans="1:8">
      <c r="A126" s="269"/>
      <c r="B126" s="270"/>
      <c r="C126" s="270"/>
      <c r="D126" s="270"/>
      <c r="E126" s="270"/>
      <c r="F126" s="270"/>
      <c r="G126" s="270"/>
      <c r="H126" s="270"/>
    </row>
    <row r="127" spans="1:8">
      <c r="A127" s="269"/>
      <c r="B127" s="270"/>
      <c r="C127" s="270"/>
      <c r="D127" s="270"/>
      <c r="E127" s="270"/>
      <c r="F127" s="270"/>
      <c r="G127" s="270"/>
      <c r="H127" s="270"/>
    </row>
    <row r="128" spans="1:8">
      <c r="A128" s="269"/>
      <c r="B128" s="270"/>
      <c r="C128" s="270"/>
      <c r="D128" s="270"/>
      <c r="E128" s="270"/>
      <c r="F128" s="270"/>
      <c r="G128" s="270"/>
      <c r="H128" s="270"/>
    </row>
    <row r="129" spans="1:8">
      <c r="A129" s="269"/>
      <c r="B129" s="270"/>
      <c r="C129" s="270"/>
      <c r="D129" s="270"/>
      <c r="E129" s="270"/>
      <c r="F129" s="270"/>
      <c r="G129" s="270"/>
      <c r="H129" s="270"/>
    </row>
    <row r="130" spans="1:8">
      <c r="A130" s="269"/>
      <c r="B130" s="270"/>
      <c r="C130" s="270"/>
      <c r="D130" s="270"/>
      <c r="E130" s="270"/>
      <c r="F130" s="270"/>
      <c r="G130" s="270"/>
      <c r="H130" s="270"/>
    </row>
    <row r="131" spans="1:8">
      <c r="A131" s="269"/>
      <c r="B131" s="270"/>
      <c r="C131" s="270"/>
      <c r="D131" s="270"/>
      <c r="E131" s="270"/>
      <c r="F131" s="270"/>
      <c r="G131" s="270"/>
      <c r="H131" s="270"/>
    </row>
    <row r="132" spans="1:8">
      <c r="A132" s="269"/>
      <c r="B132" s="270"/>
      <c r="C132" s="270"/>
      <c r="D132" s="270"/>
      <c r="E132" s="270"/>
      <c r="F132" s="270"/>
      <c r="G132" s="270"/>
      <c r="H132" s="270"/>
    </row>
    <row r="133" spans="1:8">
      <c r="A133" s="269"/>
      <c r="B133" s="270"/>
      <c r="C133" s="270"/>
      <c r="D133" s="270"/>
      <c r="E133" s="270"/>
      <c r="F133" s="270"/>
      <c r="G133" s="270"/>
      <c r="H133" s="270"/>
    </row>
    <row r="134" spans="1:8">
      <c r="A134" s="269"/>
      <c r="B134" s="270"/>
      <c r="C134" s="270"/>
      <c r="D134" s="270"/>
      <c r="E134" s="270"/>
      <c r="F134" s="270"/>
      <c r="G134" s="270"/>
      <c r="H134" s="270"/>
    </row>
    <row r="135" spans="1:8">
      <c r="A135" s="269"/>
      <c r="B135" s="270"/>
      <c r="C135" s="270"/>
      <c r="D135" s="270"/>
      <c r="E135" s="270"/>
      <c r="F135" s="270"/>
      <c r="G135" s="270"/>
      <c r="H135" s="270"/>
    </row>
    <row r="136" spans="1:8">
      <c r="A136" s="269"/>
      <c r="B136" s="270"/>
      <c r="C136" s="270"/>
      <c r="D136" s="270"/>
      <c r="E136" s="270"/>
      <c r="F136" s="270"/>
      <c r="G136" s="270"/>
      <c r="H136" s="270"/>
    </row>
    <row r="137" spans="1:8">
      <c r="A137" s="269"/>
      <c r="B137" s="270"/>
      <c r="C137" s="270"/>
      <c r="D137" s="270"/>
      <c r="E137" s="270"/>
      <c r="F137" s="270"/>
      <c r="G137" s="270"/>
      <c r="H137" s="270"/>
    </row>
    <row r="138" spans="1:8">
      <c r="A138" s="269"/>
      <c r="B138" s="270"/>
      <c r="C138" s="270"/>
      <c r="D138" s="270"/>
      <c r="E138" s="270"/>
      <c r="F138" s="270"/>
      <c r="G138" s="270"/>
      <c r="H138" s="270"/>
    </row>
    <row r="139" spans="1:8">
      <c r="A139" s="269"/>
      <c r="B139" s="270"/>
      <c r="C139" s="270"/>
      <c r="D139" s="270"/>
      <c r="E139" s="270"/>
      <c r="F139" s="270"/>
      <c r="G139" s="270"/>
      <c r="H139" s="270"/>
    </row>
    <row r="140" spans="1:8">
      <c r="A140" s="269"/>
      <c r="B140" s="270"/>
      <c r="C140" s="270"/>
      <c r="D140" s="270"/>
      <c r="E140" s="270"/>
      <c r="F140" s="270"/>
      <c r="G140" s="270"/>
      <c r="H140" s="270"/>
    </row>
    <row r="141" spans="1:8">
      <c r="A141" s="269"/>
      <c r="B141" s="270"/>
      <c r="C141" s="270"/>
      <c r="D141" s="270"/>
      <c r="E141" s="270"/>
      <c r="F141" s="270"/>
      <c r="G141" s="270"/>
      <c r="H141" s="270"/>
    </row>
    <row r="142" spans="1:8">
      <c r="A142" s="269"/>
      <c r="B142" s="270"/>
      <c r="C142" s="270"/>
      <c r="D142" s="270"/>
      <c r="E142" s="270"/>
      <c r="F142" s="270"/>
      <c r="G142" s="270"/>
      <c r="H142" s="270"/>
    </row>
    <row r="143" spans="1:8">
      <c r="A143" s="269"/>
      <c r="B143" s="270"/>
      <c r="C143" s="270"/>
      <c r="D143" s="270"/>
      <c r="E143" s="270"/>
      <c r="F143" s="270"/>
      <c r="G143" s="270"/>
      <c r="H143" s="270"/>
    </row>
    <row r="144" spans="1:8">
      <c r="A144" s="269"/>
      <c r="B144" s="270"/>
      <c r="C144" s="270"/>
      <c r="D144" s="270"/>
      <c r="E144" s="270"/>
      <c r="F144" s="270"/>
      <c r="G144" s="270"/>
      <c r="H144" s="270"/>
    </row>
    <row r="145" spans="1:8">
      <c r="A145" s="269"/>
      <c r="B145" s="270"/>
      <c r="C145" s="270"/>
      <c r="D145" s="270"/>
      <c r="E145" s="270"/>
      <c r="F145" s="270"/>
      <c r="G145" s="270"/>
      <c r="H145" s="270"/>
    </row>
    <row r="146" spans="1:8">
      <c r="A146" s="269"/>
      <c r="B146" s="270"/>
      <c r="C146" s="270"/>
      <c r="D146" s="270"/>
      <c r="E146" s="270"/>
      <c r="F146" s="270"/>
      <c r="G146" s="270"/>
      <c r="H146" s="270"/>
    </row>
    <row r="147" spans="1:8">
      <c r="A147" s="269"/>
      <c r="B147" s="270"/>
      <c r="C147" s="270"/>
      <c r="D147" s="270"/>
      <c r="E147" s="270"/>
      <c r="F147" s="270"/>
      <c r="G147" s="270"/>
      <c r="H147" s="270"/>
    </row>
    <row r="148" spans="1:8">
      <c r="A148" s="269"/>
      <c r="B148" s="270"/>
      <c r="C148" s="270"/>
      <c r="D148" s="270"/>
      <c r="E148" s="270"/>
      <c r="F148" s="270"/>
      <c r="G148" s="270"/>
      <c r="H148" s="270"/>
    </row>
    <row r="149" spans="1:8">
      <c r="A149" s="269"/>
      <c r="B149" s="270"/>
      <c r="C149" s="270"/>
      <c r="D149" s="270"/>
      <c r="E149" s="270"/>
      <c r="F149" s="270"/>
      <c r="G149" s="270"/>
      <c r="H149" s="270"/>
    </row>
    <row r="150" spans="1:8">
      <c r="A150" s="269"/>
      <c r="B150" s="270"/>
      <c r="C150" s="270"/>
      <c r="D150" s="270"/>
      <c r="E150" s="270"/>
      <c r="F150" s="270"/>
      <c r="G150" s="270"/>
      <c r="H150" s="270"/>
    </row>
    <row r="151" spans="1:8">
      <c r="A151" s="269"/>
      <c r="B151" s="270"/>
      <c r="C151" s="270"/>
      <c r="D151" s="270"/>
      <c r="E151" s="270"/>
      <c r="F151" s="270"/>
      <c r="G151" s="270"/>
      <c r="H151" s="270"/>
    </row>
    <row r="152" spans="1:8">
      <c r="A152" s="269"/>
      <c r="B152" s="270"/>
      <c r="C152" s="270"/>
      <c r="D152" s="270"/>
      <c r="E152" s="270"/>
      <c r="F152" s="270"/>
      <c r="G152" s="270"/>
      <c r="H152" s="270"/>
    </row>
    <row r="153" spans="1:8">
      <c r="H153" s="270"/>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view="pageBreakPreview" topLeftCell="D10" zoomScaleNormal="100" zoomScaleSheetLayoutView="100" workbookViewId="0">
      <selection activeCell="E16" sqref="E16"/>
    </sheetView>
  </sheetViews>
  <sheetFormatPr defaultColWidth="9.140625" defaultRowHeight="12.75"/>
  <cols>
    <col min="1" max="1" width="7.42578125" style="423" customWidth="1"/>
    <col min="2" max="2" width="5.28515625" style="423" customWidth="1"/>
    <col min="3" max="3" width="52.5703125" style="405" customWidth="1"/>
    <col min="4" max="4" width="11.7109375" style="405" customWidth="1"/>
    <col min="5" max="5" width="28.42578125" style="405" customWidth="1"/>
    <col min="6" max="6" width="29.85546875" style="405" customWidth="1"/>
    <col min="7" max="7" width="5.140625" style="405" customWidth="1"/>
    <col min="8" max="16384" width="9.140625" style="405"/>
  </cols>
  <sheetData>
    <row r="1" spans="1:7" ht="24.75" customHeight="1">
      <c r="A1" s="504" t="s">
        <v>579</v>
      </c>
      <c r="B1" s="504"/>
      <c r="C1" s="504"/>
      <c r="D1" s="504"/>
      <c r="E1" s="504"/>
      <c r="F1" s="504"/>
      <c r="G1" s="404"/>
    </row>
    <row r="2" spans="1:7" ht="26.25" customHeight="1">
      <c r="A2" s="505" t="s">
        <v>580</v>
      </c>
      <c r="B2" s="505"/>
      <c r="C2" s="505"/>
      <c r="D2" s="505"/>
      <c r="E2" s="505"/>
      <c r="F2" s="505"/>
      <c r="G2" s="404"/>
    </row>
    <row r="3" spans="1:7">
      <c r="A3" s="506" t="s">
        <v>581</v>
      </c>
      <c r="B3" s="506"/>
      <c r="C3" s="506"/>
      <c r="D3" s="506"/>
      <c r="E3" s="506"/>
      <c r="F3" s="506"/>
      <c r="G3" s="506"/>
    </row>
    <row r="4" spans="1:7" ht="22.5" customHeight="1">
      <c r="A4" s="506"/>
      <c r="B4" s="506"/>
      <c r="C4" s="506"/>
      <c r="D4" s="506"/>
      <c r="E4" s="506"/>
      <c r="F4" s="506"/>
      <c r="G4" s="506"/>
    </row>
    <row r="5" spans="1:7">
      <c r="A5" s="507" t="str">
        <f>'ngay thang'!B10</f>
        <v>Tháng 7 năm 2025/Jul 2025</v>
      </c>
      <c r="B5" s="507"/>
      <c r="C5" s="507"/>
      <c r="D5" s="507"/>
      <c r="E5" s="507"/>
      <c r="F5" s="507"/>
      <c r="G5" s="507"/>
    </row>
    <row r="6" spans="1:7">
      <c r="A6" s="471"/>
      <c r="B6" s="471"/>
      <c r="C6" s="471"/>
      <c r="D6" s="471"/>
      <c r="E6" s="471"/>
      <c r="F6" s="404"/>
      <c r="G6" s="404"/>
    </row>
    <row r="7" spans="1:7" ht="30.75" customHeight="1">
      <c r="A7" s="406"/>
      <c r="B7" s="503" t="s">
        <v>242</v>
      </c>
      <c r="C7" s="503"/>
      <c r="D7" s="503" t="s">
        <v>450</v>
      </c>
      <c r="E7" s="503"/>
      <c r="F7" s="503"/>
      <c r="G7" s="503"/>
    </row>
    <row r="8" spans="1:7" ht="30.75" customHeight="1">
      <c r="A8" s="407"/>
      <c r="B8" s="502" t="s">
        <v>241</v>
      </c>
      <c r="C8" s="502"/>
      <c r="D8" s="502" t="s">
        <v>243</v>
      </c>
      <c r="E8" s="502"/>
      <c r="F8" s="502"/>
      <c r="G8" s="407"/>
    </row>
    <row r="9" spans="1:7" ht="30.75" customHeight="1">
      <c r="A9" s="406"/>
      <c r="B9" s="503" t="s">
        <v>244</v>
      </c>
      <c r="C9" s="503"/>
      <c r="D9" s="503" t="s">
        <v>624</v>
      </c>
      <c r="E9" s="503"/>
      <c r="F9" s="503"/>
      <c r="G9" s="406"/>
    </row>
    <row r="10" spans="1:7" ht="30.75" customHeight="1">
      <c r="A10" s="407"/>
      <c r="B10" s="502" t="s">
        <v>245</v>
      </c>
      <c r="C10" s="502"/>
      <c r="D10" s="502" t="str">
        <f>'ngay thang'!B14</f>
        <v>Ngày 04 tháng 08 năm 2025
04 Aug 2025</v>
      </c>
      <c r="E10" s="502"/>
      <c r="F10" s="502"/>
      <c r="G10" s="407"/>
    </row>
    <row r="12" spans="1:7" s="404" customFormat="1" ht="58.5" customHeight="1">
      <c r="A12" s="498" t="s">
        <v>197</v>
      </c>
      <c r="B12" s="498"/>
      <c r="C12" s="472" t="s">
        <v>582</v>
      </c>
      <c r="D12" s="472" t="s">
        <v>174</v>
      </c>
      <c r="E12" s="472" t="s">
        <v>286</v>
      </c>
      <c r="F12" s="472" t="s">
        <v>287</v>
      </c>
    </row>
    <row r="13" spans="1:7" s="404" customFormat="1" ht="25.5">
      <c r="A13" s="305" t="s">
        <v>46</v>
      </c>
      <c r="B13" s="305"/>
      <c r="C13" s="408" t="s">
        <v>583</v>
      </c>
      <c r="D13" s="304" t="s">
        <v>584</v>
      </c>
      <c r="E13" s="409">
        <v>89484768045</v>
      </c>
      <c r="F13" s="409">
        <v>92725215681</v>
      </c>
    </row>
    <row r="14" spans="1:7" s="404" customFormat="1" ht="38.25">
      <c r="A14" s="305" t="s">
        <v>56</v>
      </c>
      <c r="B14" s="305"/>
      <c r="C14" s="408" t="s">
        <v>585</v>
      </c>
      <c r="D14" s="304" t="s">
        <v>586</v>
      </c>
      <c r="E14" s="409">
        <v>8250449395</v>
      </c>
      <c r="F14" s="409">
        <v>2056879079</v>
      </c>
    </row>
    <row r="15" spans="1:7" s="404" customFormat="1" ht="51">
      <c r="A15" s="499"/>
      <c r="B15" s="304" t="s">
        <v>110</v>
      </c>
      <c r="C15" s="410" t="s">
        <v>587</v>
      </c>
      <c r="D15" s="304" t="s">
        <v>588</v>
      </c>
      <c r="E15" s="411">
        <v>8250449395</v>
      </c>
      <c r="F15" s="411">
        <v>2056879079</v>
      </c>
    </row>
    <row r="16" spans="1:7" s="404" customFormat="1" ht="51">
      <c r="A16" s="500"/>
      <c r="B16" s="304" t="s">
        <v>112</v>
      </c>
      <c r="C16" s="410" t="s">
        <v>589</v>
      </c>
      <c r="D16" s="304" t="s">
        <v>590</v>
      </c>
      <c r="E16" s="411"/>
      <c r="F16" s="411"/>
    </row>
    <row r="17" spans="1:6" s="404" customFormat="1" ht="51">
      <c r="A17" s="305" t="s">
        <v>133</v>
      </c>
      <c r="B17" s="305"/>
      <c r="C17" s="408" t="s">
        <v>591</v>
      </c>
      <c r="D17" s="305" t="s">
        <v>592</v>
      </c>
      <c r="E17" s="409">
        <v>-8934811984</v>
      </c>
      <c r="F17" s="409">
        <v>-5297326715</v>
      </c>
    </row>
    <row r="18" spans="1:6" s="404" customFormat="1" ht="25.5">
      <c r="A18" s="499"/>
      <c r="B18" s="304" t="s">
        <v>593</v>
      </c>
      <c r="C18" s="410" t="s">
        <v>594</v>
      </c>
      <c r="D18" s="304" t="s">
        <v>595</v>
      </c>
      <c r="E18" s="411">
        <v>3337893752</v>
      </c>
      <c r="F18" s="411">
        <v>1041199564</v>
      </c>
    </row>
    <row r="19" spans="1:6" s="404" customFormat="1" ht="25.5">
      <c r="A19" s="501"/>
      <c r="B19" s="304" t="s">
        <v>596</v>
      </c>
      <c r="C19" s="410" t="s">
        <v>597</v>
      </c>
      <c r="D19" s="304" t="s">
        <v>598</v>
      </c>
      <c r="E19" s="411">
        <v>12272705736</v>
      </c>
      <c r="F19" s="411">
        <v>6338526279</v>
      </c>
    </row>
    <row r="20" spans="1:6" s="413" customFormat="1" ht="25.5">
      <c r="A20" s="305" t="s">
        <v>135</v>
      </c>
      <c r="B20" s="305"/>
      <c r="C20" s="412" t="s">
        <v>611</v>
      </c>
      <c r="D20" s="305" t="s">
        <v>599</v>
      </c>
      <c r="E20" s="409">
        <v>88800405456</v>
      </c>
      <c r="F20" s="409">
        <v>89484768045</v>
      </c>
    </row>
    <row r="21" spans="1:6" s="404" customFormat="1">
      <c r="A21" s="305"/>
      <c r="B21" s="305"/>
      <c r="C21" s="408"/>
      <c r="D21" s="305"/>
      <c r="E21" s="414"/>
      <c r="F21" s="414"/>
    </row>
    <row r="22" spans="1:6" s="404" customFormat="1">
      <c r="A22" s="415"/>
      <c r="B22" s="415"/>
    </row>
    <row r="23" spans="1:6" s="404" customFormat="1">
      <c r="A23" s="416" t="str">
        <f>BCDanhMucDauTu_06029!A67</f>
        <v>Đại diện được ủy quyền của Ngân hàng giám sát</v>
      </c>
      <c r="C23" s="375"/>
      <c r="E23" s="417" t="str">
        <f>BCDanhMucDauTu_06029!E67</f>
        <v>Đại diện được ủy quyền của Công ty quản lý Quỹ</v>
      </c>
    </row>
    <row r="24" spans="1:6" s="404" customFormat="1">
      <c r="A24" s="418" t="s">
        <v>176</v>
      </c>
      <c r="C24" s="375"/>
      <c r="E24" s="419" t="s">
        <v>177</v>
      </c>
    </row>
    <row r="25" spans="1:6" s="404" customFormat="1">
      <c r="C25" s="375"/>
      <c r="E25" s="375"/>
    </row>
    <row r="26" spans="1:6" s="404" customFormat="1">
      <c r="C26" s="375"/>
      <c r="E26" s="375"/>
    </row>
    <row r="27" spans="1:6" s="404" customFormat="1">
      <c r="C27" s="375"/>
      <c r="E27" s="375"/>
    </row>
    <row r="28" spans="1:6" s="404" customFormat="1">
      <c r="C28" s="375"/>
      <c r="E28" s="375"/>
    </row>
    <row r="29" spans="1:6" s="404" customFormat="1">
      <c r="C29" s="375"/>
      <c r="E29" s="375"/>
    </row>
    <row r="30" spans="1:6" s="404" customFormat="1">
      <c r="C30" s="375"/>
      <c r="E30" s="375"/>
    </row>
    <row r="31" spans="1:6">
      <c r="A31" s="404"/>
      <c r="B31" s="404"/>
      <c r="C31" s="375"/>
      <c r="D31" s="404"/>
      <c r="E31" s="375"/>
    </row>
    <row r="32" spans="1:6">
      <c r="A32" s="420"/>
      <c r="B32" s="420"/>
      <c r="C32" s="327"/>
      <c r="D32" s="404"/>
      <c r="E32" s="327"/>
      <c r="F32" s="421"/>
    </row>
    <row r="33" spans="1:5">
      <c r="A33" s="422" t="s">
        <v>236</v>
      </c>
      <c r="B33" s="404"/>
      <c r="C33" s="375"/>
      <c r="D33" s="404"/>
      <c r="E33" s="323" t="s">
        <v>451</v>
      </c>
    </row>
    <row r="34" spans="1:5">
      <c r="A34" s="422" t="s">
        <v>609</v>
      </c>
      <c r="B34" s="404"/>
      <c r="C34" s="375"/>
      <c r="D34" s="404"/>
      <c r="E34" s="323"/>
    </row>
    <row r="35" spans="1:5">
      <c r="A35" s="404" t="s">
        <v>237</v>
      </c>
      <c r="B35" s="404"/>
      <c r="C35" s="375"/>
      <c r="D35" s="404"/>
      <c r="E35" s="322"/>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57"/>
  <sheetViews>
    <sheetView tabSelected="1" view="pageBreakPreview" topLeftCell="C19" zoomScaleNormal="100" zoomScaleSheetLayoutView="100" workbookViewId="0">
      <selection activeCell="X25" sqref="X25"/>
    </sheetView>
  </sheetViews>
  <sheetFormatPr defaultColWidth="9.140625" defaultRowHeight="12.75"/>
  <cols>
    <col min="1" max="1" width="9.140625" style="334"/>
    <col min="2" max="2" width="59.42578125" style="334" customWidth="1"/>
    <col min="3" max="3" width="12.85546875" style="334" customWidth="1"/>
    <col min="4" max="4" width="28.85546875" style="334" customWidth="1"/>
    <col min="5" max="5" width="29.5703125" style="334" customWidth="1"/>
    <col min="6" max="6" width="4.85546875" style="334" customWidth="1"/>
    <col min="7" max="7" width="17" style="334" hidden="1" customWidth="1"/>
    <col min="8" max="9" width="17.42578125" style="334" hidden="1" customWidth="1"/>
    <col min="10" max="11" width="16.42578125" style="424" hidden="1" customWidth="1"/>
    <col min="12" max="12" width="7" style="334" hidden="1" customWidth="1"/>
    <col min="13" max="13" width="21.7109375" style="334" hidden="1" customWidth="1"/>
    <col min="14" max="14" width="14.5703125" style="334" hidden="1" customWidth="1"/>
    <col min="15" max="17" width="9.140625" style="334" hidden="1" customWidth="1"/>
    <col min="18" max="16384" width="9.140625" style="334"/>
  </cols>
  <sheetData>
    <row r="1" spans="1:14" ht="23.25" customHeight="1">
      <c r="A1" s="489" t="s">
        <v>518</v>
      </c>
      <c r="B1" s="489"/>
      <c r="C1" s="489"/>
      <c r="D1" s="489"/>
      <c r="E1" s="489"/>
      <c r="F1" s="489"/>
      <c r="G1" s="334">
        <v>365</v>
      </c>
      <c r="H1" s="334" t="s">
        <v>458</v>
      </c>
      <c r="I1" s="334">
        <f>L46</f>
        <v>31</v>
      </c>
      <c r="J1" s="424" t="s">
        <v>457</v>
      </c>
      <c r="K1" s="381">
        <f>M46/L46</f>
        <v>90604370157.967743</v>
      </c>
    </row>
    <row r="2" spans="1:14" ht="27" customHeight="1">
      <c r="A2" s="511" t="s">
        <v>519</v>
      </c>
      <c r="B2" s="511"/>
      <c r="C2" s="511"/>
      <c r="D2" s="511"/>
      <c r="E2" s="511"/>
      <c r="F2" s="511"/>
      <c r="K2" s="381"/>
      <c r="L2" s="425"/>
    </row>
    <row r="3" spans="1:14" ht="15" customHeight="1">
      <c r="A3" s="491" t="s">
        <v>262</v>
      </c>
      <c r="B3" s="491"/>
      <c r="C3" s="491"/>
      <c r="D3" s="491"/>
      <c r="E3" s="491"/>
      <c r="F3" s="491"/>
      <c r="K3" s="426"/>
    </row>
    <row r="4" spans="1:14">
      <c r="A4" s="491"/>
      <c r="B4" s="491"/>
      <c r="C4" s="491"/>
      <c r="D4" s="491"/>
      <c r="E4" s="491"/>
      <c r="F4" s="491"/>
    </row>
    <row r="5" spans="1:14">
      <c r="A5" s="492" t="str">
        <f>'ngay thang'!B10</f>
        <v>Tháng 7 năm 2025/Jul 2025</v>
      </c>
      <c r="B5" s="492"/>
      <c r="C5" s="492"/>
      <c r="D5" s="492"/>
      <c r="E5" s="492"/>
      <c r="F5" s="492"/>
    </row>
    <row r="6" spans="1:14">
      <c r="A6" s="469"/>
      <c r="B6" s="469"/>
      <c r="C6" s="469"/>
      <c r="D6" s="469"/>
      <c r="E6" s="469"/>
      <c r="F6" s="293"/>
    </row>
    <row r="7" spans="1:14" ht="31.5" customHeight="1">
      <c r="A7" s="474" t="s">
        <v>244</v>
      </c>
      <c r="B7" s="474"/>
      <c r="C7" s="474" t="s">
        <v>624</v>
      </c>
      <c r="D7" s="474"/>
      <c r="E7" s="474"/>
      <c r="F7" s="474"/>
    </row>
    <row r="8" spans="1:14" ht="30" customHeight="1">
      <c r="A8" s="474" t="s">
        <v>242</v>
      </c>
      <c r="B8" s="474"/>
      <c r="C8" s="474" t="s">
        <v>450</v>
      </c>
      <c r="D8" s="474"/>
      <c r="E8" s="474"/>
      <c r="F8" s="474"/>
    </row>
    <row r="9" spans="1:14" ht="30" customHeight="1">
      <c r="A9" s="473" t="s">
        <v>241</v>
      </c>
      <c r="B9" s="473"/>
      <c r="C9" s="473" t="s">
        <v>243</v>
      </c>
      <c r="D9" s="473"/>
      <c r="E9" s="473"/>
      <c r="F9" s="473"/>
      <c r="I9" s="427" t="s">
        <v>630</v>
      </c>
      <c r="J9" s="428">
        <v>70946285000</v>
      </c>
    </row>
    <row r="10" spans="1:14" ht="30" customHeight="1">
      <c r="A10" s="473" t="s">
        <v>245</v>
      </c>
      <c r="B10" s="473"/>
      <c r="C10" s="473" t="str">
        <f>'ngay thang'!B14</f>
        <v>Ngày 04 tháng 08 năm 2025
04 Aug 2025</v>
      </c>
      <c r="D10" s="473"/>
      <c r="E10" s="473"/>
      <c r="F10" s="473"/>
      <c r="I10" s="427" t="s">
        <v>631</v>
      </c>
      <c r="J10" s="428">
        <v>50851810000</v>
      </c>
    </row>
    <row r="11" spans="1:14" ht="22.5" customHeight="1">
      <c r="A11" s="467"/>
      <c r="B11" s="467"/>
      <c r="C11" s="467"/>
      <c r="D11" s="467"/>
      <c r="E11" s="467"/>
      <c r="F11" s="467"/>
    </row>
    <row r="12" spans="1:14" ht="21" customHeight="1">
      <c r="A12" s="338" t="s">
        <v>266</v>
      </c>
    </row>
    <row r="13" spans="1:14" s="431" customFormat="1" ht="25.5">
      <c r="A13" s="429" t="s">
        <v>200</v>
      </c>
      <c r="B13" s="429" t="s">
        <v>205</v>
      </c>
      <c r="C13" s="429" t="s">
        <v>206</v>
      </c>
      <c r="D13" s="430" t="s">
        <v>459</v>
      </c>
      <c r="E13" s="430" t="s">
        <v>460</v>
      </c>
      <c r="J13" s="432"/>
      <c r="K13" s="432"/>
    </row>
    <row r="14" spans="1:14" s="353" customFormat="1" ht="25.5">
      <c r="A14" s="345" t="s">
        <v>46</v>
      </c>
      <c r="B14" s="433" t="s">
        <v>642</v>
      </c>
      <c r="C14" s="433" t="s">
        <v>147</v>
      </c>
      <c r="D14" s="434"/>
      <c r="E14" s="434"/>
    </row>
    <row r="15" spans="1:14" s="353" customFormat="1" ht="51">
      <c r="A15" s="345">
        <v>1</v>
      </c>
      <c r="B15" s="433" t="s">
        <v>537</v>
      </c>
      <c r="C15" s="433" t="s">
        <v>148</v>
      </c>
      <c r="D15" s="435">
        <f>G15/K1*G1/I1</f>
        <v>1.2001032828211102E-2</v>
      </c>
      <c r="E15" s="436">
        <v>1.2001044847268964E-2</v>
      </c>
      <c r="G15" s="437">
        <f>BCKetQuaHoatDong_06028!D20</f>
        <v>92349936</v>
      </c>
      <c r="N15" s="445"/>
    </row>
    <row r="16" spans="1:14" s="353" customFormat="1" ht="51">
      <c r="A16" s="345">
        <v>2</v>
      </c>
      <c r="B16" s="433" t="s">
        <v>538</v>
      </c>
      <c r="C16" s="433" t="s">
        <v>149</v>
      </c>
      <c r="D16" s="435">
        <f>G16/K1*G1/I1</f>
        <v>3.7613255108644278E-3</v>
      </c>
      <c r="E16" s="436">
        <v>3.6322854509979381E-3</v>
      </c>
      <c r="G16" s="437">
        <f>BCKetQuaHoatDong_06028!D21</f>
        <v>28944023</v>
      </c>
      <c r="N16" s="445"/>
    </row>
    <row r="17" spans="1:15" s="353" customFormat="1" ht="63.75">
      <c r="A17" s="345">
        <v>3</v>
      </c>
      <c r="B17" s="438" t="s">
        <v>539</v>
      </c>
      <c r="C17" s="433" t="s">
        <v>150</v>
      </c>
      <c r="D17" s="435">
        <f>G17/K1*G1/I1</f>
        <v>3.8595660206832169E-3</v>
      </c>
      <c r="E17" s="436">
        <v>4.0255373482044965E-3</v>
      </c>
      <c r="G17" s="437">
        <f>BCKetQuaHoatDong_06028!D25</f>
        <v>29700000</v>
      </c>
      <c r="J17" s="353" t="s">
        <v>453</v>
      </c>
      <c r="K17" s="353" t="s">
        <v>454</v>
      </c>
      <c r="L17" s="353" t="s">
        <v>455</v>
      </c>
      <c r="M17" s="353" t="s">
        <v>456</v>
      </c>
      <c r="N17" s="445"/>
    </row>
    <row r="18" spans="1:15" s="353" customFormat="1" ht="38.25">
      <c r="A18" s="345">
        <v>4</v>
      </c>
      <c r="B18" s="433" t="s">
        <v>643</v>
      </c>
      <c r="C18" s="433" t="s">
        <v>151</v>
      </c>
      <c r="D18" s="435">
        <v>0</v>
      </c>
      <c r="E18" s="436">
        <v>0</v>
      </c>
      <c r="G18" s="437">
        <f>BCKetQuaHoatDong_06028!D30</f>
        <v>9053896</v>
      </c>
      <c r="J18" s="439">
        <v>45839</v>
      </c>
      <c r="K18" s="440">
        <v>88798860745</v>
      </c>
      <c r="L18" s="441">
        <v>1</v>
      </c>
      <c r="M18" s="442">
        <f t="shared" ref="M18:M39" si="0">K18*L18</f>
        <v>88798860745</v>
      </c>
      <c r="N18" s="445"/>
      <c r="O18" s="444"/>
    </row>
    <row r="19" spans="1:15" s="353" customFormat="1" ht="51">
      <c r="A19" s="345">
        <v>5</v>
      </c>
      <c r="B19" s="433" t="s">
        <v>540</v>
      </c>
      <c r="C19" s="433"/>
      <c r="D19" s="435">
        <v>0</v>
      </c>
      <c r="E19" s="436">
        <v>0</v>
      </c>
      <c r="G19" s="437">
        <v>0</v>
      </c>
      <c r="J19" s="439">
        <v>45840</v>
      </c>
      <c r="K19" s="440">
        <v>89460760065</v>
      </c>
      <c r="L19" s="441">
        <f>J19-J18</f>
        <v>1</v>
      </c>
      <c r="M19" s="442">
        <f t="shared" si="0"/>
        <v>89460760065</v>
      </c>
      <c r="N19" s="445"/>
      <c r="O19" s="444"/>
    </row>
    <row r="20" spans="1:15" s="353" customFormat="1" ht="51">
      <c r="A20" s="345">
        <v>6</v>
      </c>
      <c r="B20" s="433" t="s">
        <v>541</v>
      </c>
      <c r="C20" s="433"/>
      <c r="D20" s="435">
        <v>0</v>
      </c>
      <c r="E20" s="436">
        <v>0</v>
      </c>
      <c r="G20" s="437">
        <v>0</v>
      </c>
      <c r="J20" s="439">
        <v>45841</v>
      </c>
      <c r="K20" s="440">
        <v>88546155844</v>
      </c>
      <c r="L20" s="441">
        <f t="shared" ref="L20:L40" si="1">J20-J19</f>
        <v>1</v>
      </c>
      <c r="M20" s="442">
        <f t="shared" si="0"/>
        <v>88546155844</v>
      </c>
      <c r="N20" s="445"/>
      <c r="O20" s="444"/>
    </row>
    <row r="21" spans="1:15" s="353" customFormat="1" ht="76.5">
      <c r="A21" s="345">
        <v>7</v>
      </c>
      <c r="B21" s="438" t="s">
        <v>644</v>
      </c>
      <c r="C21" s="433" t="s">
        <v>152</v>
      </c>
      <c r="D21" s="435">
        <f>G21/K1*G1/I1</f>
        <v>1.9433216402125454E-2</v>
      </c>
      <c r="E21" s="436">
        <v>1.4091311756783072E-2</v>
      </c>
      <c r="G21" s="437">
        <f>BCKetQuaHoatDong_06028!D31+BCKetQuaHoatDong_06028!D33+BCKetQuaHoatDong_06028!D37</f>
        <v>149541820</v>
      </c>
      <c r="J21" s="439">
        <v>45844</v>
      </c>
      <c r="K21" s="440">
        <v>88793232593</v>
      </c>
      <c r="L21" s="441">
        <f t="shared" si="1"/>
        <v>3</v>
      </c>
      <c r="M21" s="442">
        <f t="shared" si="0"/>
        <v>266379697779</v>
      </c>
      <c r="N21" s="445"/>
      <c r="O21" s="444"/>
    </row>
    <row r="22" spans="1:15" s="353" customFormat="1" ht="25.5">
      <c r="A22" s="345">
        <v>8</v>
      </c>
      <c r="B22" s="433" t="s">
        <v>542</v>
      </c>
      <c r="C22" s="433" t="s">
        <v>153</v>
      </c>
      <c r="D22" s="435">
        <f>G22/K1/I1*G1</f>
        <v>4.0231710100483514E-2</v>
      </c>
      <c r="E22" s="436">
        <v>3.3750179403254477E-2</v>
      </c>
      <c r="G22" s="437">
        <f>BCKetQuaHoatDong_06028!D19</f>
        <v>309589675</v>
      </c>
      <c r="J22" s="439">
        <v>45845</v>
      </c>
      <c r="K22" s="440">
        <v>89155632002</v>
      </c>
      <c r="L22" s="441">
        <f t="shared" si="1"/>
        <v>1</v>
      </c>
      <c r="M22" s="442">
        <f t="shared" si="0"/>
        <v>89155632002</v>
      </c>
      <c r="N22" s="445"/>
      <c r="O22" s="444"/>
    </row>
    <row r="23" spans="1:15" s="353" customFormat="1" ht="63.75">
      <c r="A23" s="345">
        <v>9</v>
      </c>
      <c r="B23" s="438" t="s">
        <v>645</v>
      </c>
      <c r="C23" s="433" t="s">
        <v>154</v>
      </c>
      <c r="D23" s="436">
        <f>G23/2/K1*G1/I1</f>
        <v>7.9139358391573476</v>
      </c>
      <c r="E23" s="436">
        <v>4.534278523431591</v>
      </c>
      <c r="G23" s="352">
        <f>J9+J10</f>
        <v>121798095000</v>
      </c>
      <c r="J23" s="439">
        <v>45846</v>
      </c>
      <c r="K23" s="440">
        <v>89959737073</v>
      </c>
      <c r="L23" s="441">
        <f t="shared" si="1"/>
        <v>1</v>
      </c>
      <c r="M23" s="442">
        <f t="shared" si="0"/>
        <v>89959737073</v>
      </c>
      <c r="N23" s="445"/>
      <c r="O23" s="444"/>
    </row>
    <row r="24" spans="1:15" s="353" customFormat="1" ht="51">
      <c r="A24" s="345">
        <v>10</v>
      </c>
      <c r="B24" s="438" t="s">
        <v>543</v>
      </c>
      <c r="C24" s="433"/>
      <c r="D24" s="436"/>
      <c r="E24" s="436"/>
      <c r="J24" s="439">
        <v>45847</v>
      </c>
      <c r="K24" s="440">
        <v>89686182485</v>
      </c>
      <c r="L24" s="441">
        <f t="shared" si="1"/>
        <v>1</v>
      </c>
      <c r="M24" s="442">
        <f t="shared" si="0"/>
        <v>89686182485</v>
      </c>
      <c r="N24" s="445"/>
      <c r="O24" s="444"/>
    </row>
    <row r="25" spans="1:15" s="353" customFormat="1" ht="25.5">
      <c r="A25" s="345" t="s">
        <v>56</v>
      </c>
      <c r="B25" s="433" t="s">
        <v>646</v>
      </c>
      <c r="C25" s="433" t="s">
        <v>155</v>
      </c>
      <c r="D25" s="435"/>
      <c r="E25" s="446"/>
      <c r="G25" s="352"/>
      <c r="J25" s="439">
        <v>45848</v>
      </c>
      <c r="K25" s="440">
        <v>89720661970</v>
      </c>
      <c r="L25" s="441">
        <f t="shared" si="1"/>
        <v>1</v>
      </c>
      <c r="M25" s="442">
        <f t="shared" si="0"/>
        <v>89720661970</v>
      </c>
      <c r="N25" s="445"/>
      <c r="O25" s="444"/>
    </row>
    <row r="26" spans="1:15" s="353" customFormat="1" ht="25.5">
      <c r="A26" s="508">
        <v>1</v>
      </c>
      <c r="B26" s="433" t="s">
        <v>647</v>
      </c>
      <c r="C26" s="433" t="s">
        <v>156</v>
      </c>
      <c r="D26" s="446">
        <v>71029104200</v>
      </c>
      <c r="E26" s="554">
        <v>75260610700</v>
      </c>
      <c r="J26" s="439">
        <v>45851</v>
      </c>
      <c r="K26" s="440">
        <v>89738639979</v>
      </c>
      <c r="L26" s="441">
        <f t="shared" si="1"/>
        <v>3</v>
      </c>
      <c r="M26" s="442">
        <f t="shared" si="0"/>
        <v>269215919937</v>
      </c>
      <c r="N26" s="445"/>
      <c r="O26" s="444"/>
    </row>
    <row r="27" spans="1:15" s="353" customFormat="1" ht="25.5">
      <c r="A27" s="509"/>
      <c r="B27" s="433" t="s">
        <v>648</v>
      </c>
      <c r="C27" s="433" t="s">
        <v>157</v>
      </c>
      <c r="D27" s="446">
        <v>71029104200</v>
      </c>
      <c r="E27" s="446">
        <v>75260610700</v>
      </c>
      <c r="J27" s="439">
        <v>45852</v>
      </c>
      <c r="K27" s="440">
        <v>90813903856</v>
      </c>
      <c r="L27" s="441">
        <f t="shared" si="1"/>
        <v>1</v>
      </c>
      <c r="M27" s="442">
        <f t="shared" si="0"/>
        <v>90813903856</v>
      </c>
      <c r="N27" s="445"/>
      <c r="O27" s="444"/>
    </row>
    <row r="28" spans="1:15" s="353" customFormat="1" ht="38.25">
      <c r="A28" s="510"/>
      <c r="B28" s="433" t="s">
        <v>649</v>
      </c>
      <c r="C28" s="433" t="s">
        <v>158</v>
      </c>
      <c r="D28" s="447">
        <v>7102910.4199999999</v>
      </c>
      <c r="E28" s="555">
        <v>7526061.0700000003</v>
      </c>
      <c r="J28" s="439">
        <v>45853</v>
      </c>
      <c r="K28" s="440">
        <v>90284021354</v>
      </c>
      <c r="L28" s="441">
        <f t="shared" si="1"/>
        <v>1</v>
      </c>
      <c r="M28" s="442">
        <f t="shared" si="0"/>
        <v>90284021354</v>
      </c>
      <c r="N28" s="445"/>
      <c r="O28" s="444"/>
    </row>
    <row r="29" spans="1:15" s="353" customFormat="1" ht="25.5">
      <c r="A29" s="508">
        <v>2</v>
      </c>
      <c r="B29" s="433" t="s">
        <v>650</v>
      </c>
      <c r="C29" s="433" t="s">
        <v>159</v>
      </c>
      <c r="D29" s="446">
        <v>-6668659700</v>
      </c>
      <c r="E29" s="446">
        <v>-4231506500</v>
      </c>
      <c r="J29" s="439">
        <v>45854</v>
      </c>
      <c r="K29" s="440">
        <v>91455801698</v>
      </c>
      <c r="L29" s="441">
        <f t="shared" si="1"/>
        <v>1</v>
      </c>
      <c r="M29" s="442">
        <f t="shared" si="0"/>
        <v>91455801698</v>
      </c>
      <c r="N29" s="445"/>
      <c r="O29" s="444"/>
    </row>
    <row r="30" spans="1:15" s="353" customFormat="1" ht="25.5">
      <c r="A30" s="509"/>
      <c r="B30" s="433" t="s">
        <v>651</v>
      </c>
      <c r="C30" s="433" t="s">
        <v>160</v>
      </c>
      <c r="D30" s="448">
        <v>247958.39</v>
      </c>
      <c r="E30" s="448">
        <v>83545.94</v>
      </c>
      <c r="J30" s="439">
        <v>45855</v>
      </c>
      <c r="K30" s="440">
        <v>90160981752</v>
      </c>
      <c r="L30" s="441">
        <f t="shared" si="1"/>
        <v>1</v>
      </c>
      <c r="M30" s="442">
        <f t="shared" si="0"/>
        <v>90160981752</v>
      </c>
      <c r="N30" s="445"/>
      <c r="O30" s="444"/>
    </row>
    <row r="31" spans="1:15" s="353" customFormat="1" ht="25.5">
      <c r="A31" s="509"/>
      <c r="B31" s="433" t="s">
        <v>652</v>
      </c>
      <c r="C31" s="433" t="s">
        <v>161</v>
      </c>
      <c r="D31" s="446">
        <v>2479583900</v>
      </c>
      <c r="E31" s="446">
        <v>835459400</v>
      </c>
      <c r="G31" s="449"/>
      <c r="J31" s="439">
        <v>45858</v>
      </c>
      <c r="K31" s="440">
        <v>90272367749</v>
      </c>
      <c r="L31" s="441">
        <f t="shared" si="1"/>
        <v>3</v>
      </c>
      <c r="M31" s="442">
        <f t="shared" si="0"/>
        <v>270817103247</v>
      </c>
      <c r="N31" s="445"/>
      <c r="O31" s="444"/>
    </row>
    <row r="32" spans="1:15" s="353" customFormat="1" ht="25.5">
      <c r="A32" s="509"/>
      <c r="B32" s="433" t="s">
        <v>653</v>
      </c>
      <c r="C32" s="433" t="s">
        <v>162</v>
      </c>
      <c r="D32" s="448">
        <v>-914824.36</v>
      </c>
      <c r="E32" s="448">
        <v>-506696.59</v>
      </c>
      <c r="J32" s="439">
        <v>45859</v>
      </c>
      <c r="K32" s="440">
        <v>89989304516</v>
      </c>
      <c r="L32" s="441">
        <f t="shared" si="1"/>
        <v>1</v>
      </c>
      <c r="M32" s="442">
        <f t="shared" si="0"/>
        <v>89989304516</v>
      </c>
      <c r="N32" s="445"/>
      <c r="O32" s="444"/>
    </row>
    <row r="33" spans="1:15" s="353" customFormat="1" ht="38.25">
      <c r="A33" s="510"/>
      <c r="B33" s="433" t="s">
        <v>654</v>
      </c>
      <c r="C33" s="433" t="s">
        <v>163</v>
      </c>
      <c r="D33" s="446">
        <v>-9148243600</v>
      </c>
      <c r="E33" s="446">
        <v>-5066965900</v>
      </c>
      <c r="J33" s="439">
        <v>45860</v>
      </c>
      <c r="K33" s="440">
        <v>91360196459</v>
      </c>
      <c r="L33" s="441">
        <f t="shared" si="1"/>
        <v>1</v>
      </c>
      <c r="M33" s="442">
        <f t="shared" si="0"/>
        <v>91360196459</v>
      </c>
      <c r="N33" s="445"/>
      <c r="O33" s="444"/>
    </row>
    <row r="34" spans="1:15" s="353" customFormat="1" ht="25.5">
      <c r="A34" s="508">
        <v>3</v>
      </c>
      <c r="B34" s="433" t="s">
        <v>655</v>
      </c>
      <c r="C34" s="433" t="s">
        <v>164</v>
      </c>
      <c r="D34" s="348">
        <v>64360444500</v>
      </c>
      <c r="E34" s="446">
        <v>71029104200</v>
      </c>
      <c r="G34" s="352"/>
      <c r="J34" s="439">
        <v>45861</v>
      </c>
      <c r="K34" s="440">
        <v>92838782924</v>
      </c>
      <c r="L34" s="441">
        <f t="shared" si="1"/>
        <v>1</v>
      </c>
      <c r="M34" s="442">
        <f t="shared" si="0"/>
        <v>92838782924</v>
      </c>
      <c r="N34" s="445"/>
      <c r="O34" s="444"/>
    </row>
    <row r="35" spans="1:15" s="353" customFormat="1" ht="51">
      <c r="A35" s="509"/>
      <c r="B35" s="433" t="s">
        <v>544</v>
      </c>
      <c r="C35" s="433" t="s">
        <v>165</v>
      </c>
      <c r="D35" s="348">
        <v>64360444500</v>
      </c>
      <c r="E35" s="446">
        <v>71029104200</v>
      </c>
      <c r="J35" s="439">
        <v>45862</v>
      </c>
      <c r="K35" s="440">
        <v>93640641849</v>
      </c>
      <c r="L35" s="441">
        <f t="shared" si="1"/>
        <v>1</v>
      </c>
      <c r="M35" s="442">
        <f t="shared" si="0"/>
        <v>93640641849</v>
      </c>
      <c r="N35" s="445"/>
      <c r="O35" s="444"/>
    </row>
    <row r="36" spans="1:15" s="353" customFormat="1" ht="25.5">
      <c r="A36" s="510"/>
      <c r="B36" s="433" t="s">
        <v>545</v>
      </c>
      <c r="C36" s="433" t="s">
        <v>166</v>
      </c>
      <c r="D36" s="447">
        <v>6436044.4500000002</v>
      </c>
      <c r="E36" s="555">
        <v>7102910.4199999999</v>
      </c>
      <c r="G36" s="450"/>
      <c r="J36" s="439">
        <v>45865</v>
      </c>
      <c r="K36" s="440">
        <v>93803852998</v>
      </c>
      <c r="L36" s="441">
        <f t="shared" si="1"/>
        <v>3</v>
      </c>
      <c r="M36" s="442">
        <f t="shared" si="0"/>
        <v>281411558994</v>
      </c>
      <c r="N36" s="445"/>
      <c r="O36" s="444"/>
    </row>
    <row r="37" spans="1:15" s="353" customFormat="1" ht="51">
      <c r="A37" s="345">
        <v>4</v>
      </c>
      <c r="B37" s="433" t="s">
        <v>656</v>
      </c>
      <c r="C37" s="433" t="s">
        <v>167</v>
      </c>
      <c r="D37" s="436">
        <v>2.9999999999999997E-4</v>
      </c>
      <c r="E37" s="436">
        <v>2.0000000000000001E-4</v>
      </c>
      <c r="G37" s="449"/>
      <c r="J37" s="439">
        <v>45866</v>
      </c>
      <c r="K37" s="440">
        <v>96031008376</v>
      </c>
      <c r="L37" s="441">
        <f t="shared" si="1"/>
        <v>1</v>
      </c>
      <c r="M37" s="442">
        <f t="shared" si="0"/>
        <v>96031008376</v>
      </c>
      <c r="N37" s="445"/>
      <c r="O37" s="444"/>
    </row>
    <row r="38" spans="1:15" s="353" customFormat="1" ht="25.5">
      <c r="A38" s="345">
        <v>5</v>
      </c>
      <c r="B38" s="433" t="s">
        <v>657</v>
      </c>
      <c r="C38" s="433" t="s">
        <v>168</v>
      </c>
      <c r="D38" s="436">
        <v>0.61509999999999998</v>
      </c>
      <c r="E38" s="436">
        <v>0.58130000000000004</v>
      </c>
      <c r="J38" s="439">
        <v>45867</v>
      </c>
      <c r="K38" s="451">
        <v>90451967000</v>
      </c>
      <c r="L38" s="441">
        <f t="shared" si="1"/>
        <v>1</v>
      </c>
      <c r="M38" s="442">
        <f t="shared" si="0"/>
        <v>90451967000</v>
      </c>
      <c r="N38" s="445"/>
      <c r="O38" s="444"/>
    </row>
    <row r="39" spans="1:15" s="353" customFormat="1" ht="25.5">
      <c r="A39" s="345">
        <v>6</v>
      </c>
      <c r="B39" s="433" t="s">
        <v>658</v>
      </c>
      <c r="C39" s="433" t="s">
        <v>169</v>
      </c>
      <c r="D39" s="436">
        <v>1.4E-3</v>
      </c>
      <c r="E39" s="436">
        <v>1.2999999999999999E-3</v>
      </c>
      <c r="J39" s="439">
        <v>45868</v>
      </c>
      <c r="K39" s="451">
        <v>89756189516</v>
      </c>
      <c r="L39" s="441">
        <f t="shared" si="1"/>
        <v>1</v>
      </c>
      <c r="M39" s="442">
        <f t="shared" si="0"/>
        <v>89756189516</v>
      </c>
      <c r="N39" s="445"/>
      <c r="O39" s="444"/>
    </row>
    <row r="40" spans="1:15" s="353" customFormat="1" ht="25.5">
      <c r="A40" s="345">
        <v>7</v>
      </c>
      <c r="B40" s="433" t="s">
        <v>659</v>
      </c>
      <c r="C40" s="433" t="s">
        <v>170</v>
      </c>
      <c r="D40" s="554">
        <v>2347</v>
      </c>
      <c r="E40" s="554">
        <v>2447</v>
      </c>
      <c r="J40" s="452">
        <v>45869</v>
      </c>
      <c r="K40" s="453">
        <v>88800405456</v>
      </c>
      <c r="L40" s="441">
        <f t="shared" si="1"/>
        <v>1</v>
      </c>
      <c r="M40" s="442">
        <f t="shared" ref="M40" si="2">K40*L40</f>
        <v>88800405456</v>
      </c>
      <c r="N40" s="445"/>
    </row>
    <row r="41" spans="1:15" s="353" customFormat="1" ht="25.5">
      <c r="A41" s="345">
        <v>7</v>
      </c>
      <c r="B41" s="433" t="s">
        <v>546</v>
      </c>
      <c r="C41" s="433" t="s">
        <v>601</v>
      </c>
      <c r="D41" s="454">
        <f>BCTaiSan_06027!D57</f>
        <v>13797.35</v>
      </c>
      <c r="E41" s="454">
        <f>BCTaiSan_06027!E57</f>
        <v>12598.32</v>
      </c>
      <c r="J41" s="452"/>
      <c r="K41" s="453"/>
      <c r="L41" s="441"/>
      <c r="M41" s="442"/>
      <c r="N41" s="445"/>
    </row>
    <row r="42" spans="1:15" s="353" customFormat="1" ht="51">
      <c r="A42" s="345">
        <v>8</v>
      </c>
      <c r="B42" s="433" t="s">
        <v>547</v>
      </c>
      <c r="C42" s="433" t="s">
        <v>602</v>
      </c>
      <c r="D42" s="436"/>
      <c r="E42" s="436"/>
      <c r="J42" s="452"/>
      <c r="K42" s="453"/>
      <c r="M42" s="455"/>
    </row>
    <row r="43" spans="1:15" s="456" customFormat="1">
      <c r="D43" s="457"/>
      <c r="E43" s="457"/>
      <c r="J43" s="458"/>
      <c r="K43" s="453"/>
      <c r="L43" s="353"/>
      <c r="M43" s="455"/>
    </row>
    <row r="44" spans="1:15" s="456" customFormat="1">
      <c r="J44" s="459"/>
      <c r="K44" s="460"/>
      <c r="L44" s="353"/>
      <c r="M44" s="455"/>
    </row>
    <row r="45" spans="1:15" s="456" customFormat="1">
      <c r="A45" s="374" t="str">
        <f>GiaTriTaiSanRong_06129!A23</f>
        <v>Đại diện được ủy quyền của Ngân hàng giám sát</v>
      </c>
      <c r="B45" s="293"/>
      <c r="C45" s="375"/>
      <c r="D45" s="417" t="str">
        <f>GiaTriTaiSanRong_06129!E23</f>
        <v>Đại diện được ủy quyền của Công ty quản lý Quỹ</v>
      </c>
      <c r="J45" s="461"/>
      <c r="K45" s="461"/>
    </row>
    <row r="46" spans="1:15" s="456" customFormat="1">
      <c r="A46" s="376" t="s">
        <v>176</v>
      </c>
      <c r="B46" s="293"/>
      <c r="C46" s="375"/>
      <c r="D46" s="419" t="s">
        <v>177</v>
      </c>
      <c r="J46" s="461"/>
      <c r="K46" s="461"/>
      <c r="L46" s="456">
        <f>SUM(L18:L45)</f>
        <v>31</v>
      </c>
      <c r="M46" s="462">
        <f>SUM(M18:M45)</f>
        <v>2808735474897</v>
      </c>
    </row>
    <row r="47" spans="1:15" s="456" customFormat="1">
      <c r="A47" s="293"/>
      <c r="B47" s="293"/>
      <c r="C47" s="375"/>
      <c r="D47" s="375"/>
      <c r="J47" s="461"/>
      <c r="K47" s="461"/>
    </row>
    <row r="48" spans="1:15" s="456" customFormat="1">
      <c r="A48" s="293"/>
      <c r="B48" s="293"/>
      <c r="C48" s="375"/>
      <c r="D48" s="375"/>
      <c r="J48" s="461"/>
      <c r="K48" s="461"/>
    </row>
    <row r="49" spans="1:13" s="456" customFormat="1">
      <c r="A49" s="293"/>
      <c r="B49" s="293"/>
      <c r="C49" s="375"/>
      <c r="D49" s="375"/>
      <c r="J49" s="461"/>
      <c r="K49" s="461"/>
    </row>
    <row r="50" spans="1:13" s="456" customFormat="1">
      <c r="A50" s="293"/>
      <c r="B50" s="293"/>
      <c r="C50" s="375"/>
      <c r="D50" s="375"/>
      <c r="J50" s="463"/>
      <c r="K50" s="464"/>
      <c r="M50" s="465"/>
    </row>
    <row r="51" spans="1:13" s="456" customFormat="1">
      <c r="A51" s="293"/>
      <c r="B51" s="293"/>
      <c r="C51" s="375"/>
      <c r="D51" s="375"/>
      <c r="J51" s="463"/>
      <c r="K51" s="464"/>
      <c r="M51" s="465"/>
    </row>
    <row r="52" spans="1:13" s="456" customFormat="1">
      <c r="A52" s="293"/>
      <c r="B52" s="293"/>
      <c r="C52" s="375"/>
      <c r="D52" s="375"/>
      <c r="J52" s="463"/>
      <c r="K52" s="464"/>
      <c r="M52" s="465"/>
    </row>
    <row r="53" spans="1:13" s="456" customFormat="1">
      <c r="A53" s="293"/>
      <c r="B53" s="293"/>
      <c r="C53" s="375"/>
      <c r="D53" s="375"/>
      <c r="J53" s="461"/>
      <c r="K53" s="402"/>
    </row>
    <row r="54" spans="1:13" s="456" customFormat="1">
      <c r="A54" s="326"/>
      <c r="B54" s="326"/>
      <c r="C54" s="375"/>
      <c r="D54" s="327"/>
      <c r="E54" s="327"/>
      <c r="J54" s="461"/>
      <c r="K54" s="464"/>
    </row>
    <row r="55" spans="1:13" s="456" customFormat="1">
      <c r="A55" s="320" t="s">
        <v>236</v>
      </c>
      <c r="B55" s="293"/>
      <c r="C55" s="375"/>
      <c r="D55" s="323" t="s">
        <v>451</v>
      </c>
      <c r="J55" s="461"/>
      <c r="K55" s="464"/>
    </row>
    <row r="56" spans="1:13" s="456" customFormat="1">
      <c r="A56" s="320" t="s">
        <v>609</v>
      </c>
      <c r="B56" s="293"/>
      <c r="C56" s="375"/>
      <c r="D56" s="323"/>
      <c r="J56" s="461"/>
      <c r="K56" s="464"/>
    </row>
    <row r="57" spans="1:13" s="456" customFormat="1">
      <c r="A57" s="293" t="s">
        <v>237</v>
      </c>
      <c r="B57" s="293"/>
      <c r="C57" s="375"/>
      <c r="D57" s="322"/>
      <c r="J57" s="461"/>
      <c r="K57" s="461"/>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mdlB6YfvW78E1xELNw/NQEFn87K9boqjCLlbXH23D4Y=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208NTin/eLF4il88tJr9PXB1r5XXwgWdG5yT4r3jrIs=</DigestValue>
    </Reference>
  </SignedInfo>
  <SignatureValue>NHep6cc0hlAnPYpXwGjep24ltGA5gtEG2+L18o8Lj4sVOx1c0NHtqWfiafKw15jfT6RED3QRUSuf
hOr7FBBwDprcS6fJgxMJdIpIvK11WaW2h/1b3J28VOEkzw1iR1wc3aOA0nSTW+DSfZCkQ48aaKCA
T7oT/Q9oRIWvyNwZY74nlEBk3fH/j8WPorf/aAT+/I7+6usOVvIPAoAhcfCUW9D+Y4DZK5nniX4R
5vB2pFkPhpVqTPevtnXexTrychXunVixn6t2njFE7UsJmdnzMSI6mV0LoY9pIeUTJUWQNDkUkTf8
bYe8KSCE9xg+BGf+ZVrYKEOZFz+lMziA81pmhQ==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xZgfTTwwPE2KB1KGHDGK6A+bGQerJ1Im6IMr+FuXjWA=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x+2CHBJLi/RpJ03YM0JtdB09ozhKqmb+a+CvfVF61Cw=</DigestValue>
      </Reference>
      <Reference URI="/xl/printerSettings/printerSettings11.bin?ContentType=application/vnd.openxmlformats-officedocument.spreadsheetml.printerSettings">
        <DigestMethod Algorithm="http://www.w3.org/2001/04/xmlenc#sha256"/>
        <DigestValue>DuZzPlNJ3hoUy4ncwbm6ERIXjkkX0HaLpy6xuyicpYo=</DigestValue>
      </Reference>
      <Reference URI="/xl/printerSettings/printerSettings12.bin?ContentType=application/vnd.openxmlformats-officedocument.spreadsheetml.printerSettings">
        <DigestMethod Algorithm="http://www.w3.org/2001/04/xmlenc#sha256"/>
        <DigestValue>G030Et4RaXr6wfVZM1PvsDgTko4GlrmPfM1IAZvo/IM=</DigestValue>
      </Reference>
      <Reference URI="/xl/printerSettings/printerSettings13.bin?ContentType=application/vnd.openxmlformats-officedocument.spreadsheetml.printerSettings">
        <DigestMethod Algorithm="http://www.w3.org/2001/04/xmlenc#sha256"/>
        <DigestValue>G030Et4RaXr6wfVZM1PvsDgTko4GlrmPfM1IAZvo/IM=</DigestValue>
      </Reference>
      <Reference URI="/xl/printerSettings/printerSettings14.bin?ContentType=application/vnd.openxmlformats-officedocument.spreadsheetml.printerSettings">
        <DigestMethod Algorithm="http://www.w3.org/2001/04/xmlenc#sha256"/>
        <DigestValue>G030Et4RaXr6wfVZM1PvsDgTko4GlrmPfM1IAZvo/IM=</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qUcDzWBha8z+ZxOtANd3qotU9ynNe46R4/yMtI6TPzk=</DigestValue>
      </Reference>
      <Reference URI="/xl/printerSettings/printerSettings4.bin?ContentType=application/vnd.openxmlformats-officedocument.spreadsheetml.printerSettings">
        <DigestMethod Algorithm="http://www.w3.org/2001/04/xmlenc#sha256"/>
        <DigestValue>G030Et4RaXr6wfVZM1PvsDgTko4GlrmPfM1IAZvo/IM=</DigestValue>
      </Reference>
      <Reference URI="/xl/printerSettings/printerSettings5.bin?ContentType=application/vnd.openxmlformats-officedocument.spreadsheetml.printerSettings">
        <DigestMethod Algorithm="http://www.w3.org/2001/04/xmlenc#sha256"/>
        <DigestValue>G030Et4RaXr6wfVZM1PvsDgTko4GlrmPfM1IAZvo/IM=</DigestValue>
      </Reference>
      <Reference URI="/xl/printerSettings/printerSettings6.bin?ContentType=application/vnd.openxmlformats-officedocument.spreadsheetml.printerSettings">
        <DigestMethod Algorithm="http://www.w3.org/2001/04/xmlenc#sha256"/>
        <DigestValue>G030Et4RaXr6wfVZM1PvsDgTko4GlrmPfM1IAZvo/IM=</DigestValue>
      </Reference>
      <Reference URI="/xl/printerSettings/printerSettings7.bin?ContentType=application/vnd.openxmlformats-officedocument.spreadsheetml.printerSettings">
        <DigestMethod Algorithm="http://www.w3.org/2001/04/xmlenc#sha256"/>
        <DigestValue>G030Et4RaXr6wfVZM1PvsDgTko4GlrmPfM1IAZvo/IM=</DigestValue>
      </Reference>
      <Reference URI="/xl/printerSettings/printerSettings8.bin?ContentType=application/vnd.openxmlformats-officedocument.spreadsheetml.printerSettings">
        <DigestMethod Algorithm="http://www.w3.org/2001/04/xmlenc#sha256"/>
        <DigestValue>G030Et4RaXr6wfVZM1PvsDgTko4GlrmPfM1IAZvo/IM=</DigestValue>
      </Reference>
      <Reference URI="/xl/printerSettings/printerSettings9.bin?ContentType=application/vnd.openxmlformats-officedocument.spreadsheetml.printerSettings">
        <DigestMethod Algorithm="http://www.w3.org/2001/04/xmlenc#sha256"/>
        <DigestValue>qUcDzWBha8z+ZxOtANd3qotU9ynNe46R4/yMtI6TPzk=</DigestValue>
      </Reference>
      <Reference URI="/xl/sharedStrings.xml?ContentType=application/vnd.openxmlformats-officedocument.spreadsheetml.sharedStrings+xml">
        <DigestMethod Algorithm="http://www.w3.org/2001/04/xmlenc#sha256"/>
        <DigestValue>staxU3Pc0eTJL+TNMaJfcd+6mANamLk29e/BfTyfcFQ=</DigestValue>
      </Reference>
      <Reference URI="/xl/styles.xml?ContentType=application/vnd.openxmlformats-officedocument.spreadsheetml.styles+xml">
        <DigestMethod Algorithm="http://www.w3.org/2001/04/xmlenc#sha256"/>
        <DigestValue>CSd/Yi3rj/nLqT4b0VTUplpla+Ut33c97QL7zzOpjvE=</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rfS41SRtWwVK0sKGYEBTyTu0M1NEOaU9yWw+ZPMUqY0=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T3MRhpPrTGkG9NgNKWygdEvo2ME3yv8fUNuaXZXFUfQ=</DigestValue>
      </Reference>
      <Reference URI="/xl/worksheets/sheet10.xml?ContentType=application/vnd.openxmlformats-officedocument.spreadsheetml.worksheet+xml">
        <DigestMethod Algorithm="http://www.w3.org/2001/04/xmlenc#sha256"/>
        <DigestValue>2siqAQmu7GmL3eUregCeFH43gnijNG51Y3lo3+kBBgk=</DigestValue>
      </Reference>
      <Reference URI="/xl/worksheets/sheet11.xml?ContentType=application/vnd.openxmlformats-officedocument.spreadsheetml.worksheet+xml">
        <DigestMethod Algorithm="http://www.w3.org/2001/04/xmlenc#sha256"/>
        <DigestValue>pppRgDlxS8hKEpGrl3W6HmdpKxXyxWjjWsUUdHaSg8w=</DigestValue>
      </Reference>
      <Reference URI="/xl/worksheets/sheet12.xml?ContentType=application/vnd.openxmlformats-officedocument.spreadsheetml.worksheet+xml">
        <DigestMethod Algorithm="http://www.w3.org/2001/04/xmlenc#sha256"/>
        <DigestValue>zuMzL8lTBb0OU8UBhFEmHEDO7nWs5cXp8dFqry2UFZ4=</DigestValue>
      </Reference>
      <Reference URI="/xl/worksheets/sheet13.xml?ContentType=application/vnd.openxmlformats-officedocument.spreadsheetml.worksheet+xml">
        <DigestMethod Algorithm="http://www.w3.org/2001/04/xmlenc#sha256"/>
        <DigestValue>15Ut9TAWdStmVw97YaNNHWlLEhSgbIZja8hkfTKZbMU=</DigestValue>
      </Reference>
      <Reference URI="/xl/worksheets/sheet14.xml?ContentType=application/vnd.openxmlformats-officedocument.spreadsheetml.worksheet+xml">
        <DigestMethod Algorithm="http://www.w3.org/2001/04/xmlenc#sha256"/>
        <DigestValue>Nx0VoCsTvQTNwNTIt3ktjOqXb6EO0GKi8jHkh6L5tK8=</DigestValue>
      </Reference>
      <Reference URI="/xl/worksheets/sheet2.xml?ContentType=application/vnd.openxmlformats-officedocument.spreadsheetml.worksheet+xml">
        <DigestMethod Algorithm="http://www.w3.org/2001/04/xmlenc#sha256"/>
        <DigestValue>McnVSlYV3dmiGAF2bDTvziKOSUfnB5F0REiLCe9uVGs=</DigestValue>
      </Reference>
      <Reference URI="/xl/worksheets/sheet3.xml?ContentType=application/vnd.openxmlformats-officedocument.spreadsheetml.worksheet+xml">
        <DigestMethod Algorithm="http://www.w3.org/2001/04/xmlenc#sha256"/>
        <DigestValue>1x1z5Qpy/f1onsAN1igY+3HChLwPCg9kijH7PaRQnQ4=</DigestValue>
      </Reference>
      <Reference URI="/xl/worksheets/sheet4.xml?ContentType=application/vnd.openxmlformats-officedocument.spreadsheetml.worksheet+xml">
        <DigestMethod Algorithm="http://www.w3.org/2001/04/xmlenc#sha256"/>
        <DigestValue>3k0BBOw+5QdZIaMTlHresk3cCQINopmaNbqQukebxbg=</DigestValue>
      </Reference>
      <Reference URI="/xl/worksheets/sheet5.xml?ContentType=application/vnd.openxmlformats-officedocument.spreadsheetml.worksheet+xml">
        <DigestMethod Algorithm="http://www.w3.org/2001/04/xmlenc#sha256"/>
        <DigestValue>mYATv8B0G4yx9nr5HcsPMcqrsHyvjbBrWTftdQyWpeo=</DigestValue>
      </Reference>
      <Reference URI="/xl/worksheets/sheet6.xml?ContentType=application/vnd.openxmlformats-officedocument.spreadsheetml.worksheet+xml">
        <DigestMethod Algorithm="http://www.w3.org/2001/04/xmlenc#sha256"/>
        <DigestValue>XChYzhyNQCKC0Y9iyem6FHUdU4lv595j32H6Rz0Gvew=</DigestValue>
      </Reference>
      <Reference URI="/xl/worksheets/sheet7.xml?ContentType=application/vnd.openxmlformats-officedocument.spreadsheetml.worksheet+xml">
        <DigestMethod Algorithm="http://www.w3.org/2001/04/xmlenc#sha256"/>
        <DigestValue>J/xAuxR7RNSRs74/2zorarePG/5bKJzfzKJiXlnclJI=</DigestValue>
      </Reference>
      <Reference URI="/xl/worksheets/sheet8.xml?ContentType=application/vnd.openxmlformats-officedocument.spreadsheetml.worksheet+xml">
        <DigestMethod Algorithm="http://www.w3.org/2001/04/xmlenc#sha256"/>
        <DigestValue>vbjEzzUEzakzT7GXMDGRHdDfXmpV2cqg3W39xkDHOFU=</DigestValue>
      </Reference>
      <Reference URI="/xl/worksheets/sheet9.xml?ContentType=application/vnd.openxmlformats-officedocument.spreadsheetml.worksheet+xml">
        <DigestMethod Algorithm="http://www.w3.org/2001/04/xmlenc#sha256"/>
        <DigestValue>88GqXg1+YollPuFIE7uG9iOqgSTKD2c6PrMcCLQq9Lg=</DigestValue>
      </Reference>
    </Manifest>
    <SignatureProperties>
      <SignatureProperty Id="idSignatureTime" Target="#idPackageSignature">
        <mdssi:SignatureTime xmlns:mdssi="http://schemas.openxmlformats.org/package/2006/digital-signature">
          <mdssi:Format>YYYY-MM-DDThh:mm:ssTZD</mdssi:Format>
          <mdssi:Value>2025-08-07T06:52:35Z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2025-08-07T06:52:35Z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wm1yW1uRnPg7zrv9lNmhXjAia28O+QOYbOZaC/pEG2c=</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haWBA2mXd+d0cjj+Hrd1uGFEZoPAZAUjKg1WJYbEP2o=</DigestValue>
    </Reference>
  </SignedInfo>
  <SignatureValue>DP1FHgQM+3RRzBpMXSNICiZD3HKbblUuOCoOcm1pBRyRJQE8m3WPe+ZgloRJIhvPNq37YE13GTCf
bPCN1v8EVcmOaU2eIHjXDbuolX+MrSIdVBgr4wQm4Nr6PDKF/ngO+yrn63aeoz8kGmky9zZMIBfc
MqdUgNr0W0TEPFmFIlTD9htTGvGqxXv+Xwh7uUDiKQ0qrQzMxpznFhXvyvWRoPIWQUaRpXRiZVKx
klk4yi+M3jbtr1rTwl8WlaVRgXyD0Fw7lXlLp6+VFb5v0NyjOqZ0vztRQVyEj48YfgnxA9jhyz+c
6cPRHScL2zesbBgzRHP/VafPJ17mZnCeKw2xbg==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xZgfTTwwPE2KB1KGHDGK6A+bGQerJ1Im6IMr+FuXjWA=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x+2CHBJLi/RpJ03YM0JtdB09ozhKqmb+a+CvfVF61Cw=</DigestValue>
      </Reference>
      <Reference URI="/xl/printerSettings/printerSettings11.bin?ContentType=application/vnd.openxmlformats-officedocument.spreadsheetml.printerSettings">
        <DigestMethod Algorithm="http://www.w3.org/2001/04/xmlenc#sha256"/>
        <DigestValue>DuZzPlNJ3hoUy4ncwbm6ERIXjkkX0HaLpy6xuyicpYo=</DigestValue>
      </Reference>
      <Reference URI="/xl/printerSettings/printerSettings12.bin?ContentType=application/vnd.openxmlformats-officedocument.spreadsheetml.printerSettings">
        <DigestMethod Algorithm="http://www.w3.org/2001/04/xmlenc#sha256"/>
        <DigestValue>G030Et4RaXr6wfVZM1PvsDgTko4GlrmPfM1IAZvo/IM=</DigestValue>
      </Reference>
      <Reference URI="/xl/printerSettings/printerSettings13.bin?ContentType=application/vnd.openxmlformats-officedocument.spreadsheetml.printerSettings">
        <DigestMethod Algorithm="http://www.w3.org/2001/04/xmlenc#sha256"/>
        <DigestValue>G030Et4RaXr6wfVZM1PvsDgTko4GlrmPfM1IAZvo/IM=</DigestValue>
      </Reference>
      <Reference URI="/xl/printerSettings/printerSettings14.bin?ContentType=application/vnd.openxmlformats-officedocument.spreadsheetml.printerSettings">
        <DigestMethod Algorithm="http://www.w3.org/2001/04/xmlenc#sha256"/>
        <DigestValue>G030Et4RaXr6wfVZM1PvsDgTko4GlrmPfM1IAZvo/IM=</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qUcDzWBha8z+ZxOtANd3qotU9ynNe46R4/yMtI6TPzk=</DigestValue>
      </Reference>
      <Reference URI="/xl/printerSettings/printerSettings4.bin?ContentType=application/vnd.openxmlformats-officedocument.spreadsheetml.printerSettings">
        <DigestMethod Algorithm="http://www.w3.org/2001/04/xmlenc#sha256"/>
        <DigestValue>G030Et4RaXr6wfVZM1PvsDgTko4GlrmPfM1IAZvo/IM=</DigestValue>
      </Reference>
      <Reference URI="/xl/printerSettings/printerSettings5.bin?ContentType=application/vnd.openxmlformats-officedocument.spreadsheetml.printerSettings">
        <DigestMethod Algorithm="http://www.w3.org/2001/04/xmlenc#sha256"/>
        <DigestValue>G030Et4RaXr6wfVZM1PvsDgTko4GlrmPfM1IAZvo/IM=</DigestValue>
      </Reference>
      <Reference URI="/xl/printerSettings/printerSettings6.bin?ContentType=application/vnd.openxmlformats-officedocument.spreadsheetml.printerSettings">
        <DigestMethod Algorithm="http://www.w3.org/2001/04/xmlenc#sha256"/>
        <DigestValue>G030Et4RaXr6wfVZM1PvsDgTko4GlrmPfM1IAZvo/IM=</DigestValue>
      </Reference>
      <Reference URI="/xl/printerSettings/printerSettings7.bin?ContentType=application/vnd.openxmlformats-officedocument.spreadsheetml.printerSettings">
        <DigestMethod Algorithm="http://www.w3.org/2001/04/xmlenc#sha256"/>
        <DigestValue>G030Et4RaXr6wfVZM1PvsDgTko4GlrmPfM1IAZvo/IM=</DigestValue>
      </Reference>
      <Reference URI="/xl/printerSettings/printerSettings8.bin?ContentType=application/vnd.openxmlformats-officedocument.spreadsheetml.printerSettings">
        <DigestMethod Algorithm="http://www.w3.org/2001/04/xmlenc#sha256"/>
        <DigestValue>G030Et4RaXr6wfVZM1PvsDgTko4GlrmPfM1IAZvo/IM=</DigestValue>
      </Reference>
      <Reference URI="/xl/printerSettings/printerSettings9.bin?ContentType=application/vnd.openxmlformats-officedocument.spreadsheetml.printerSettings">
        <DigestMethod Algorithm="http://www.w3.org/2001/04/xmlenc#sha256"/>
        <DigestValue>qUcDzWBha8z+ZxOtANd3qotU9ynNe46R4/yMtI6TPzk=</DigestValue>
      </Reference>
      <Reference URI="/xl/sharedStrings.xml?ContentType=application/vnd.openxmlformats-officedocument.spreadsheetml.sharedStrings+xml">
        <DigestMethod Algorithm="http://www.w3.org/2001/04/xmlenc#sha256"/>
        <DigestValue>staxU3Pc0eTJL+TNMaJfcd+6mANamLk29e/BfTyfcFQ=</DigestValue>
      </Reference>
      <Reference URI="/xl/styles.xml?ContentType=application/vnd.openxmlformats-officedocument.spreadsheetml.styles+xml">
        <DigestMethod Algorithm="http://www.w3.org/2001/04/xmlenc#sha256"/>
        <DigestValue>CSd/Yi3rj/nLqT4b0VTUplpla+Ut33c97QL7zzOpjvE=</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rfS41SRtWwVK0sKGYEBTyTu0M1NEOaU9yWw+ZPMUqY0=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T3MRhpPrTGkG9NgNKWygdEvo2ME3yv8fUNuaXZXFUfQ=</DigestValue>
      </Reference>
      <Reference URI="/xl/worksheets/sheet10.xml?ContentType=application/vnd.openxmlformats-officedocument.spreadsheetml.worksheet+xml">
        <DigestMethod Algorithm="http://www.w3.org/2001/04/xmlenc#sha256"/>
        <DigestValue>2siqAQmu7GmL3eUregCeFH43gnijNG51Y3lo3+kBBgk=</DigestValue>
      </Reference>
      <Reference URI="/xl/worksheets/sheet11.xml?ContentType=application/vnd.openxmlformats-officedocument.spreadsheetml.worksheet+xml">
        <DigestMethod Algorithm="http://www.w3.org/2001/04/xmlenc#sha256"/>
        <DigestValue>pppRgDlxS8hKEpGrl3W6HmdpKxXyxWjjWsUUdHaSg8w=</DigestValue>
      </Reference>
      <Reference URI="/xl/worksheets/sheet12.xml?ContentType=application/vnd.openxmlformats-officedocument.spreadsheetml.worksheet+xml">
        <DigestMethod Algorithm="http://www.w3.org/2001/04/xmlenc#sha256"/>
        <DigestValue>zuMzL8lTBb0OU8UBhFEmHEDO7nWs5cXp8dFqry2UFZ4=</DigestValue>
      </Reference>
      <Reference URI="/xl/worksheets/sheet13.xml?ContentType=application/vnd.openxmlformats-officedocument.spreadsheetml.worksheet+xml">
        <DigestMethod Algorithm="http://www.w3.org/2001/04/xmlenc#sha256"/>
        <DigestValue>15Ut9TAWdStmVw97YaNNHWlLEhSgbIZja8hkfTKZbMU=</DigestValue>
      </Reference>
      <Reference URI="/xl/worksheets/sheet14.xml?ContentType=application/vnd.openxmlformats-officedocument.spreadsheetml.worksheet+xml">
        <DigestMethod Algorithm="http://www.w3.org/2001/04/xmlenc#sha256"/>
        <DigestValue>Nx0VoCsTvQTNwNTIt3ktjOqXb6EO0GKi8jHkh6L5tK8=</DigestValue>
      </Reference>
      <Reference URI="/xl/worksheets/sheet2.xml?ContentType=application/vnd.openxmlformats-officedocument.spreadsheetml.worksheet+xml">
        <DigestMethod Algorithm="http://www.w3.org/2001/04/xmlenc#sha256"/>
        <DigestValue>McnVSlYV3dmiGAF2bDTvziKOSUfnB5F0REiLCe9uVGs=</DigestValue>
      </Reference>
      <Reference URI="/xl/worksheets/sheet3.xml?ContentType=application/vnd.openxmlformats-officedocument.spreadsheetml.worksheet+xml">
        <DigestMethod Algorithm="http://www.w3.org/2001/04/xmlenc#sha256"/>
        <DigestValue>1x1z5Qpy/f1onsAN1igY+3HChLwPCg9kijH7PaRQnQ4=</DigestValue>
      </Reference>
      <Reference URI="/xl/worksheets/sheet4.xml?ContentType=application/vnd.openxmlformats-officedocument.spreadsheetml.worksheet+xml">
        <DigestMethod Algorithm="http://www.w3.org/2001/04/xmlenc#sha256"/>
        <DigestValue>3k0BBOw+5QdZIaMTlHresk3cCQINopmaNbqQukebxbg=</DigestValue>
      </Reference>
      <Reference URI="/xl/worksheets/sheet5.xml?ContentType=application/vnd.openxmlformats-officedocument.spreadsheetml.worksheet+xml">
        <DigestMethod Algorithm="http://www.w3.org/2001/04/xmlenc#sha256"/>
        <DigestValue>mYATv8B0G4yx9nr5HcsPMcqrsHyvjbBrWTftdQyWpeo=</DigestValue>
      </Reference>
      <Reference URI="/xl/worksheets/sheet6.xml?ContentType=application/vnd.openxmlformats-officedocument.spreadsheetml.worksheet+xml">
        <DigestMethod Algorithm="http://www.w3.org/2001/04/xmlenc#sha256"/>
        <DigestValue>XChYzhyNQCKC0Y9iyem6FHUdU4lv595j32H6Rz0Gvew=</DigestValue>
      </Reference>
      <Reference URI="/xl/worksheets/sheet7.xml?ContentType=application/vnd.openxmlformats-officedocument.spreadsheetml.worksheet+xml">
        <DigestMethod Algorithm="http://www.w3.org/2001/04/xmlenc#sha256"/>
        <DigestValue>J/xAuxR7RNSRs74/2zorarePG/5bKJzfzKJiXlnclJI=</DigestValue>
      </Reference>
      <Reference URI="/xl/worksheets/sheet8.xml?ContentType=application/vnd.openxmlformats-officedocument.spreadsheetml.worksheet+xml">
        <DigestMethod Algorithm="http://www.w3.org/2001/04/xmlenc#sha256"/>
        <DigestValue>vbjEzzUEzakzT7GXMDGRHdDfXmpV2cqg3W39xkDHOFU=</DigestValue>
      </Reference>
      <Reference URI="/xl/worksheets/sheet9.xml?ContentType=application/vnd.openxmlformats-officedocument.spreadsheetml.worksheet+xml">
        <DigestMethod Algorithm="http://www.w3.org/2001/04/xmlenc#sha256"/>
        <DigestValue>88GqXg1+YollPuFIE7uG9iOqgSTKD2c6PrMcCLQq9Lg=</DigestValue>
      </Reference>
    </Manifest>
    <SignatureProperties>
      <SignatureProperty Id="idSignatureTime" Target="#idPackageSignature">
        <mdssi:SignatureTime xmlns:mdssi="http://schemas.openxmlformats.org/package/2006/digital-signature">
          <mdssi:Format>YYYY-MM-DDThh:mm:ssTZD</mdssi:Format>
          <mdssi:Value>2025-08-07T07:43:18Z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2025-08-07T07:43:18Z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2024-11-04T04:12:59Z</cp:lastPrinted>
  <dcterms:created xsi:type="dcterms:W3CDTF">2013-10-21T08:38:47Z</dcterms:created>
  <dcterms:modified xsi:type="dcterms:W3CDTF">2025-08-04T13:39:08Z</dcterms:modified>
</cp:coreProperties>
</file>