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52" i="27" l="1"/>
  <c r="G53" i="27" s="1"/>
  <c r="E19" i="27"/>
  <c r="E18" i="27"/>
  <c r="F25" i="27"/>
  <c r="F30" i="27" l="1"/>
  <c r="F37" i="27" s="1"/>
  <c r="F39" i="27" s="1"/>
  <c r="H19" i="27" l="1"/>
  <c r="F31" i="27" l="1"/>
  <c r="F52" i="27" l="1"/>
  <c r="F53" i="27" l="1"/>
  <c r="F45" i="27" l="1"/>
  <c r="E20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<sst xmlns="http://schemas.openxmlformats.org/spreadsheetml/2006/main" count="1392" uniqueCount="599">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</sst>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164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164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165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165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43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26" zoomScaleNormal="77" zoomScaleSheetLayoutView="100" workbookViewId="0">
      <selection activeCell="J43" sqref="J43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"&amp;TEXT(G25+1,"dd/mm/yyyy")&amp;" đến "&amp;TEXT(F25,"dd/mm/yyyy")</f>
        <v>Từ ngày 18/08/2025 đến 24/08/2025</v>
      </c>
      <c r="H18" s="175">
        <v>45880</v>
      </c>
    </row>
    <row r="19" spans="2:12" ht="15.75" customHeight="1">
      <c r="B19" s="176"/>
      <c r="C19" s="177" t="s">
        <v>571</v>
      </c>
      <c r="D19" s="176"/>
      <c r="E19" s="162" t="str">
        <f>"From "&amp;TEXT(G25+1,"dd/mm/yyyy")&amp;" to "&amp;TEXT(F25,"dd/mm/yyyy")</f>
        <v>From 18/08/2025 to 24/08/2025</v>
      </c>
      <c r="H19" s="175">
        <f>H18+6</f>
        <v>45886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45894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45894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2" t="s">
        <v>542</v>
      </c>
      <c r="G23" s="262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3"/>
      <c r="C25" s="183"/>
      <c r="D25" s="184"/>
      <c r="E25" s="184"/>
      <c r="F25" s="185">
        <f>G25+7</f>
        <v>45893</v>
      </c>
      <c r="G25" s="264">
        <v>45886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5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6"/>
    </row>
    <row r="29" spans="2:12" ht="15.75" customHeight="1">
      <c r="B29" s="267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100633082279</v>
      </c>
      <c r="G30" s="268">
        <v>90347602047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13189.13</v>
      </c>
      <c r="G31" s="269">
        <v>12762.64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0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130788460455</v>
      </c>
      <c r="G34" s="268">
        <v>100633082279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1">
        <v>12782.71</v>
      </c>
      <c r="G35" s="271">
        <v>13189.13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2"/>
      <c r="C37" s="205"/>
      <c r="D37" s="206" t="s">
        <v>576</v>
      </c>
      <c r="E37" s="207"/>
      <c r="F37" s="274">
        <f>F34-F30</f>
        <v>30155378176</v>
      </c>
      <c r="G37" s="274">
        <v>10285480232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3"/>
      <c r="C39" s="210"/>
      <c r="D39" s="206" t="s">
        <v>551</v>
      </c>
      <c r="E39" s="211"/>
      <c r="F39" s="260">
        <f>F37-F41</f>
        <v>-4130067918</v>
      </c>
      <c r="G39" s="260">
        <v>2979961064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2"/>
      <c r="C41" s="293"/>
      <c r="D41" s="166" t="s">
        <v>578</v>
      </c>
      <c r="E41" s="211"/>
      <c r="F41" s="260">
        <v>34285446094</v>
      </c>
      <c r="G41" s="274">
        <v>7305519168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3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1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5"/>
      <c r="C45" s="216"/>
      <c r="D45" s="166" t="s">
        <v>577</v>
      </c>
      <c r="E45" s="211"/>
      <c r="F45" s="244">
        <f>F35/F31-1</f>
        <v>-3.0814769435133282E-2</v>
      </c>
      <c r="G45" s="244">
        <v>3.3417067315226312E-2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2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301">
        <v>130788460455</v>
      </c>
      <c r="G48" s="300">
        <v>100633082279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301">
        <v>59391314795</v>
      </c>
      <c r="G49" s="300">
        <v>59391314795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6"/>
      <c r="H50" s="198"/>
      <c r="J50" s="198"/>
      <c r="K50" s="198"/>
      <c r="L50" s="198"/>
    </row>
    <row r="51" spans="2:12" ht="15.75" customHeight="1">
      <c r="B51" s="294">
        <v>6.1</v>
      </c>
      <c r="C51" s="295">
        <v>6.1</v>
      </c>
      <c r="D51" s="226" t="s">
        <v>590</v>
      </c>
      <c r="E51" s="227"/>
      <c r="F51" s="296">
        <v>0</v>
      </c>
      <c r="G51" s="297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302">
        <f>F51*F35</f>
        <v>0</v>
      </c>
      <c r="G52" s="302">
        <f>G51*G35</f>
        <v>0</v>
      </c>
      <c r="H52" s="251"/>
      <c r="J52" s="198"/>
      <c r="K52" s="198"/>
      <c r="L52" s="198"/>
    </row>
    <row r="53" spans="2:12" ht="15.75" customHeight="1">
      <c r="B53" s="294">
        <v>6.2</v>
      </c>
      <c r="C53" s="295">
        <v>6.3</v>
      </c>
      <c r="D53" s="221" t="s">
        <v>579</v>
      </c>
      <c r="E53" s="221"/>
      <c r="F53" s="277">
        <f>F52/F34</f>
        <v>0</v>
      </c>
      <c r="G53" s="277">
        <f>G52/G34</f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8" t="s">
        <v>556</v>
      </c>
      <c r="E55" s="288"/>
      <c r="F55" s="340" t="s">
        <v>557</v>
      </c>
      <c r="G55" s="340"/>
      <c r="J55" s="198"/>
    </row>
    <row r="56" spans="2:12">
      <c r="C56" s="230"/>
      <c r="D56" s="289" t="s">
        <v>592</v>
      </c>
      <c r="E56" s="288"/>
      <c r="F56" s="339" t="s">
        <v>558</v>
      </c>
      <c r="G56" s="340"/>
      <c r="J56" s="198"/>
    </row>
    <row r="57" spans="2:12">
      <c r="C57" s="230"/>
      <c r="D57" s="289"/>
      <c r="E57" s="288"/>
      <c r="F57" s="287"/>
      <c r="G57" s="288"/>
      <c r="J57" s="198"/>
    </row>
    <row r="58" spans="2:12">
      <c r="C58" s="230"/>
      <c r="D58" s="289"/>
      <c r="E58" s="288"/>
      <c r="F58" s="287"/>
      <c r="G58" s="288"/>
      <c r="J58" s="198"/>
    </row>
    <row r="59" spans="2:12">
      <c r="C59" s="230"/>
      <c r="D59" s="289"/>
      <c r="E59" s="288"/>
      <c r="F59" s="287"/>
      <c r="G59" s="288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8" customFormat="1">
      <c r="B65" s="298" t="s">
        <v>595</v>
      </c>
      <c r="C65" s="280"/>
      <c r="D65" s="280"/>
      <c r="E65" s="280"/>
      <c r="F65" s="355" t="s">
        <v>596</v>
      </c>
      <c r="G65" s="355"/>
      <c r="H65" s="279"/>
    </row>
    <row r="66" spans="2:8" s="278" customFormat="1" ht="20.25" customHeight="1">
      <c r="B66" s="299" t="s">
        <v>598</v>
      </c>
      <c r="C66" s="281"/>
      <c r="D66" s="281"/>
      <c r="E66" s="281"/>
      <c r="F66" s="282"/>
      <c r="G66" s="283"/>
      <c r="H66" s="279"/>
    </row>
    <row r="67" spans="2:8" s="278" customFormat="1" ht="15.75" customHeight="1">
      <c r="B67" s="285" t="s">
        <v>597</v>
      </c>
      <c r="C67" s="284"/>
      <c r="D67" s="284"/>
      <c r="E67" s="284"/>
      <c r="F67" s="285"/>
      <c r="G67" s="286"/>
      <c r="H67" s="279"/>
    </row>
    <row r="68" spans="2:8" ht="14.25" customHeight="1">
      <c r="B68" s="232"/>
      <c r="C68" s="232"/>
    </row>
    <row r="69" spans="2:8" ht="14.25" customHeight="1">
      <c r="B69" s="232"/>
      <c r="C69" s="232"/>
      <c r="D69" s="289"/>
      <c r="F69" s="341"/>
      <c r="G69" s="341"/>
    </row>
    <row r="70" spans="2:8" ht="14.25" customHeight="1">
      <c r="B70" s="233"/>
      <c r="C70" s="233"/>
      <c r="D70" s="290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3wliC6jUvGc8YT9m+k1xy3HieseRZEqNzo8lTU63O8w=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IKQxdlwje6zS9xN7aSgdy3hyYK9R7N9Ch8TCax2rLac=</DigestValue>
    </Reference>
  </SignedInfo>
  <SignatureValue>bzbmT0CVLoKC08ZL9n5PvXhEQzQ1SFBi+BUYvNR1M6uBQFUyHcYgZ1fw7aH/5moyPKb3a+JPegbe
wjdDFVclo1Uu4/IfwGVHWZRI+Dea3ER95Kcr0TKVhK5QxMTmd9n9sY5xnEZ6HgjuXEWs5WzJdgya
lWEi4JfiaOkLDOydCH6JpNRMX4dqbm+Fdc1vuvk01Zl4+KUKFEV+l+2wsjva+d25dhWUiY9rrTEg
uPV3eb/MID2oXk375nq//icbFbnFOf1bUDuR09LWds8sooHVjYI8B32CLz+aEKB4YesAibc1kxoA
Pq5L6kq2wreP01GueQMbF5KoNKKT6cm+M9Vi5w==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yw2UQobwtxxL0lVI0/tuG+mksDzY/OwHKVpfae5fmfg=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ygzbe6pOOjMrJ/qvOBCzL7OX0xO6FI3d/XhHOcKqTS0=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0vThDc1nkrxJeF24Ga/337vWPZ9saeaJ3nFDf8xYqCg=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sHb2VLtIbT98Dhytaej43lRs9jpQMdUx146rDgLLftk=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2025-08-25T06:45:14Z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2025-08-25T06:45:14Z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qmaMduiyDV9bKdlV+0CX51HhRWetwI0FZhIVbFEVD6Q=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f7KOCZVyRqI44gzZI3Rh9myQ+S5YnwpEsKermuXsh0Q=</DigestValue>
    </Reference>
  </SignedInfo>
  <SignatureValue>Z1nyw9yN5yYA80p0lfgaGiYrjQ+4TBAO9B3ry+y2LU+QfhKHhXFVJ6KgSzWqfpy5FW1V1Z1FefZD
oPEfOroa4/uR0v9npWKNiBNbuulxq94jKMvEj8VgFny9qcm0FqFzUVGKP0C1kSr0/y4dvgL2wr7T
ArIOthrXbCaF3G/7i6NyAKI/PMxWoh84MqSj/JEXdSgXz8xdm0IoWFJygM2bzy0hVC65Cjij3mVb
z2Vi9OESipXuPxdnYGtMEiVyj+v/wbAIsHolxux4ktfnOmaRexKVmo0R5y7UJVZBDzZP7aZ0PHvd
6UMNU5AWFv/6jR5V5qGQeAeMb6BlgPttPS7g5w==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yw2UQobwtxxL0lVI0/tuG+mksDzY/OwHKVpfae5fmfg=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ygzbe6pOOjMrJ/qvOBCzL7OX0xO6FI3d/XhHOcKqTS0=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0vThDc1nkrxJeF24Ga/337vWPZ9saeaJ3nFDf8xYqCg=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sHb2VLtIbT98Dhytaej43lRs9jpQMdUx146rDgLLftk=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2025-08-25T09:42:34Z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2025-08-25T09:42:34Z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2024-11-18T01:58:14Z</cp:lastPrinted>
  <dcterms:created xsi:type="dcterms:W3CDTF">2014-09-25T08:23:57Z</dcterms:created>
  <dcterms:modified xsi:type="dcterms:W3CDTF">2025-08-25T04:17:07Z</dcterms:modified>
</cp:coreProperties>
</file>