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3095" windowHeight="774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25" i="27" l="1"/>
  <c r="G37" i="27" l="1"/>
  <c r="G39" i="27" s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<sst xmlns="http://schemas.openxmlformats.org/spreadsheetml/2006/main" count="1392" uniqueCount="599">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</sst>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  <numFmt numFmtId="225" formatCode="_(* #,##0.0_);_(* \(#,##0.0\);_(* &quot;-&quot;??_);_(@_)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225" fontId="11" fillId="0" borderId="19" xfId="64" applyNumberFormat="1" applyFont="1" applyFill="1" applyBorder="1" applyAlignment="1">
      <alignment horizontal="righ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6" zoomScale="77" zoomScaleNormal="77" zoomScaleSheetLayoutView="77" workbookViewId="0">
      <selection activeCell="F42" sqref="F4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11/08/2025 đến 17/08/2025</v>
      </c>
      <c r="H18" s="175">
        <v>45880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11/08/2025 to 17/08/2025</v>
      </c>
      <c r="H19" s="175">
        <f>H18+6</f>
        <v>45886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45887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45887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2" t="s">
        <v>542</v>
      </c>
      <c r="G23" s="262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3"/>
      <c r="C25" s="183"/>
      <c r="D25" s="184"/>
      <c r="E25" s="184"/>
      <c r="F25" s="185">
        <f>H19</f>
        <v>45886</v>
      </c>
      <c r="G25" s="264">
        <f>H18-1</f>
        <v>45879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5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6"/>
    </row>
    <row r="29" spans="2:12" ht="15.75" customHeight="1">
      <c r="B29" s="267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90347602047</v>
      </c>
      <c r="G30" s="268">
        <v>83393665056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12762.64</v>
      </c>
      <c r="G31" s="269">
        <v>11987.48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0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100633082279</v>
      </c>
      <c r="G34" s="268">
        <v>90347602047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1">
        <v>13189.13</v>
      </c>
      <c r="G35" s="271">
        <v>12762.64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2"/>
      <c r="C37" s="205"/>
      <c r="D37" s="206" t="s">
        <v>576</v>
      </c>
      <c r="E37" s="207"/>
      <c r="F37" s="274">
        <f>F34-F30</f>
        <v>10285480232</v>
      </c>
      <c r="G37" s="274">
        <f>G34-G30</f>
        <v>6953936991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3"/>
      <c r="C39" s="210"/>
      <c r="D39" s="206" t="s">
        <v>551</v>
      </c>
      <c r="E39" s="211"/>
      <c r="F39" s="260">
        <f>F37-F41</f>
        <v>2979961064</v>
      </c>
      <c r="G39" s="260">
        <f>G37-G41</f>
        <v>5448601918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2"/>
      <c r="C41" s="293"/>
      <c r="D41" s="166" t="s">
        <v>578</v>
      </c>
      <c r="E41" s="211"/>
      <c r="F41" s="260">
        <v>7305519168</v>
      </c>
      <c r="G41" s="274">
        <v>1505335073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3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1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5"/>
      <c r="C45" s="216"/>
      <c r="D45" s="166" t="s">
        <v>577</v>
      </c>
      <c r="E45" s="211"/>
      <c r="F45" s="244">
        <f>F35/F31-1</f>
        <v>3.3417067315226312E-2</v>
      </c>
      <c r="G45" s="244">
        <f>G35/G31-1</f>
        <v>6.466413291200479E-2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2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301">
        <v>100633082279</v>
      </c>
      <c r="G48" s="300">
        <v>90347602047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301">
        <v>59391314795</v>
      </c>
      <c r="G49" s="300">
        <v>59391314795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6"/>
      <c r="H50" s="198"/>
      <c r="J50" s="198"/>
      <c r="K50" s="198"/>
      <c r="L50" s="198"/>
    </row>
    <row r="51" spans="2:12" ht="15.75" customHeight="1">
      <c r="B51" s="294">
        <v>6.1</v>
      </c>
      <c r="C51" s="295">
        <v>6.1</v>
      </c>
      <c r="D51" s="226" t="s">
        <v>590</v>
      </c>
      <c r="E51" s="227"/>
      <c r="F51" s="296">
        <v>0</v>
      </c>
      <c r="G51" s="297">
        <v>0.8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302">
        <f>F51*F35</f>
        <v>0</v>
      </c>
      <c r="G52" s="375">
        <v>10551.304</v>
      </c>
      <c r="H52" s="251"/>
      <c r="J52" s="198"/>
      <c r="K52" s="198"/>
      <c r="L52" s="198"/>
    </row>
    <row r="53" spans="2:12" ht="15.75" customHeight="1">
      <c r="B53" s="294">
        <v>6.2</v>
      </c>
      <c r="C53" s="295">
        <v>6.3</v>
      </c>
      <c r="D53" s="221" t="s">
        <v>579</v>
      </c>
      <c r="E53" s="221"/>
      <c r="F53" s="277">
        <f>F52/F34</f>
        <v>0</v>
      </c>
      <c r="G53" s="277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8" t="s">
        <v>556</v>
      </c>
      <c r="E55" s="288"/>
      <c r="F55" s="339" t="s">
        <v>557</v>
      </c>
      <c r="G55" s="339"/>
      <c r="J55" s="198"/>
    </row>
    <row r="56" spans="2:12">
      <c r="C56" s="230"/>
      <c r="D56" s="289" t="s">
        <v>592</v>
      </c>
      <c r="E56" s="288"/>
      <c r="F56" s="365" t="s">
        <v>558</v>
      </c>
      <c r="G56" s="339"/>
      <c r="J56" s="198"/>
    </row>
    <row r="57" spans="2:12">
      <c r="C57" s="230"/>
      <c r="D57" s="289"/>
      <c r="E57" s="288"/>
      <c r="F57" s="287"/>
      <c r="G57" s="288"/>
      <c r="J57" s="198"/>
    </row>
    <row r="58" spans="2:12">
      <c r="C58" s="230"/>
      <c r="D58" s="289"/>
      <c r="E58" s="288"/>
      <c r="F58" s="287"/>
      <c r="G58" s="288"/>
      <c r="J58" s="198"/>
    </row>
    <row r="59" spans="2:12">
      <c r="C59" s="230"/>
      <c r="D59" s="289"/>
      <c r="E59" s="288"/>
      <c r="F59" s="287"/>
      <c r="G59" s="288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8" customFormat="1">
      <c r="B65" s="298" t="s">
        <v>595</v>
      </c>
      <c r="C65" s="280"/>
      <c r="D65" s="280"/>
      <c r="E65" s="280"/>
      <c r="F65" s="374" t="s">
        <v>596</v>
      </c>
      <c r="G65" s="374"/>
      <c r="H65" s="279"/>
    </row>
    <row r="66" spans="2:8" s="278" customFormat="1" ht="20.25" customHeight="1">
      <c r="B66" s="299" t="s">
        <v>598</v>
      </c>
      <c r="C66" s="281"/>
      <c r="D66" s="281"/>
      <c r="E66" s="281"/>
      <c r="F66" s="282"/>
      <c r="G66" s="283"/>
      <c r="H66" s="279"/>
    </row>
    <row r="67" spans="2:8" s="278" customFormat="1" ht="15.75" customHeight="1">
      <c r="B67" s="285" t="s">
        <v>597</v>
      </c>
      <c r="C67" s="284"/>
      <c r="D67" s="284"/>
      <c r="E67" s="284"/>
      <c r="F67" s="285"/>
      <c r="G67" s="286"/>
      <c r="H67" s="279"/>
    </row>
    <row r="68" spans="2:8" ht="14.25" customHeight="1">
      <c r="B68" s="232"/>
      <c r="C68" s="232"/>
    </row>
    <row r="69" spans="2:8" ht="14.25" customHeight="1">
      <c r="B69" s="232"/>
      <c r="C69" s="232"/>
      <c r="D69" s="289"/>
      <c r="F69" s="366"/>
      <c r="G69" s="366"/>
    </row>
    <row r="70" spans="2:8" ht="14.25" customHeight="1">
      <c r="B70" s="233"/>
      <c r="C70" s="233"/>
      <c r="D70" s="290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h5Fwci5PJg53/RgaLuJI/4/BakjDctLuQDK3h87i6nU=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LELqZVjq2hjCnqpge9Q5uYHozllFQBKQcFLoGDnnUOo=</DigestValue>
    </Reference>
  </SignedInfo>
  <SignatureValue>W/7MNHYsDDDD+PzQKG9Joobi8LdgeXRf8/ARG8NrI3EXUh7u9Hd9X/xKiXubKiUDQrKb3mh55b+A
DO7X1vxUGHZaZSAJK/KE/Y5TFtXBuDyxvwk79RHXZfh+Nc0Qp6uSIyzn9TuD0sW1kV7QUkv3R5j5
YD1WJ6NDCz0nu5K6s4TdC9/xPOM4ro9p1GAy+5VCnqAovHi3iCe1aZ0UnOMAQGS1LWGX2ooOdJEJ
TPzCBWxesQEZ0sxjoTtyO4q9WFmyih5ek47ER7Rv5cPES6iX3cSb7iEcuZ0vW2MBat9JMyyR6vaL
hxPjtDdWxPHtYjDQ4GRg93ra60XfbJOlZoc49g==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Kba3rDG1+v5cxzYKKcPLVZW0kBaLY6sRn9ZR7ZeqCDg=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T3vD6VoRQIvtnPZgaDmzyo3VkUB5rXkAOkNW1NysIMM=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Z6vxQ2HNgP2qyyDh3DLGJ96zXaSs2Dras7kGRs4rDKM=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CzNnUkmo92HuDpn+3fv5LO9hD/AM9upyfMBC7rEz0Nk=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2025-08-18T07:13:06Z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2025-08-18T07:13:06Z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Y626jyXxWrq+QN1BM0UFNjp4+rsnr3V/QBF2nWpm+Ko=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P5pquvqAKXk12N3uRti2r4iEYjrbrm/xWYVmhcUhWnE=</DigestValue>
    </Reference>
  </SignedInfo>
  <SignatureValue>Q1kn/vgRlTP+lJJFjmQOMtH1FM27oS44ctzy8+m1b9iE23Mus1EH//oNWGjwBKrmqUeb6NK/HH7+
VJGxa6JHRdyMdqUeg4VFeRJAgensWpBDlRAW21HukhlP038Ys3UKTd26At6XEHQvaaeU628Cv4Z2
KBoX0M/A9qACLQ19tI4drxSwRTzjtp9v7Omx55t3a37NU8jZU6hWfoSaOQaLKBNFIMJaURzyIMTh
uvXm4RiSvqxSVGj37wPJyJW2jsDqxw+kc4aTdssqMWGna5yE+JAXHToZ/iF7AkelCHYe0XgvP9tj
9PtzGTGjSuOHJ9+aQLidjDyET3EqIkJZGmM2OA==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Kba3rDG1+v5cxzYKKcPLVZW0kBaLY6sRn9ZR7ZeqCDg=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T3vD6VoRQIvtnPZgaDmzyo3VkUB5rXkAOkNW1NysIMM=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Z6vxQ2HNgP2qyyDh3DLGJ96zXaSs2Dras7kGRs4rDKM=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CzNnUkmo92HuDpn+3fv5LO9hD/AM9upyfMBC7rEz0Nk=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2025-08-18T09:43:42Z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2025-08-18T09:43:42Z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2025-08-18T02:38:42Z</dcterms:modified>
</cp:coreProperties>
</file>