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0" i="27" l="1"/>
  <c r="F19" i="27"/>
  <c r="F18" i="27"/>
  <c r="G25" i="27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<sst xmlns="http://schemas.openxmlformats.org/spreadsheetml/2006/main" count="1392" uniqueCount="601">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</sst>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2" t="s">
        <v>50</v>
      </c>
      <c r="B2" s="313"/>
      <c r="C2" s="313"/>
      <c r="D2" s="313"/>
      <c r="E2" s="313"/>
      <c r="F2" s="31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4" t="s">
        <v>51</v>
      </c>
      <c r="D3" s="314"/>
      <c r="E3" s="314"/>
      <c r="F3" s="314"/>
      <c r="G3" s="314"/>
      <c r="H3" s="314"/>
      <c r="I3" s="314"/>
      <c r="J3" s="314"/>
      <c r="K3" s="314"/>
      <c r="L3" s="314"/>
      <c r="M3" s="296" t="s">
        <v>23</v>
      </c>
      <c r="N3" s="304"/>
      <c r="O3" s="305" t="s">
        <v>24</v>
      </c>
      <c r="P3" s="306"/>
      <c r="Q3" s="296" t="s">
        <v>5</v>
      </c>
      <c r="R3" s="296"/>
      <c r="S3" s="304"/>
      <c r="T3" s="307"/>
      <c r="U3" s="298" t="s">
        <v>26</v>
      </c>
      <c r="V3" s="299"/>
      <c r="W3" s="300" t="s">
        <v>25</v>
      </c>
    </row>
    <row r="4" spans="1:23" ht="12.75" customHeight="1">
      <c r="A4" s="304" t="s">
        <v>27</v>
      </c>
      <c r="B4" s="296" t="s">
        <v>28</v>
      </c>
      <c r="C4" s="296" t="s">
        <v>29</v>
      </c>
      <c r="D4" s="296" t="s">
        <v>30</v>
      </c>
      <c r="E4" s="296" t="s">
        <v>31</v>
      </c>
      <c r="F4" s="296" t="s">
        <v>32</v>
      </c>
      <c r="G4" s="296" t="s">
        <v>33</v>
      </c>
      <c r="H4" s="308" t="s">
        <v>52</v>
      </c>
      <c r="I4" s="296" t="s">
        <v>34</v>
      </c>
      <c r="J4" s="307"/>
      <c r="K4" s="296" t="s">
        <v>35</v>
      </c>
      <c r="L4" s="296" t="s">
        <v>36</v>
      </c>
      <c r="M4" s="296" t="s">
        <v>35</v>
      </c>
      <c r="N4" s="296" t="s">
        <v>37</v>
      </c>
      <c r="O4" s="296" t="s">
        <v>35</v>
      </c>
      <c r="P4" s="296" t="s">
        <v>37</v>
      </c>
      <c r="Q4" s="296" t="s">
        <v>38</v>
      </c>
      <c r="R4" s="296" t="s">
        <v>39</v>
      </c>
      <c r="S4" s="296" t="s">
        <v>36</v>
      </c>
      <c r="T4" s="296" t="s">
        <v>39</v>
      </c>
      <c r="U4" s="308" t="s">
        <v>36</v>
      </c>
      <c r="V4" s="296" t="s">
        <v>39</v>
      </c>
      <c r="W4" s="301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3"/>
      <c r="R5" s="303"/>
      <c r="S5" s="307"/>
      <c r="T5" s="303"/>
      <c r="U5" s="309"/>
      <c r="V5" s="297"/>
      <c r="W5" s="30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7" t="s">
        <v>210</v>
      </c>
      <c r="B1" s="317"/>
      <c r="C1" s="317"/>
      <c r="D1" s="317"/>
      <c r="E1" s="317"/>
      <c r="F1" s="317"/>
      <c r="G1" s="31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8" t="e">
        <f>#REF!</f>
        <v>#REF!</v>
      </c>
      <c r="C2" s="319"/>
      <c r="D2" s="31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0"/>
      <c r="C3" s="320"/>
      <c r="D3" s="32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0">
        <v>111000</v>
      </c>
      <c r="C6" s="320"/>
      <c r="D6" s="32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5">
        <f>+$B$6*$F$7/$C$7</f>
        <v>111000</v>
      </c>
      <c r="C8" s="315"/>
      <c r="D8" s="31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0" t="e">
        <f>VLOOKUP(I11,#REF!,4,0)*1000</f>
        <v>#REF!</v>
      </c>
      <c r="C11" s="320"/>
      <c r="D11" s="32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5" t="e">
        <f>+ ROUND((B11-B19)*F10/C10,0)</f>
        <v>#REF!</v>
      </c>
      <c r="C12" s="315"/>
      <c r="D12" s="31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6" t="s">
        <v>212</v>
      </c>
      <c r="C13" s="316"/>
      <c r="D13" s="31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5">
        <f>+IF($E$13=1,ROUNDDOWN($B$8*$F$10/$C$10,0),IF(MROUND($B$8*$F$10/$C$10,10)-($B$8*$F$10/$C$10)&gt;0,MROUND($B$8*$F$10/$C$10,10)-10,MROUND($B$8*$F$10/$C$10,10)))</f>
        <v>55500</v>
      </c>
      <c r="C14" s="315"/>
      <c r="D14" s="31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5">
        <f>ROUNDDOWN($B$8*$F$10/$C$10,0)-B14</f>
        <v>0</v>
      </c>
      <c r="C15" s="315"/>
      <c r="D15" s="31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6" t="s">
        <v>223</v>
      </c>
      <c r="C16" s="316"/>
      <c r="D16" s="31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0">
        <v>10000</v>
      </c>
      <c r="C17" s="320"/>
      <c r="D17" s="32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5">
        <f>+IF($E$16=1,B17*B15,0)</f>
        <v>0</v>
      </c>
      <c r="C18" s="315"/>
      <c r="D18" s="31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0">
        <v>10000</v>
      </c>
      <c r="C19" s="320"/>
      <c r="D19" s="32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5">
        <f>+B19*B14</f>
        <v>555000000</v>
      </c>
      <c r="C20" s="315"/>
      <c r="D20" s="31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4" t="s">
        <v>328</v>
      </c>
      <c r="F1" s="324"/>
      <c r="G1" s="325" t="s">
        <v>329</v>
      </c>
      <c r="H1" s="32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3" t="s">
        <v>398</v>
      </c>
      <c r="C62" s="323" t="s">
        <v>310</v>
      </c>
      <c r="D62" s="323" t="s">
        <v>403</v>
      </c>
      <c r="E62" s="327">
        <v>140130</v>
      </c>
      <c r="F62" s="327">
        <v>7</v>
      </c>
      <c r="G62" s="40">
        <v>215002</v>
      </c>
      <c r="H62" s="40">
        <v>0</v>
      </c>
    </row>
    <row r="63" spans="1:9" s="40" customFormat="1">
      <c r="B63" s="323"/>
      <c r="C63" s="323"/>
      <c r="D63" s="323"/>
      <c r="E63" s="327"/>
      <c r="F63" s="32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8" t="s">
        <v>20</v>
      </c>
      <c r="C32" s="328"/>
      <c r="D32" s="328"/>
      <c r="E32" s="328"/>
      <c r="F32" s="328"/>
      <c r="G32" s="32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8" t="s">
        <v>14</v>
      </c>
      <c r="C39" s="328"/>
      <c r="D39" s="328"/>
      <c r="E39" s="328"/>
      <c r="F39" s="328"/>
      <c r="G39" s="32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9"/>
      <c r="E43" s="330"/>
      <c r="F43" s="330"/>
      <c r="G43" s="33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1" zoomScaleNormal="100" workbookViewId="0">
      <selection activeCell="G53" sqref="G53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46" t="s">
        <v>563</v>
      </c>
      <c r="D1" s="346"/>
      <c r="E1" s="346"/>
      <c r="F1" s="346"/>
      <c r="G1" s="346"/>
      <c r="H1" s="346"/>
    </row>
    <row r="2" spans="3:8" ht="15.75" customHeight="1">
      <c r="C2" s="343" t="s">
        <v>564</v>
      </c>
      <c r="D2" s="343"/>
      <c r="E2" s="343"/>
      <c r="F2" s="343"/>
      <c r="G2" s="343"/>
      <c r="H2" s="343"/>
    </row>
    <row r="3" spans="3:8" ht="19.5" customHeight="1">
      <c r="C3" s="344" t="s">
        <v>582</v>
      </c>
      <c r="D3" s="344"/>
      <c r="E3" s="344"/>
      <c r="F3" s="344"/>
      <c r="G3" s="344"/>
      <c r="H3" s="344"/>
    </row>
    <row r="4" spans="3:8" ht="18" customHeight="1">
      <c r="C4" s="345" t="s">
        <v>565</v>
      </c>
      <c r="D4" s="345"/>
      <c r="E4" s="345"/>
      <c r="F4" s="345"/>
      <c r="G4" s="345"/>
      <c r="H4" s="345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46" t="s">
        <v>566</v>
      </c>
      <c r="D6" s="346"/>
      <c r="E6" s="346"/>
      <c r="F6" s="346"/>
      <c r="G6" s="346"/>
      <c r="H6" s="346"/>
    </row>
    <row r="7" spans="3:8" ht="15.75" customHeight="1">
      <c r="C7" s="346" t="s">
        <v>567</v>
      </c>
      <c r="D7" s="346"/>
      <c r="E7" s="346"/>
      <c r="F7" s="346"/>
      <c r="G7" s="346"/>
      <c r="H7" s="346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67" t="s">
        <v>572</v>
      </c>
      <c r="D18" s="367"/>
      <c r="E18" s="367"/>
      <c r="F18" s="161" t="str">
        <f>"Từ ngày "&amp;TEXT(H25+1,"dd/mm/yyyy")&amp;" đến "&amp;TEXT(G25,"dd/mm/yyyy")</f>
        <v>Từ ngày 18/08/2025 đến 24/08/2025</v>
      </c>
      <c r="I18" s="175"/>
    </row>
    <row r="19" spans="3:13" ht="15.75" customHeight="1">
      <c r="C19" s="176"/>
      <c r="D19" s="177" t="s">
        <v>573</v>
      </c>
      <c r="E19" s="368"/>
      <c r="F19" s="369" t="str">
        <f>"From "&amp;TEXT(H25+1,"dd/mm/yyyy")&amp;" to "&amp;TEXT(G25,"dd/mm/yyyy")</f>
        <v>From 18/08/2025 to 24/08/2025</v>
      </c>
      <c r="G19" s="187"/>
      <c r="H19" s="187"/>
      <c r="I19" s="370"/>
      <c r="J19" s="178"/>
    </row>
    <row r="20" spans="3:13" ht="15.75" customHeight="1">
      <c r="C20" s="179">
        <v>5</v>
      </c>
      <c r="D20" s="179" t="s">
        <v>580</v>
      </c>
      <c r="E20" s="371"/>
      <c r="F20" s="372">
        <f>G25+1</f>
        <v>45894</v>
      </c>
      <c r="G20" s="373"/>
      <c r="H20" s="373"/>
      <c r="I20" s="370"/>
      <c r="J20" s="175"/>
    </row>
    <row r="21" spans="3:13" ht="15.75" customHeight="1">
      <c r="C21" s="176"/>
      <c r="D21" s="177" t="s">
        <v>581</v>
      </c>
      <c r="E21" s="368"/>
      <c r="F21" s="374">
        <f>F20</f>
        <v>45894</v>
      </c>
      <c r="G21" s="375"/>
      <c r="H21" s="375"/>
      <c r="I21" s="375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47" t="s">
        <v>531</v>
      </c>
      <c r="D23" s="348"/>
      <c r="E23" s="349" t="s">
        <v>541</v>
      </c>
      <c r="F23" s="348"/>
      <c r="G23" s="275" t="s">
        <v>542</v>
      </c>
      <c r="H23" s="276" t="s">
        <v>560</v>
      </c>
      <c r="J23" s="178"/>
      <c r="M23" s="181"/>
    </row>
    <row r="24" spans="3:13" ht="15.75" customHeight="1">
      <c r="C24" s="350" t="s">
        <v>27</v>
      </c>
      <c r="D24" s="351"/>
      <c r="E24" s="352" t="s">
        <v>330</v>
      </c>
      <c r="F24" s="353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45893</v>
      </c>
      <c r="H25" s="186">
        <v>45886</v>
      </c>
      <c r="I25" s="187"/>
      <c r="J25" s="178"/>
      <c r="M25" s="181"/>
    </row>
    <row r="26" spans="3:13" ht="15.75" customHeight="1">
      <c r="C26" s="341" t="s">
        <v>574</v>
      </c>
      <c r="D26" s="342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39">
        <v>1</v>
      </c>
      <c r="D28" s="340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54">
        <v>1.1000000000000001</v>
      </c>
      <c r="D30" s="355"/>
      <c r="E30" s="203" t="s">
        <v>584</v>
      </c>
      <c r="F30" s="204"/>
      <c r="G30" s="162">
        <f>H34</f>
        <v>279945732176</v>
      </c>
      <c r="H30" s="162">
        <v>261602274016</v>
      </c>
      <c r="I30" s="205"/>
      <c r="J30" s="206"/>
      <c r="K30" s="205"/>
      <c r="L30" s="205"/>
      <c r="M30" s="181"/>
    </row>
    <row r="31" spans="3:13" ht="15.75" customHeight="1">
      <c r="C31" s="336">
        <v>1.2</v>
      </c>
      <c r="D31" s="337"/>
      <c r="E31" s="207" t="s">
        <v>585</v>
      </c>
      <c r="F31" s="208"/>
      <c r="G31" s="252">
        <f>H35</f>
        <v>16150.02</v>
      </c>
      <c r="H31" s="252">
        <v>15475.49</v>
      </c>
      <c r="I31" s="205"/>
      <c r="J31" s="206"/>
      <c r="K31" s="205"/>
      <c r="L31" s="205"/>
      <c r="M31" s="181"/>
    </row>
    <row r="32" spans="3:13" ht="15.75" customHeight="1">
      <c r="C32" s="339">
        <v>2</v>
      </c>
      <c r="D32" s="340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54">
        <v>2.1</v>
      </c>
      <c r="D34" s="355"/>
      <c r="E34" s="203" t="s">
        <v>586</v>
      </c>
      <c r="F34" s="204"/>
      <c r="G34" s="162">
        <v>310951256424</v>
      </c>
      <c r="H34" s="162">
        <v>279945732176</v>
      </c>
      <c r="I34" s="205"/>
      <c r="J34" s="206"/>
      <c r="K34" s="205"/>
      <c r="L34" s="205"/>
      <c r="M34" s="211"/>
    </row>
    <row r="35" spans="3:13" ht="15.75" customHeight="1">
      <c r="C35" s="336">
        <v>2.2000000000000002</v>
      </c>
      <c r="D35" s="337"/>
      <c r="E35" s="212" t="s">
        <v>587</v>
      </c>
      <c r="F35" s="202"/>
      <c r="G35" s="252">
        <v>16264.38</v>
      </c>
      <c r="H35" s="252">
        <v>16150.02</v>
      </c>
      <c r="I35" s="205"/>
      <c r="J35" s="206"/>
      <c r="K35" s="205"/>
      <c r="L35" s="205"/>
    </row>
    <row r="36" spans="3:13" ht="15.75" customHeight="1">
      <c r="C36" s="356">
        <v>3</v>
      </c>
      <c r="D36" s="357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31005524248</v>
      </c>
      <c r="H37" s="293">
        <v>18343458160</v>
      </c>
      <c r="I37" s="205"/>
      <c r="J37" s="206"/>
      <c r="K37" s="205"/>
      <c r="L37" s="205"/>
    </row>
    <row r="38" spans="3:13" ht="15.75" customHeight="1">
      <c r="C38" s="358">
        <v>3.1</v>
      </c>
      <c r="D38" s="359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1756580635</v>
      </c>
      <c r="H39" s="293">
        <v>12177715184</v>
      </c>
      <c r="I39" s="205"/>
      <c r="J39" s="206"/>
      <c r="K39" s="205"/>
      <c r="L39" s="205"/>
    </row>
    <row r="40" spans="3:13" ht="15.75" customHeight="1">
      <c r="C40" s="334">
        <v>3.2</v>
      </c>
      <c r="D40" s="335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29248943613</v>
      </c>
      <c r="H41" s="293">
        <v>6165742976</v>
      </c>
      <c r="I41" s="205"/>
      <c r="J41" s="270"/>
      <c r="K41" s="205"/>
      <c r="L41" s="205"/>
    </row>
    <row r="42" spans="3:13" ht="15.75" customHeight="1">
      <c r="C42" s="334">
        <v>3.3</v>
      </c>
      <c r="D42" s="335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56">
        <v>4</v>
      </c>
      <c r="D44" s="360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7.0811057819122336E-3</v>
      </c>
      <c r="H45" s="259">
        <v>4.3586988198758281E-2</v>
      </c>
      <c r="I45" s="195"/>
      <c r="J45" s="206"/>
      <c r="K45" s="205"/>
      <c r="L45" s="205"/>
    </row>
    <row r="46" spans="3:13" ht="15.75" customHeight="1">
      <c r="C46" s="356">
        <v>5</v>
      </c>
      <c r="D46" s="360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65">
        <v>5.0999999999999996</v>
      </c>
      <c r="D48" s="366"/>
      <c r="E48" s="234" t="s">
        <v>588</v>
      </c>
      <c r="F48" s="204"/>
      <c r="G48" s="295">
        <v>310951256424</v>
      </c>
      <c r="H48" s="295">
        <v>294958619181</v>
      </c>
      <c r="I48" s="205"/>
      <c r="J48" s="206"/>
      <c r="K48" s="205"/>
      <c r="L48" s="205"/>
    </row>
    <row r="49" spans="3:12" ht="15.75" customHeight="1">
      <c r="C49" s="365">
        <v>5.2</v>
      </c>
      <c r="D49" s="366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63">
        <v>6</v>
      </c>
      <c r="D50" s="364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65">
        <v>6.1</v>
      </c>
      <c r="D51" s="366">
        <v>6.1</v>
      </c>
      <c r="E51" s="239" t="s">
        <v>596</v>
      </c>
      <c r="F51" s="240"/>
      <c r="G51" s="294">
        <v>93513.5</v>
      </c>
      <c r="H51" s="294">
        <v>93513.5</v>
      </c>
      <c r="I51" s="269"/>
      <c r="J51" s="206"/>
      <c r="K51" s="205"/>
      <c r="L51" s="205"/>
    </row>
    <row r="52" spans="3:12" ht="15.75" customHeight="1">
      <c r="C52" s="365">
        <v>6.2</v>
      </c>
      <c r="D52" s="366"/>
      <c r="E52" s="203" t="s">
        <v>590</v>
      </c>
      <c r="F52" s="234"/>
      <c r="G52" s="264">
        <f>G51*G35</f>
        <v>1520939099.1299999</v>
      </c>
      <c r="H52" s="264">
        <v>1510244895.27</v>
      </c>
      <c r="I52" s="268"/>
      <c r="J52" s="206"/>
      <c r="K52" s="205"/>
      <c r="L52" s="205"/>
    </row>
    <row r="53" spans="3:12" ht="15.75" customHeight="1" thickBot="1">
      <c r="C53" s="361">
        <v>6.2</v>
      </c>
      <c r="D53" s="362">
        <v>6.3</v>
      </c>
      <c r="E53" s="241" t="s">
        <v>594</v>
      </c>
      <c r="F53" s="241"/>
      <c r="G53" s="265">
        <f>G52/G34</f>
        <v>4.8912460320022361E-3</v>
      </c>
      <c r="H53" s="265">
        <v>5.3947773503491715E-3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32" t="s">
        <v>557</v>
      </c>
      <c r="H55" s="332"/>
    </row>
    <row r="56" spans="3:12">
      <c r="D56" s="244"/>
      <c r="E56" s="245" t="s">
        <v>591</v>
      </c>
      <c r="F56" s="289"/>
      <c r="G56" s="331" t="s">
        <v>558</v>
      </c>
      <c r="H56" s="332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38" t="s">
        <v>598</v>
      </c>
      <c r="H65" s="338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32"/>
      <c r="H68" s="332"/>
    </row>
    <row r="69" spans="3:13" ht="14.25" customHeight="1">
      <c r="C69" s="288"/>
      <c r="D69" s="288"/>
      <c r="E69" s="290"/>
      <c r="F69" s="172"/>
      <c r="G69" s="333"/>
      <c r="H69" s="333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DTUZACDjni+ybvTZsMRE2PMKiWTSk1oxhYDv1KrgdkY=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I/eJCzr6WzDqAQqpjRKg7qjsLJ6eaDZZwvPFqAqDMVA=</DigestValue>
    </Reference>
  </SignedInfo>
  <SignatureValue>koIza9aTvq6AzD5EHaKBfhscZJmGwybNxNLV1FsODP9umR/qvmn110/XFY9Ta/fWnA7lKCpcguKF
LCxmbnMe3G40wvUUZSW0jKaEUvzEj9rhsCtaBo22j7h67i0eqaY2Yfewje3Z2mbbHbKY1mKyCH4P
VWuz00suMX8aAaG4ubHQ0YZ882RONPrWIFSDw7Mv/XrjpOn3lFgrbyOCYSc3Iyyx3ANTMFvJ40Wy
4F83SspyhUEBO52aHqF1tZ+VbtXIGu/mnwFaGYZdbWpN5G2XmPbeOd4OzYI8p68KyWzs6MIHKwnM
6bYWRRcdLaJPV4Wn+j3xhdJ7twbzyaS78eRWUw==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RG/+hKzehWYd2QdHybjX6xvEnYOzTpwd6vtRSGshsik=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qJTk5ZDcz8l6es0MJyUcydAylx6cMmopA8+ZVUuv9FQ=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10ecEXJilXhxKkf2IK6UcpuaqAAuFwhl+WaZ2uSNgeE=</DigestValue>
      </Reference>
      <Reference URI="/xl/worksheets/sheet3.xml?ContentType=application/vnd.openxmlformats-officedocument.spreadsheetml.worksheet+xml">
        <DigestMethod Algorithm="http://www.w3.org/2001/04/xmlenc#sha256"/>
        <DigestValue>+E/P3M3Pca5/rU92+wYyvDmtWg2NnW4Asb9j+OJWqVk=</DigestValue>
      </Reference>
      <Reference URI="/xl/worksheets/sheet4.xml?ContentType=application/vnd.openxmlformats-officedocument.spreadsheetml.worksheet+xml">
        <DigestMethod Algorithm="http://www.w3.org/2001/04/xmlenc#sha256"/>
        <DigestValue>iXBVYLZNw621kguH/ZfsZaIg1504WjN+q5/eJIVw1AQ=</DigestValue>
      </Reference>
      <Reference URI="/xl/worksheets/sheet5.xml?ContentType=application/vnd.openxmlformats-officedocument.spreadsheetml.worksheet+xml">
        <DigestMethod Algorithm="http://www.w3.org/2001/04/xmlenc#sha256"/>
        <DigestValue>mt+//RTe9whMj/Zt9fNft/r3TZd+BEc+/4HznSFjciY=</DigestValue>
      </Reference>
      <Reference URI="/xl/worksheets/sheet6.xml?ContentType=application/vnd.openxmlformats-officedocument.spreadsheetml.worksheet+xml">
        <DigestMethod Algorithm="http://www.w3.org/2001/04/xmlenc#sha256"/>
        <DigestValue>xm/bFO0dcrLtiTR7KVP4kxdFs/cRKuvr6NUR214RbK0=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2025-08-25T06:44:31Z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2025-08-25T06:44:31Z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K9sWUIUELxlThJPlPv4NWnoElegqdf5PvzTayGBFxCk=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U9rCa1ysKyZw5oa5qHTuP2r5Fxsg9NPPhgqLv4b3nME=</DigestValue>
    </Reference>
  </SignedInfo>
  <SignatureValue>uHg3zlBJmFjPY0O+TdJmAgrtIe7AyJB2G2g9KC7VxxJyJV0FSxnLFof21+37Uu46Z0b5uCYUptHK
HPvYKFdk2UJqqjeysBSAbL16Mr9mQb0hmViCza7FciNPoaQLlb3ECdNZpGgANvZZTZQA4GqsSO9V
wSWHYsOj/xMTwYTNrl7Tj32lt6658qeRxvJ30VSsw8NqAbnNLwfmF8ta+UQe7PET/ZMuWD7b2ZUM
ek4Quxx0PNDLGo2Fw6neKLv7JKqAB/DP9zL9stYacmUGO/rR5cRmDVFm8+zp/C/ti5ceqpbwyIlQ
s2AWikvKwtGNKNpGQBCBprwZ+bsnhE38VBBJLw==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RG/+hKzehWYd2QdHybjX6xvEnYOzTpwd6vtRSGshsik=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qJTk5ZDcz8l6es0MJyUcydAylx6cMmopA8+ZVUuv9FQ=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10ecEXJilXhxKkf2IK6UcpuaqAAuFwhl+WaZ2uSNgeE=</DigestValue>
      </Reference>
      <Reference URI="/xl/worksheets/sheet3.xml?ContentType=application/vnd.openxmlformats-officedocument.spreadsheetml.worksheet+xml">
        <DigestMethod Algorithm="http://www.w3.org/2001/04/xmlenc#sha256"/>
        <DigestValue>+E/P3M3Pca5/rU92+wYyvDmtWg2NnW4Asb9j+OJWqVk=</DigestValue>
      </Reference>
      <Reference URI="/xl/worksheets/sheet4.xml?ContentType=application/vnd.openxmlformats-officedocument.spreadsheetml.worksheet+xml">
        <DigestMethod Algorithm="http://www.w3.org/2001/04/xmlenc#sha256"/>
        <DigestValue>iXBVYLZNw621kguH/ZfsZaIg1504WjN+q5/eJIVw1AQ=</DigestValue>
      </Reference>
      <Reference URI="/xl/worksheets/sheet5.xml?ContentType=application/vnd.openxmlformats-officedocument.spreadsheetml.worksheet+xml">
        <DigestMethod Algorithm="http://www.w3.org/2001/04/xmlenc#sha256"/>
        <DigestValue>mt+//RTe9whMj/Zt9fNft/r3TZd+BEc+/4HznSFjciY=</DigestValue>
      </Reference>
      <Reference URI="/xl/worksheets/sheet6.xml?ContentType=application/vnd.openxmlformats-officedocument.spreadsheetml.worksheet+xml">
        <DigestMethod Algorithm="http://www.w3.org/2001/04/xmlenc#sha256"/>
        <DigestValue>xm/bFO0dcrLtiTR7KVP4kxdFs/cRKuvr6NUR214RbK0=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2025-08-25T10:19:19Z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2025-08-25T10:19:19Z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2025-08-25T03:54:48Z</dcterms:modified>
</cp:coreProperties>
</file>