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5450" windowHeight="774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52" i="27" l="1"/>
  <c r="H53" i="27" s="1"/>
  <c r="H45" i="27" l="1"/>
  <c r="H25" i="27" l="1"/>
  <c r="H37" i="27" l="1"/>
  <c r="H39" i="27"/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<sst xmlns="http://schemas.openxmlformats.org/spreadsheetml/2006/main" count="1392" uniqueCount="601">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</sst>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31" zoomScaleNormal="100" workbookViewId="0">
      <selection activeCell="G45" sqref="G45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4" t="s">
        <v>563</v>
      </c>
      <c r="D1" s="334"/>
      <c r="E1" s="334"/>
      <c r="F1" s="334"/>
      <c r="G1" s="334"/>
      <c r="H1" s="334"/>
    </row>
    <row r="2" spans="3:8" ht="15.75" customHeight="1">
      <c r="C2" s="358" t="s">
        <v>564</v>
      </c>
      <c r="D2" s="358"/>
      <c r="E2" s="358"/>
      <c r="F2" s="358"/>
      <c r="G2" s="358"/>
      <c r="H2" s="358"/>
    </row>
    <row r="3" spans="3:8" ht="19.5" customHeight="1">
      <c r="C3" s="359" t="s">
        <v>582</v>
      </c>
      <c r="D3" s="359"/>
      <c r="E3" s="359"/>
      <c r="F3" s="359"/>
      <c r="G3" s="359"/>
      <c r="H3" s="359"/>
    </row>
    <row r="4" spans="3:8" ht="18" customHeight="1">
      <c r="C4" s="360" t="s">
        <v>565</v>
      </c>
      <c r="D4" s="360"/>
      <c r="E4" s="360"/>
      <c r="F4" s="360"/>
      <c r="G4" s="360"/>
      <c r="H4" s="36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4" t="s">
        <v>566</v>
      </c>
      <c r="D6" s="334"/>
      <c r="E6" s="334"/>
      <c r="F6" s="334"/>
      <c r="G6" s="334"/>
      <c r="H6" s="334"/>
    </row>
    <row r="7" spans="3:8" ht="15.75" customHeight="1">
      <c r="C7" s="334" t="s">
        <v>567</v>
      </c>
      <c r="D7" s="334"/>
      <c r="E7" s="334"/>
      <c r="F7" s="334"/>
      <c r="G7" s="334"/>
      <c r="H7" s="334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3" t="s">
        <v>572</v>
      </c>
      <c r="D18" s="353"/>
      <c r="E18" s="353"/>
      <c r="F18" s="161" t="str">
        <f>"Từ ngày "&amp;TEXT(I18,"dd/mm/yyyy")&amp;" đến "&amp;TEXT(I19,"dd/mm/yyyy")</f>
        <v>Từ ngày 11/08/2025 đến 17/08/2025</v>
      </c>
      <c r="I18" s="176">
        <v>45880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11/08/2025 to 17/08/2025</v>
      </c>
      <c r="I19" s="176">
        <f>I18+6</f>
        <v>45886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45887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8">
        <f>F20</f>
        <v>45887</v>
      </c>
      <c r="G21" s="368"/>
      <c r="H21" s="368"/>
      <c r="I21" s="368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1" t="s">
        <v>531</v>
      </c>
      <c r="D23" s="362"/>
      <c r="E23" s="363" t="s">
        <v>541</v>
      </c>
      <c r="F23" s="362"/>
      <c r="G23" s="278" t="s">
        <v>542</v>
      </c>
      <c r="H23" s="279" t="s">
        <v>560</v>
      </c>
      <c r="J23" s="179"/>
      <c r="M23" s="184"/>
    </row>
    <row r="24" spans="3:13" ht="15.75" customHeight="1">
      <c r="C24" s="364" t="s">
        <v>27</v>
      </c>
      <c r="D24" s="365"/>
      <c r="E24" s="366" t="s">
        <v>330</v>
      </c>
      <c r="F24" s="367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45886</v>
      </c>
      <c r="H25" s="189">
        <f>I18-1</f>
        <v>45879</v>
      </c>
      <c r="I25" s="190"/>
      <c r="J25" s="179"/>
      <c r="M25" s="184"/>
    </row>
    <row r="26" spans="3:13" ht="15.75" customHeight="1">
      <c r="C26" s="356" t="s">
        <v>574</v>
      </c>
      <c r="D26" s="35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9">
        <v>1</v>
      </c>
      <c r="D28" s="350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1">
        <v>1.1000000000000001</v>
      </c>
      <c r="D30" s="352"/>
      <c r="E30" s="206" t="s">
        <v>584</v>
      </c>
      <c r="F30" s="207"/>
      <c r="G30" s="163">
        <f>H34</f>
        <v>261602274016</v>
      </c>
      <c r="H30" s="163">
        <v>214402021620</v>
      </c>
      <c r="I30" s="208"/>
      <c r="J30" s="209"/>
      <c r="K30" s="208"/>
      <c r="L30" s="208"/>
      <c r="M30" s="184"/>
    </row>
    <row r="31" spans="3:13" ht="15.75" customHeight="1">
      <c r="C31" s="354">
        <v>1.2</v>
      </c>
      <c r="D31" s="355"/>
      <c r="E31" s="210" t="s">
        <v>585</v>
      </c>
      <c r="F31" s="211"/>
      <c r="G31" s="255">
        <f>H35</f>
        <v>15475.49</v>
      </c>
      <c r="H31" s="255">
        <v>14791.27</v>
      </c>
      <c r="I31" s="208"/>
      <c r="J31" s="209"/>
      <c r="K31" s="208"/>
      <c r="L31" s="208"/>
      <c r="M31" s="184"/>
    </row>
    <row r="32" spans="3:13" ht="15.75" customHeight="1">
      <c r="C32" s="349">
        <v>2</v>
      </c>
      <c r="D32" s="350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1">
        <v>2.1</v>
      </c>
      <c r="D34" s="352"/>
      <c r="E34" s="206" t="s">
        <v>586</v>
      </c>
      <c r="F34" s="207"/>
      <c r="G34" s="163">
        <v>279945732176</v>
      </c>
      <c r="H34" s="163">
        <v>261602274016</v>
      </c>
      <c r="I34" s="208"/>
      <c r="J34" s="209"/>
      <c r="K34" s="208"/>
      <c r="L34" s="208"/>
      <c r="M34" s="214"/>
    </row>
    <row r="35" spans="3:13" ht="15.75" customHeight="1">
      <c r="C35" s="354">
        <v>2.2000000000000002</v>
      </c>
      <c r="D35" s="355"/>
      <c r="E35" s="215" t="s">
        <v>587</v>
      </c>
      <c r="F35" s="205"/>
      <c r="G35" s="255">
        <v>16150.02</v>
      </c>
      <c r="H35" s="255">
        <v>15475.49</v>
      </c>
      <c r="I35" s="208"/>
      <c r="J35" s="209"/>
      <c r="K35" s="208"/>
      <c r="L35" s="208"/>
    </row>
    <row r="36" spans="3:13" ht="15.75" customHeight="1">
      <c r="C36" s="336">
        <v>3</v>
      </c>
      <c r="D36" s="337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6">
        <f>G34-G30</f>
        <v>18343458160</v>
      </c>
      <c r="H37" s="296">
        <f>H34-H30</f>
        <v>47200252396</v>
      </c>
      <c r="I37" s="208"/>
      <c r="J37" s="209"/>
      <c r="K37" s="208"/>
      <c r="L37" s="208"/>
    </row>
    <row r="38" spans="3:13" ht="15.75" customHeight="1">
      <c r="C38" s="338">
        <v>3.1</v>
      </c>
      <c r="D38" s="339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6">
        <f>G37-G41</f>
        <v>12177715184</v>
      </c>
      <c r="H39" s="296">
        <f>H37-H41</f>
        <v>10934010916</v>
      </c>
      <c r="I39" s="208"/>
      <c r="J39" s="209"/>
      <c r="K39" s="208"/>
      <c r="L39" s="208"/>
    </row>
    <row r="40" spans="3:13" ht="15.75" customHeight="1">
      <c r="C40" s="340">
        <v>3.2</v>
      </c>
      <c r="D40" s="341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4"/>
      <c r="D41" s="295"/>
      <c r="E41" s="167" t="s">
        <v>579</v>
      </c>
      <c r="F41" s="226"/>
      <c r="G41" s="296">
        <v>6165742976</v>
      </c>
      <c r="H41" s="296">
        <v>36266241480</v>
      </c>
      <c r="I41" s="208"/>
      <c r="J41" s="273"/>
      <c r="K41" s="208"/>
      <c r="L41" s="208"/>
    </row>
    <row r="42" spans="3:13" ht="15.75" customHeight="1">
      <c r="C42" s="340">
        <v>3.3</v>
      </c>
      <c r="D42" s="341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6">
        <v>4</v>
      </c>
      <c r="D44" s="342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4.3586988198758281E-2</v>
      </c>
      <c r="H45" s="262">
        <f>H35/H31-1</f>
        <v>4.6258367266637679E-2</v>
      </c>
      <c r="I45" s="198"/>
      <c r="J45" s="209"/>
      <c r="K45" s="208"/>
      <c r="L45" s="208"/>
    </row>
    <row r="46" spans="3:13" ht="15.75" customHeight="1">
      <c r="C46" s="336">
        <v>5</v>
      </c>
      <c r="D46" s="342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7">
        <v>5.0999999999999996</v>
      </c>
      <c r="D48" s="348"/>
      <c r="E48" s="237" t="s">
        <v>588</v>
      </c>
      <c r="F48" s="207"/>
      <c r="G48" s="298">
        <v>294958619181</v>
      </c>
      <c r="H48" s="298">
        <v>261602274016</v>
      </c>
      <c r="I48" s="208"/>
      <c r="J48" s="209"/>
      <c r="K48" s="208"/>
      <c r="L48" s="208"/>
    </row>
    <row r="49" spans="3:12" ht="15.75" customHeight="1">
      <c r="C49" s="347">
        <v>5.2</v>
      </c>
      <c r="D49" s="348"/>
      <c r="E49" s="238" t="s">
        <v>589</v>
      </c>
      <c r="F49" s="239"/>
      <c r="G49" s="298">
        <v>175411400517</v>
      </c>
      <c r="H49" s="298">
        <v>175411400517</v>
      </c>
      <c r="I49" s="208"/>
      <c r="J49" s="209"/>
      <c r="K49" s="208"/>
      <c r="L49" s="208"/>
    </row>
    <row r="50" spans="3:12" ht="15.75" customHeight="1">
      <c r="C50" s="345">
        <v>6</v>
      </c>
      <c r="D50" s="346"/>
      <c r="E50" s="240" t="s">
        <v>595</v>
      </c>
      <c r="F50" s="241"/>
      <c r="G50" s="266"/>
      <c r="H50" s="277"/>
      <c r="I50" s="208"/>
      <c r="J50" s="209"/>
      <c r="K50" s="208"/>
      <c r="L50" s="208"/>
    </row>
    <row r="51" spans="3:12" ht="15.75" customHeight="1">
      <c r="C51" s="347">
        <v>6.1</v>
      </c>
      <c r="D51" s="348">
        <v>6.1</v>
      </c>
      <c r="E51" s="242" t="s">
        <v>596</v>
      </c>
      <c r="F51" s="243"/>
      <c r="G51" s="297">
        <v>93513.5</v>
      </c>
      <c r="H51" s="297">
        <v>56669.56</v>
      </c>
      <c r="I51" s="272"/>
      <c r="J51" s="209"/>
      <c r="K51" s="208"/>
      <c r="L51" s="208"/>
    </row>
    <row r="52" spans="3:12" ht="15.75" customHeight="1">
      <c r="C52" s="347">
        <v>6.2</v>
      </c>
      <c r="D52" s="348"/>
      <c r="E52" s="206" t="s">
        <v>590</v>
      </c>
      <c r="F52" s="237"/>
      <c r="G52" s="267">
        <f>G51*G35</f>
        <v>1510244895.27</v>
      </c>
      <c r="H52" s="267">
        <f>H51*H35</f>
        <v>876989209.08439994</v>
      </c>
      <c r="I52" s="271"/>
      <c r="J52" s="209"/>
      <c r="K52" s="208"/>
      <c r="L52" s="208"/>
    </row>
    <row r="53" spans="3:12" ht="15.75" customHeight="1" thickBot="1">
      <c r="C53" s="343">
        <v>6.2</v>
      </c>
      <c r="D53" s="344">
        <v>6.3</v>
      </c>
      <c r="E53" s="244" t="s">
        <v>594</v>
      </c>
      <c r="F53" s="244"/>
      <c r="G53" s="268">
        <f>G52/G34</f>
        <v>5.3947773503491715E-3</v>
      </c>
      <c r="H53" s="268">
        <f>H52/H34</f>
        <v>3.3523760922306123E-3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2" t="s">
        <v>556</v>
      </c>
      <c r="F55" s="292"/>
      <c r="G55" s="335" t="s">
        <v>557</v>
      </c>
      <c r="H55" s="335"/>
    </row>
    <row r="56" spans="3:12">
      <c r="D56" s="247"/>
      <c r="E56" s="248" t="s">
        <v>591</v>
      </c>
      <c r="F56" s="292"/>
      <c r="G56" s="369" t="s">
        <v>558</v>
      </c>
      <c r="H56" s="335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0" customFormat="1">
      <c r="C65" s="285" t="s">
        <v>597</v>
      </c>
      <c r="D65" s="285"/>
      <c r="E65" s="285"/>
      <c r="F65" s="285"/>
      <c r="G65" s="371" t="s">
        <v>598</v>
      </c>
      <c r="H65" s="371"/>
      <c r="I65" s="281"/>
      <c r="J65" s="282"/>
      <c r="K65" s="283"/>
      <c r="L65" s="284"/>
      <c r="M65" s="284"/>
    </row>
    <row r="66" spans="3:13" s="280" customFormat="1" ht="16.5" customHeight="1">
      <c r="C66" s="286" t="s">
        <v>600</v>
      </c>
      <c r="D66" s="287"/>
      <c r="E66" s="287"/>
      <c r="F66" s="287"/>
      <c r="G66" s="288"/>
      <c r="H66" s="289"/>
      <c r="I66" s="281"/>
      <c r="J66" s="282"/>
      <c r="K66" s="283"/>
      <c r="L66" s="284"/>
      <c r="M66" s="284"/>
    </row>
    <row r="67" spans="3:13" s="280" customFormat="1" ht="15.75" customHeight="1">
      <c r="C67" s="288" t="s">
        <v>599</v>
      </c>
      <c r="D67" s="290"/>
      <c r="E67" s="290"/>
      <c r="F67" s="290"/>
      <c r="G67" s="286"/>
      <c r="H67" s="289"/>
      <c r="I67" s="281"/>
      <c r="J67" s="282"/>
      <c r="K67" s="283"/>
      <c r="L67" s="284"/>
      <c r="M67" s="284"/>
    </row>
    <row r="68" spans="3:13" ht="14.25" customHeight="1">
      <c r="C68" s="250"/>
      <c r="D68" s="250"/>
      <c r="E68" s="292"/>
      <c r="G68" s="335"/>
      <c r="H68" s="335"/>
    </row>
    <row r="69" spans="3:13" ht="14.25" customHeight="1">
      <c r="C69" s="291"/>
      <c r="D69" s="291"/>
      <c r="E69" s="293"/>
      <c r="F69" s="173"/>
      <c r="G69" s="370"/>
      <c r="H69" s="370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zJW4ck7qZYBHXKG1QnAoXTpr7op1n3A1Fv5zA2kSXGQ=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TCmjQEh6YaMHVZQrfxAxguOZ16bekTPW4swwtsBivNs=</DigestValue>
    </Reference>
  </SignedInfo>
  <SignatureValue>oO7nES9/ioNrTCIsF69gLCSHJLVHvSkpSPjvzqzkePevMkjK3yRCTYbdTuZySbPyc9f2N7w6h15V
2jqTroK92PozSvhU+q8Sig3sMLht3pzUJRUk1NRBt134m7pjBObzaXjlcHw+cDqhCPAJ6E4H69c/
IGLQmLUWWCl/qTyKdcH66mgvU5bM8xj+mo9nzMFc6uNriapFZtJbe9uswbQZcPVaj5lJoP0p1Gsp
AAU8bGpdYPtd26mrGZ2iCwrrbvdJgwj+EM9E/QV48ZklHDdqckz7OvF2B/lXuPlyfidKZ5Sb0F7E
ZCwmFN4SbG6OkVnQQmegcOxtUq0pb0HMeFMaxw==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4mUcsAhWWTS/1Bj+ftAYHSc/jCvR9vBjEcPA0xN2s+Q=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3VX1VNHXLUsG16zGbt8omwuYvWuTzU1uSQZ+fmwIqR8=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QpTqh7xGHt1H65XA4cHygTt544GE7gNq5edEsSa3RTc=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2025-08-18T07:12:27Z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2025-08-18T07:12:27Z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eRPaI9nZ2EyBICjVpV/oMfOefW5aP2cKjEte01BzxxY=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8im6fUk1QSfrSYd62XZwElXCxuJ2EBpkWP7b973v7PA=</DigestValue>
    </Reference>
  </SignedInfo>
  <SignatureValue>gLR+1Z2B/pCadBVK41SSae2zDaWryuRB0O3bvz+/Hg3zsTrXT72fpDg6fVbkSmIcoMnccDnC3UBD
SA6eEHDavSzBxnyLHVMvc2WXgJpOMrZ9qnnn1rdHbPCK/YHfpTzQ0SsB/y1fyMc6YLztxfy+bWqG
I0LFCmj11P0dVcrwfgf0aeFfWNzddT63jIAhLv8yHGgNQxAJ2RAPfywFYxW5E5OgltTEZN6/rf/0
6kV1zBUh8mzQ6Fnb7+72rUp5ph1H4zt0JwGOZ2c+BQyguTRwSVhJ3gXVIaJfJV+sStm9V6vbeecF
b5bU7rvqjp9GPyJ2eiepIZ7IH3D1u61HWo1Q4Q==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4mUcsAhWWTS/1Bj+ftAYHSc/jCvR9vBjEcPA0xN2s+Q=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3VX1VNHXLUsG16zGbt8omwuYvWuTzU1uSQZ+fmwIqR8=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QpTqh7xGHt1H65XA4cHygTt544GE7gNq5edEsSa3RTc=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2025-08-18T09:56:58Z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2025-08-18T09:56:58Z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2025-08-18T02:55:03Z</dcterms:modified>
</cp:coreProperties>
</file>