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14250" windowHeight="774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H52" i="27" l="1"/>
  <c r="H53" i="27" s="1"/>
  <c r="H45" i="27" l="1"/>
  <c r="H25" i="27" l="1"/>
  <c r="H37" i="27" l="1"/>
  <c r="H39" i="27"/>
  <c r="I19" i="27" l="1"/>
  <c r="F20" i="27" s="1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<sst xmlns="http://schemas.openxmlformats.org/spreadsheetml/2006/main" count="1392" uniqueCount="601">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</sst>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D19" zoomScaleNormal="100" workbookViewId="0">
      <selection activeCell="G41" sqref="G41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49" t="s">
        <v>563</v>
      </c>
      <c r="D1" s="349"/>
      <c r="E1" s="349"/>
      <c r="F1" s="349"/>
      <c r="G1" s="349"/>
      <c r="H1" s="349"/>
    </row>
    <row r="2" spans="3:8" ht="15.75" customHeight="1">
      <c r="C2" s="346" t="s">
        <v>564</v>
      </c>
      <c r="D2" s="346"/>
      <c r="E2" s="346"/>
      <c r="F2" s="346"/>
      <c r="G2" s="346"/>
      <c r="H2" s="346"/>
    </row>
    <row r="3" spans="3:8" ht="19.5" customHeight="1">
      <c r="C3" s="347" t="s">
        <v>582</v>
      </c>
      <c r="D3" s="347"/>
      <c r="E3" s="347"/>
      <c r="F3" s="347"/>
      <c r="G3" s="347"/>
      <c r="H3" s="347"/>
    </row>
    <row r="4" spans="3:8" ht="18" customHeight="1">
      <c r="C4" s="348" t="s">
        <v>565</v>
      </c>
      <c r="D4" s="348"/>
      <c r="E4" s="348"/>
      <c r="F4" s="348"/>
      <c r="G4" s="348"/>
      <c r="H4" s="348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49" t="s">
        <v>566</v>
      </c>
      <c r="D6" s="349"/>
      <c r="E6" s="349"/>
      <c r="F6" s="349"/>
      <c r="G6" s="349"/>
      <c r="H6" s="349"/>
    </row>
    <row r="7" spans="3:8" ht="15.75" customHeight="1">
      <c r="C7" s="349" t="s">
        <v>567</v>
      </c>
      <c r="D7" s="349"/>
      <c r="E7" s="349"/>
      <c r="F7" s="349"/>
      <c r="G7" s="349"/>
      <c r="H7" s="349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1" t="s">
        <v>572</v>
      </c>
      <c r="D18" s="371"/>
      <c r="E18" s="371"/>
      <c r="F18" s="161" t="str">
        <f>"Từ ngày "&amp;TEXT(I18,"dd/mm/yyyy")&amp;" đến "&amp;TEXT(I19,"dd/mm/yyyy")</f>
        <v>Từ ngày 04/08/2025 đến 10/08/2025</v>
      </c>
      <c r="I18" s="176">
        <v>45873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04/08/2025 to 10/08/2025</v>
      </c>
      <c r="I19" s="176">
        <f>I18+6</f>
        <v>45879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45880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59">
        <f>F20</f>
        <v>45880</v>
      </c>
      <c r="G21" s="359"/>
      <c r="H21" s="359"/>
      <c r="I21" s="359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0" t="s">
        <v>531</v>
      </c>
      <c r="D23" s="351"/>
      <c r="E23" s="352" t="s">
        <v>541</v>
      </c>
      <c r="F23" s="351"/>
      <c r="G23" s="278" t="s">
        <v>542</v>
      </c>
      <c r="H23" s="279" t="s">
        <v>560</v>
      </c>
      <c r="J23" s="179"/>
      <c r="M23" s="184"/>
    </row>
    <row r="24" spans="3:13" ht="15.75" customHeight="1">
      <c r="C24" s="353" t="s">
        <v>27</v>
      </c>
      <c r="D24" s="354"/>
      <c r="E24" s="355" t="s">
        <v>330</v>
      </c>
      <c r="F24" s="356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45879</v>
      </c>
      <c r="H25" s="189">
        <f>I18-1</f>
        <v>45872</v>
      </c>
      <c r="I25" s="190"/>
      <c r="J25" s="179"/>
      <c r="M25" s="184"/>
    </row>
    <row r="26" spans="3:13" ht="15.75" customHeight="1">
      <c r="C26" s="344" t="s">
        <v>574</v>
      </c>
      <c r="D26" s="345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2">
        <v>1</v>
      </c>
      <c r="D28" s="343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7">
        <v>1.1000000000000001</v>
      </c>
      <c r="D30" s="358"/>
      <c r="E30" s="206" t="s">
        <v>584</v>
      </c>
      <c r="F30" s="207"/>
      <c r="G30" s="163">
        <f>H34</f>
        <v>214402021620</v>
      </c>
      <c r="H30" s="163">
        <v>217472566689</v>
      </c>
      <c r="I30" s="208"/>
      <c r="J30" s="209"/>
      <c r="K30" s="208"/>
      <c r="L30" s="208"/>
      <c r="M30" s="184"/>
    </row>
    <row r="31" spans="3:13" ht="15.75" customHeight="1">
      <c r="C31" s="339">
        <v>1.2</v>
      </c>
      <c r="D31" s="340"/>
      <c r="E31" s="210" t="s">
        <v>585</v>
      </c>
      <c r="F31" s="211"/>
      <c r="G31" s="255">
        <f>H35</f>
        <v>14791.27</v>
      </c>
      <c r="H31" s="255">
        <v>14847.54</v>
      </c>
      <c r="I31" s="208"/>
      <c r="J31" s="209"/>
      <c r="K31" s="208"/>
      <c r="L31" s="208"/>
      <c r="M31" s="184"/>
    </row>
    <row r="32" spans="3:13" ht="15.75" customHeight="1">
      <c r="C32" s="342">
        <v>2</v>
      </c>
      <c r="D32" s="343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7">
        <v>2.1</v>
      </c>
      <c r="D34" s="358"/>
      <c r="E34" s="206" t="s">
        <v>586</v>
      </c>
      <c r="F34" s="207"/>
      <c r="G34" s="163">
        <v>261602274016</v>
      </c>
      <c r="H34" s="163">
        <v>214402021620</v>
      </c>
      <c r="I34" s="208"/>
      <c r="J34" s="209"/>
      <c r="K34" s="208"/>
      <c r="L34" s="208"/>
      <c r="M34" s="214"/>
    </row>
    <row r="35" spans="3:13" ht="15.75" customHeight="1">
      <c r="C35" s="339">
        <v>2.2000000000000002</v>
      </c>
      <c r="D35" s="340"/>
      <c r="E35" s="215" t="s">
        <v>587</v>
      </c>
      <c r="F35" s="205"/>
      <c r="G35" s="255">
        <v>15475.49</v>
      </c>
      <c r="H35" s="255">
        <v>14791.27</v>
      </c>
      <c r="I35" s="208"/>
      <c r="J35" s="209"/>
      <c r="K35" s="208"/>
      <c r="L35" s="208"/>
    </row>
    <row r="36" spans="3:13" ht="15.75" customHeight="1">
      <c r="C36" s="360">
        <v>3</v>
      </c>
      <c r="D36" s="361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6">
        <f>G34-G30</f>
        <v>47200252396</v>
      </c>
      <c r="H37" s="296">
        <f>H34-H30</f>
        <v>-3070545069</v>
      </c>
      <c r="I37" s="208"/>
      <c r="J37" s="209"/>
      <c r="K37" s="208"/>
      <c r="L37" s="208"/>
    </row>
    <row r="38" spans="3:13" ht="15.75" customHeight="1">
      <c r="C38" s="362">
        <v>3.1</v>
      </c>
      <c r="D38" s="363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6">
        <f>G37-G41</f>
        <v>10934010916</v>
      </c>
      <c r="H39" s="296">
        <f>H37-H41</f>
        <v>-932528653</v>
      </c>
      <c r="I39" s="208"/>
      <c r="J39" s="209"/>
      <c r="K39" s="208"/>
      <c r="L39" s="208"/>
    </row>
    <row r="40" spans="3:13" ht="15.75" customHeight="1">
      <c r="C40" s="337">
        <v>3.2</v>
      </c>
      <c r="D40" s="338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4"/>
      <c r="D41" s="295"/>
      <c r="E41" s="167" t="s">
        <v>579</v>
      </c>
      <c r="F41" s="226"/>
      <c r="G41" s="296">
        <v>36266241480</v>
      </c>
      <c r="H41" s="296">
        <v>-2138016416</v>
      </c>
      <c r="I41" s="208"/>
      <c r="J41" s="273"/>
      <c r="K41" s="208"/>
      <c r="L41" s="208"/>
    </row>
    <row r="42" spans="3:13" ht="15.75" customHeight="1">
      <c r="C42" s="337">
        <v>3.3</v>
      </c>
      <c r="D42" s="338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0">
        <v>4</v>
      </c>
      <c r="D44" s="364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4.6258367266637679E-2</v>
      </c>
      <c r="H45" s="262">
        <f>H35/H31-1</f>
        <v>-3.7898534033247167E-3</v>
      </c>
      <c r="I45" s="198"/>
      <c r="J45" s="209"/>
      <c r="K45" s="208"/>
      <c r="L45" s="208"/>
    </row>
    <row r="46" spans="3:13" ht="15.75" customHeight="1">
      <c r="C46" s="360">
        <v>5</v>
      </c>
      <c r="D46" s="364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69">
        <v>5.0999999999999996</v>
      </c>
      <c r="D48" s="370"/>
      <c r="E48" s="237" t="s">
        <v>588</v>
      </c>
      <c r="F48" s="207"/>
      <c r="G48" s="298">
        <v>261602274016</v>
      </c>
      <c r="H48" s="298">
        <v>260225168949</v>
      </c>
      <c r="I48" s="208"/>
      <c r="J48" s="209"/>
      <c r="K48" s="208"/>
      <c r="L48" s="208"/>
    </row>
    <row r="49" spans="3:12" ht="15.75" customHeight="1">
      <c r="C49" s="369">
        <v>5.2</v>
      </c>
      <c r="D49" s="370"/>
      <c r="E49" s="238" t="s">
        <v>589</v>
      </c>
      <c r="F49" s="239"/>
      <c r="G49" s="298">
        <v>175411400517</v>
      </c>
      <c r="H49" s="298">
        <v>175411400517</v>
      </c>
      <c r="I49" s="208"/>
      <c r="J49" s="209"/>
      <c r="K49" s="208"/>
      <c r="L49" s="208"/>
    </row>
    <row r="50" spans="3:12" ht="15.75" customHeight="1">
      <c r="C50" s="367">
        <v>6</v>
      </c>
      <c r="D50" s="368"/>
      <c r="E50" s="240" t="s">
        <v>595</v>
      </c>
      <c r="F50" s="241"/>
      <c r="G50" s="266"/>
      <c r="H50" s="277"/>
      <c r="I50" s="208"/>
      <c r="J50" s="209"/>
      <c r="K50" s="208"/>
      <c r="L50" s="208"/>
    </row>
    <row r="51" spans="3:12" ht="15.75" customHeight="1">
      <c r="C51" s="369">
        <v>6.1</v>
      </c>
      <c r="D51" s="370">
        <v>6.1</v>
      </c>
      <c r="E51" s="242" t="s">
        <v>596</v>
      </c>
      <c r="F51" s="243"/>
      <c r="G51" s="297">
        <v>56669.56</v>
      </c>
      <c r="H51" s="297">
        <v>56669.56</v>
      </c>
      <c r="I51" s="272"/>
      <c r="J51" s="209"/>
      <c r="K51" s="208"/>
      <c r="L51" s="208"/>
    </row>
    <row r="52" spans="3:12" ht="15.75" customHeight="1">
      <c r="C52" s="369">
        <v>6.2</v>
      </c>
      <c r="D52" s="370"/>
      <c r="E52" s="206" t="s">
        <v>590</v>
      </c>
      <c r="F52" s="237"/>
      <c r="G52" s="267">
        <f>G51*G35</f>
        <v>876989209.08439994</v>
      </c>
      <c r="H52" s="267">
        <f>H51*H35</f>
        <v>838214762.74119997</v>
      </c>
      <c r="I52" s="271"/>
      <c r="J52" s="209"/>
      <c r="K52" s="208"/>
      <c r="L52" s="208"/>
    </row>
    <row r="53" spans="3:12" ht="15.75" customHeight="1" thickBot="1">
      <c r="C53" s="365">
        <v>6.2</v>
      </c>
      <c r="D53" s="366">
        <v>6.3</v>
      </c>
      <c r="E53" s="244" t="s">
        <v>594</v>
      </c>
      <c r="F53" s="244"/>
      <c r="G53" s="268">
        <f>G52/G34</f>
        <v>3.3523760922306123E-3</v>
      </c>
      <c r="H53" s="268">
        <f>H52/H34</f>
        <v>3.9095469175511217E-3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2" t="s">
        <v>556</v>
      </c>
      <c r="F55" s="292"/>
      <c r="G55" s="335" t="s">
        <v>557</v>
      </c>
      <c r="H55" s="335"/>
    </row>
    <row r="56" spans="3:12">
      <c r="D56" s="247"/>
      <c r="E56" s="248" t="s">
        <v>591</v>
      </c>
      <c r="F56" s="292"/>
      <c r="G56" s="334" t="s">
        <v>558</v>
      </c>
      <c r="H56" s="335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0" customFormat="1">
      <c r="C65" s="285" t="s">
        <v>597</v>
      </c>
      <c r="D65" s="285"/>
      <c r="E65" s="285"/>
      <c r="F65" s="285"/>
      <c r="G65" s="341" t="s">
        <v>598</v>
      </c>
      <c r="H65" s="341"/>
      <c r="I65" s="281"/>
      <c r="J65" s="282"/>
      <c r="K65" s="283"/>
      <c r="L65" s="284"/>
      <c r="M65" s="284"/>
    </row>
    <row r="66" spans="3:13" s="280" customFormat="1" ht="16.5" customHeight="1">
      <c r="C66" s="286" t="s">
        <v>600</v>
      </c>
      <c r="D66" s="287"/>
      <c r="E66" s="287"/>
      <c r="F66" s="287"/>
      <c r="G66" s="288"/>
      <c r="H66" s="289"/>
      <c r="I66" s="281"/>
      <c r="J66" s="282"/>
      <c r="K66" s="283"/>
      <c r="L66" s="284"/>
      <c r="M66" s="284"/>
    </row>
    <row r="67" spans="3:13" s="280" customFormat="1" ht="15.75" customHeight="1">
      <c r="C67" s="288" t="s">
        <v>599</v>
      </c>
      <c r="D67" s="290"/>
      <c r="E67" s="290"/>
      <c r="F67" s="290"/>
      <c r="G67" s="286"/>
      <c r="H67" s="289"/>
      <c r="I67" s="281"/>
      <c r="J67" s="282"/>
      <c r="K67" s="283"/>
      <c r="L67" s="284"/>
      <c r="M67" s="284"/>
    </row>
    <row r="68" spans="3:13" ht="14.25" customHeight="1">
      <c r="C68" s="250"/>
      <c r="D68" s="250"/>
      <c r="E68" s="292"/>
      <c r="G68" s="335"/>
      <c r="H68" s="335"/>
    </row>
    <row r="69" spans="3:13" ht="14.25" customHeight="1">
      <c r="C69" s="291"/>
      <c r="D69" s="291"/>
      <c r="E69" s="293"/>
      <c r="F69" s="173"/>
      <c r="G69" s="336"/>
      <c r="H69" s="336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uPMA9OyUBU14s7ZMqxcUMly11Kc8t1PTonl0yYnpzyE=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rGQsld0ceWRsLBqm5ggsOEOO1WeU6p6Lna35pUA4IRY=</DigestValue>
    </Reference>
  </SignedInfo>
  <SignatureValue>t7Werx9xQPZNFVFMkmZgkSNV3kT6jy2nJ8XXyER4+PEjGh6zTv6Iqcvo0RXuwNlcTX66V7mDCjaT
mPWoWgaNFptIzu2bl9d9IXNDot6WwJThngH98a7JuF8kZINCSzNcLpiFZpldoOfNGO/kNFKcECgF
8Njrpc1QK1PuTWUJ7dzPvWlz2wqRqdTvAKUTEjL0p8QIniU+TB9qaHgYdrdVEkqRKMflpPWoOuXr
jWdYvKvBFMTsrPfDJzD35w1Cq6FoZvMW7h7hxJbYHqDDY7ILokFMcTINdOrqn1YnNR6thEx9QM7o
ULt3iqwCgnnsrCTSfLzNlne8pxgpvYHWESPcuA==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QDj+Ske5sn7F126KLUNgwPEmma1Y522X5Omm7Ncglvk=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SUoss+wg3Pb+KVFpYy7fgRV0nwG03kWhXnA45/xbUXA=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kWig8nEQxc1m8raKTtFAuGNXGMofLeAiVsNPzIsZWuo=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2025-08-11T08:17:34Z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2025-08-11T08:17:34Z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ZcO1DOVfKfSqeU0yLTtbQMN+A0EcggNKBnh8oGjmhPM=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RKoc7B+29tLm0t+q/9kweXTkXbW8Xh5xTQZNTb2RB3I=</DigestValue>
    </Reference>
  </SignedInfo>
  <SignatureValue>wjp9/8ovosqNZ9b9T6pNO1/IyOtCMYtLQeQzOJlqclAE66zeUo7958qDtVulcYb/G8trKu0Tclmg
IhvC3JxRD9C2qCzz15etS6OTBSKLg1SF+U//DBGlPRVZI5srJ47lC/ILJ2NN6Fqa/zhL4D10msbB
sXJQFwtoqut11Tp8mR4gPD2TxXRe9Pbm2/jd9EiJ9P+dnuRgsOFUOZvJZsHFeihsowY2ODA0UPcX
zIXMWyyeL5/lhyGSxnuas9ZLGWKymSiZuEYzE4KSskdft1osZsidigcJW5q/JZrqpI9QEG6xwv/R
2uwgdQkKCD/lHBY3+pCQNLYYCucKnVDHOPIKYg==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UNhga3akz1UA8Y6xoFMGYxCbfowc0WPREavxR29kTEg=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QDj+Ske5sn7F126KLUNgwPEmma1Y522X5Omm7Ncglvk=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SUoss+wg3Pb+KVFpYy7fgRV0nwG03kWhXnA45/xbUXA=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kWig8nEQxc1m8raKTtFAuGNXGMofLeAiVsNPzIsZWuo=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2025-08-11T11:46:16Z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2025-08-11T11:46:16Z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2025-08-11T02:45:07Z</dcterms:modified>
</cp:coreProperties>
</file>