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13950" windowHeight="838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52" i="27" l="1"/>
  <c r="H53" i="27" s="1"/>
  <c r="H45" i="27" l="1"/>
  <c r="H25" i="27" l="1"/>
  <c r="H37" i="27" l="1"/>
  <c r="H39" i="27"/>
  <c r="I19" i="27" l="1"/>
  <c r="F20" i="27" s="1"/>
  <c r="G30" i="27" l="1"/>
  <c r="G31" i="27"/>
  <c r="G52" i="27" l="1"/>
  <c r="G53" i="27" s="1"/>
  <c r="G37" i="27" l="1"/>
  <c r="G39" i="27" s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<sst xmlns="http://schemas.openxmlformats.org/spreadsheetml/2006/main" count="1392" uniqueCount="601">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</sst>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/>
    <xf numFmtId="171" fontId="11" fillId="0" borderId="19" xfId="64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31" zoomScaleNormal="100" workbookViewId="0">
      <selection activeCell="G41" sqref="G41:H41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36" t="s">
        <v>563</v>
      </c>
      <c r="D1" s="336"/>
      <c r="E1" s="336"/>
      <c r="F1" s="336"/>
      <c r="G1" s="336"/>
      <c r="H1" s="336"/>
    </row>
    <row r="2" spans="3:8" ht="15.75" customHeight="1">
      <c r="C2" s="360" t="s">
        <v>564</v>
      </c>
      <c r="D2" s="360"/>
      <c r="E2" s="360"/>
      <c r="F2" s="360"/>
      <c r="G2" s="360"/>
      <c r="H2" s="360"/>
    </row>
    <row r="3" spans="3:8" ht="19.5" customHeight="1">
      <c r="C3" s="361" t="s">
        <v>582</v>
      </c>
      <c r="D3" s="361"/>
      <c r="E3" s="361"/>
      <c r="F3" s="361"/>
      <c r="G3" s="361"/>
      <c r="H3" s="361"/>
    </row>
    <row r="4" spans="3:8" ht="18" customHeight="1">
      <c r="C4" s="362" t="s">
        <v>565</v>
      </c>
      <c r="D4" s="362"/>
      <c r="E4" s="362"/>
      <c r="F4" s="362"/>
      <c r="G4" s="362"/>
      <c r="H4" s="362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36" t="s">
        <v>566</v>
      </c>
      <c r="D6" s="336"/>
      <c r="E6" s="336"/>
      <c r="F6" s="336"/>
      <c r="G6" s="336"/>
      <c r="H6" s="336"/>
    </row>
    <row r="7" spans="3:8" ht="15.75" customHeight="1">
      <c r="C7" s="336" t="s">
        <v>567</v>
      </c>
      <c r="D7" s="336"/>
      <c r="E7" s="336"/>
      <c r="F7" s="336"/>
      <c r="G7" s="336"/>
      <c r="H7" s="336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55" t="s">
        <v>572</v>
      </c>
      <c r="D18" s="355"/>
      <c r="E18" s="355"/>
      <c r="F18" s="161" t="str">
        <f>"Từ ngày "&amp;TEXT(I18,"dd/mm/yyyy")&amp;" đến "&amp;TEXT(I19,"dd/mm/yyyy")</f>
        <v>Từ ngày 28/07/2025 đến 03/08/2025</v>
      </c>
      <c r="I18" s="176">
        <v>45866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28/07/2025 to 03/08/2025</v>
      </c>
      <c r="I19" s="176">
        <f>I18+6</f>
        <v>45872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45873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70">
        <f>F20</f>
        <v>45873</v>
      </c>
      <c r="G21" s="370"/>
      <c r="H21" s="370"/>
      <c r="I21" s="370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63" t="s">
        <v>531</v>
      </c>
      <c r="D23" s="364"/>
      <c r="E23" s="365" t="s">
        <v>541</v>
      </c>
      <c r="F23" s="364"/>
      <c r="G23" s="280" t="s">
        <v>542</v>
      </c>
      <c r="H23" s="281" t="s">
        <v>560</v>
      </c>
      <c r="J23" s="179"/>
      <c r="M23" s="184"/>
    </row>
    <row r="24" spans="3:13" ht="15.75" customHeight="1">
      <c r="C24" s="366" t="s">
        <v>27</v>
      </c>
      <c r="D24" s="367"/>
      <c r="E24" s="368" t="s">
        <v>330</v>
      </c>
      <c r="F24" s="369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45872</v>
      </c>
      <c r="H25" s="189">
        <f>I18-1</f>
        <v>45865</v>
      </c>
      <c r="I25" s="190"/>
      <c r="J25" s="179"/>
      <c r="M25" s="184"/>
    </row>
    <row r="26" spans="3:13" ht="15.75" customHeight="1">
      <c r="C26" s="358" t="s">
        <v>574</v>
      </c>
      <c r="D26" s="359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51">
        <v>1</v>
      </c>
      <c r="D28" s="352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3">
        <v>1.1000000000000001</v>
      </c>
      <c r="D30" s="354"/>
      <c r="E30" s="206" t="s">
        <v>584</v>
      </c>
      <c r="F30" s="207"/>
      <c r="G30" s="163">
        <f>H34</f>
        <v>217472566689</v>
      </c>
      <c r="H30" s="163">
        <v>188165952378</v>
      </c>
      <c r="I30" s="208"/>
      <c r="J30" s="209"/>
      <c r="K30" s="208"/>
      <c r="L30" s="208"/>
      <c r="M30" s="184"/>
    </row>
    <row r="31" spans="3:13" ht="15.75" customHeight="1">
      <c r="C31" s="356">
        <v>1.2</v>
      </c>
      <c r="D31" s="357"/>
      <c r="E31" s="210" t="s">
        <v>585</v>
      </c>
      <c r="F31" s="211"/>
      <c r="G31" s="255">
        <f>H35</f>
        <v>14847.54</v>
      </c>
      <c r="H31" s="255">
        <v>14059.2</v>
      </c>
      <c r="I31" s="208"/>
      <c r="J31" s="209"/>
      <c r="K31" s="208"/>
      <c r="L31" s="208"/>
      <c r="M31" s="184"/>
    </row>
    <row r="32" spans="3:13" ht="15.75" customHeight="1">
      <c r="C32" s="351">
        <v>2</v>
      </c>
      <c r="D32" s="352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3">
        <v>2.1</v>
      </c>
      <c r="D34" s="354"/>
      <c r="E34" s="206" t="s">
        <v>586</v>
      </c>
      <c r="F34" s="207"/>
      <c r="G34" s="163">
        <v>214402021620</v>
      </c>
      <c r="H34" s="163">
        <v>217472566689</v>
      </c>
      <c r="I34" s="208"/>
      <c r="J34" s="209"/>
      <c r="K34" s="208"/>
      <c r="L34" s="208"/>
      <c r="M34" s="214"/>
    </row>
    <row r="35" spans="3:13" ht="15.75" customHeight="1">
      <c r="C35" s="356">
        <v>2.2000000000000002</v>
      </c>
      <c r="D35" s="357"/>
      <c r="E35" s="215" t="s">
        <v>587</v>
      </c>
      <c r="F35" s="205"/>
      <c r="G35" s="255">
        <v>14791.27</v>
      </c>
      <c r="H35" s="255">
        <v>14847.54</v>
      </c>
      <c r="I35" s="208"/>
      <c r="J35" s="209"/>
      <c r="K35" s="208"/>
      <c r="L35" s="208"/>
    </row>
    <row r="36" spans="3:13" ht="15.75" customHeight="1">
      <c r="C36" s="338">
        <v>3</v>
      </c>
      <c r="D36" s="339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-3070545069</v>
      </c>
      <c r="H37" s="298">
        <f>H34-H30</f>
        <v>29306614311</v>
      </c>
      <c r="I37" s="208"/>
      <c r="J37" s="209"/>
      <c r="K37" s="208"/>
      <c r="L37" s="208"/>
    </row>
    <row r="38" spans="3:13" ht="15.75" customHeight="1">
      <c r="C38" s="340">
        <v>3.1</v>
      </c>
      <c r="D38" s="341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-932528653</v>
      </c>
      <c r="H39" s="298">
        <f>H37-H41</f>
        <v>11116951249</v>
      </c>
      <c r="I39" s="208"/>
      <c r="J39" s="209"/>
      <c r="K39" s="208"/>
      <c r="L39" s="208"/>
    </row>
    <row r="40" spans="3:13" ht="15.75" customHeight="1">
      <c r="C40" s="342">
        <v>3.2</v>
      </c>
      <c r="D40" s="343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-2138016416</v>
      </c>
      <c r="H41" s="298">
        <v>18189663062</v>
      </c>
      <c r="I41" s="208"/>
      <c r="J41" s="273"/>
      <c r="K41" s="208"/>
      <c r="L41" s="208"/>
    </row>
    <row r="42" spans="3:13" ht="15.75" customHeight="1">
      <c r="C42" s="342">
        <v>3.3</v>
      </c>
      <c r="D42" s="343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38">
        <v>4</v>
      </c>
      <c r="D44" s="344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-3.7898534033247167E-3</v>
      </c>
      <c r="H45" s="262">
        <f>H35/H31-1</f>
        <v>5.6072891771935751E-2</v>
      </c>
      <c r="I45" s="198"/>
      <c r="J45" s="209"/>
      <c r="K45" s="208"/>
      <c r="L45" s="208"/>
    </row>
    <row r="46" spans="3:13" ht="15.75" customHeight="1">
      <c r="C46" s="338">
        <v>5</v>
      </c>
      <c r="D46" s="344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49">
        <v>5.0999999999999996</v>
      </c>
      <c r="D48" s="350"/>
      <c r="E48" s="237" t="s">
        <v>588</v>
      </c>
      <c r="F48" s="207"/>
      <c r="G48" s="300">
        <v>260225168949</v>
      </c>
      <c r="H48" s="277">
        <v>260225168949</v>
      </c>
      <c r="I48" s="208"/>
      <c r="J48" s="209"/>
      <c r="K48" s="208"/>
      <c r="L48" s="208"/>
    </row>
    <row r="49" spans="3:12" ht="15.75" customHeight="1">
      <c r="C49" s="349">
        <v>5.2</v>
      </c>
      <c r="D49" s="350"/>
      <c r="E49" s="238" t="s">
        <v>589</v>
      </c>
      <c r="F49" s="239"/>
      <c r="G49" s="300">
        <v>175411400517</v>
      </c>
      <c r="H49" s="278">
        <v>175411400517</v>
      </c>
      <c r="I49" s="208"/>
      <c r="J49" s="209"/>
      <c r="K49" s="208"/>
      <c r="L49" s="208"/>
    </row>
    <row r="50" spans="3:12" ht="15.75" customHeight="1">
      <c r="C50" s="347">
        <v>6</v>
      </c>
      <c r="D50" s="348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49">
        <v>6.1</v>
      </c>
      <c r="D51" s="350">
        <v>6.1</v>
      </c>
      <c r="E51" s="242" t="s">
        <v>596</v>
      </c>
      <c r="F51" s="243"/>
      <c r="G51" s="299">
        <v>56669.56</v>
      </c>
      <c r="H51" s="299">
        <v>56669.56</v>
      </c>
      <c r="I51" s="272"/>
      <c r="J51" s="209"/>
      <c r="K51" s="208"/>
      <c r="L51" s="208"/>
    </row>
    <row r="52" spans="3:12" ht="15.75" customHeight="1">
      <c r="C52" s="349">
        <v>6.2</v>
      </c>
      <c r="D52" s="350"/>
      <c r="E52" s="206" t="s">
        <v>590</v>
      </c>
      <c r="F52" s="237"/>
      <c r="G52" s="267">
        <f>G51*G35</f>
        <v>838214762.74119997</v>
      </c>
      <c r="H52" s="267">
        <f>H51*H35</f>
        <v>841403558.88240004</v>
      </c>
      <c r="I52" s="271"/>
      <c r="J52" s="209"/>
      <c r="K52" s="208"/>
      <c r="L52" s="208"/>
    </row>
    <row r="53" spans="3:12" ht="15.75" customHeight="1" thickBot="1">
      <c r="C53" s="345">
        <v>6.2</v>
      </c>
      <c r="D53" s="346">
        <v>6.3</v>
      </c>
      <c r="E53" s="244" t="s">
        <v>594</v>
      </c>
      <c r="F53" s="244"/>
      <c r="G53" s="268">
        <f>G52/G34</f>
        <v>3.9095469175511217E-3</v>
      </c>
      <c r="H53" s="268">
        <f>H52/H34</f>
        <v>3.8690101086895348E-3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71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73" t="s">
        <v>598</v>
      </c>
      <c r="H65" s="37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72"/>
      <c r="H69" s="372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G56:H56"/>
    <mergeCell ref="G68:H68"/>
    <mergeCell ref="G69:H69"/>
    <mergeCell ref="C40:D40"/>
    <mergeCell ref="C35:D35"/>
    <mergeCell ref="G65:H65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aE6M93bpo82R9EosBsfJHHLRgUIvRi9PRithWl5f9c8=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65WlRe5an5i7KlRoofsGztCpvU5pKHJHruLlxYxRs6k=</DigestValue>
    </Reference>
  </SignedInfo>
  <SignatureValue>lDWVxXwgDzlLk8jiDfTZwgiyfFY2KyV1U4L2WuXF8+CgNgTNQfXfQTKhij/ZQk9zaStiJPHp2VYJ
ETlckLjy1RSLPDStB+cxTRf3rxsSptfXWlS5HBkQ2BIsdDj+n0zr/bIu41YHzyTdtEdgwixiMJpD
2Xm/p04GEksIr8xFGSBc2zBOaMTWQPZ6kenL691xKGdLabI8h1ez6BvC8T6lHbBpHPBsTp/ad+sE
A5r0BZ88njAXocp4OhDSTrB6sageWJiExjCi0k74nEJM+lxHiDoJpOkz9j5IzLxiStJWuVqD9/5r
SaTiLr9t0lqaqsVY9+e7b8LlhceRTFEJ7snuWQ==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UNhga3akz1UA8Y6xoFMGYxCbfowc0WPREavxR29kTEg=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npRTNg+52WcgMwLBtmYDpN7H/yoZYh0hu3903EEbHfI=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5wvuGzgndLPab17JtbrctjsWrdJTRyT/jp2PTD5Fgmo=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A6wcux5HVkxjoTrTLGezf8SxmlgKxmT3966Cj9d5PD8=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2025-08-04T06:45:29Z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2025-08-04T06:45:29Z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jOgLtmrsNUmPPgb1sbMwU0AZ3dCDxIWzbdOY+MQCxFY=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JH6om3aN4rpbZYTm0EjczzoX0JFFtlqe/UX8qyXG0Ec=</DigestValue>
    </Reference>
  </SignedInfo>
  <SignatureValue>oXXIM2kducEwICZ1E63ohRP8M9H0e8ulmsqH686vO9V0YKUZw1xoUCKnFoYJ01uUDuCNnuhNf/Hw
IQYYVP7Bu4ffKV0TIa2L1nTcGaGJ9qs4L6vCV2F+kd2veJ27KY2kjaX3gaBsy7ZlJ8EqbtinzWPe
fKenG3q8SHiNcsxrJFbPpdGdKWQ/7v5x3YPqxeVpbYsQRGJpADBPqeQCankEJuQaTacRKiPRwwcm
dKkThMTxFnhtK/v8p0Otlc+fdsnV1bsbO5Ry9uBehVfoHKEpzX3NIj8hvo4Va9K/JtbNuFOFKLgf
7J5SPt+yaIiBGvaDrSULwOk+oiogLBhnblfLVw==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UNhga3akz1UA8Y6xoFMGYxCbfowc0WPREavxR29kTEg=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npRTNg+52WcgMwLBtmYDpN7H/yoZYh0hu3903EEbHfI=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5wvuGzgndLPab17JtbrctjsWrdJTRyT/jp2PTD5Fgmo=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A6wcux5HVkxjoTrTLGezf8SxmlgKxmT3966Cj9d5PD8=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2025-08-04T11:33:56Z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2025-08-04T11:33:56Z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2025-08-04T03:26:48Z</dcterms:modified>
</cp:coreProperties>
</file>