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E25" i="27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<sst xmlns="http://schemas.openxmlformats.org/spreadsheetml/2006/main" count="1388" uniqueCount="595">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</sst>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3" t="s">
        <v>50</v>
      </c>
      <c r="B2" s="314"/>
      <c r="C2" s="314"/>
      <c r="D2" s="314"/>
      <c r="E2" s="314"/>
      <c r="F2" s="31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5" t="s">
        <v>51</v>
      </c>
      <c r="D3" s="315"/>
      <c r="E3" s="315"/>
      <c r="F3" s="315"/>
      <c r="G3" s="315"/>
      <c r="H3" s="315"/>
      <c r="I3" s="315"/>
      <c r="J3" s="315"/>
      <c r="K3" s="315"/>
      <c r="L3" s="315"/>
      <c r="M3" s="297" t="s">
        <v>23</v>
      </c>
      <c r="N3" s="305"/>
      <c r="O3" s="306" t="s">
        <v>24</v>
      </c>
      <c r="P3" s="307"/>
      <c r="Q3" s="297" t="s">
        <v>5</v>
      </c>
      <c r="R3" s="297"/>
      <c r="S3" s="305"/>
      <c r="T3" s="308"/>
      <c r="U3" s="299" t="s">
        <v>26</v>
      </c>
      <c r="V3" s="300"/>
      <c r="W3" s="301" t="s">
        <v>25</v>
      </c>
    </row>
    <row r="4" spans="1:23" ht="12.75" customHeight="1">
      <c r="A4" s="305" t="s">
        <v>27</v>
      </c>
      <c r="B4" s="297" t="s">
        <v>28</v>
      </c>
      <c r="C4" s="297" t="s">
        <v>29</v>
      </c>
      <c r="D4" s="297" t="s">
        <v>30</v>
      </c>
      <c r="E4" s="297" t="s">
        <v>31</v>
      </c>
      <c r="F4" s="297" t="s">
        <v>32</v>
      </c>
      <c r="G4" s="297" t="s">
        <v>33</v>
      </c>
      <c r="H4" s="309" t="s">
        <v>52</v>
      </c>
      <c r="I4" s="297" t="s">
        <v>34</v>
      </c>
      <c r="J4" s="308"/>
      <c r="K4" s="297" t="s">
        <v>35</v>
      </c>
      <c r="L4" s="297" t="s">
        <v>36</v>
      </c>
      <c r="M4" s="297" t="s">
        <v>35</v>
      </c>
      <c r="N4" s="297" t="s">
        <v>37</v>
      </c>
      <c r="O4" s="297" t="s">
        <v>35</v>
      </c>
      <c r="P4" s="297" t="s">
        <v>37</v>
      </c>
      <c r="Q4" s="297" t="s">
        <v>38</v>
      </c>
      <c r="R4" s="297" t="s">
        <v>39</v>
      </c>
      <c r="S4" s="297" t="s">
        <v>36</v>
      </c>
      <c r="T4" s="297" t="s">
        <v>39</v>
      </c>
      <c r="U4" s="309" t="s">
        <v>36</v>
      </c>
      <c r="V4" s="297" t="s">
        <v>39</v>
      </c>
      <c r="W4" s="302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4"/>
      <c r="R5" s="304"/>
      <c r="S5" s="308"/>
      <c r="T5" s="304"/>
      <c r="U5" s="310"/>
      <c r="V5" s="298"/>
      <c r="W5" s="30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8" t="s">
        <v>210</v>
      </c>
      <c r="B1" s="318"/>
      <c r="C1" s="318"/>
      <c r="D1" s="318"/>
      <c r="E1" s="318"/>
      <c r="F1" s="318"/>
      <c r="G1" s="31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9" t="e">
        <f>#REF!</f>
        <v>#REF!</v>
      </c>
      <c r="C2" s="320"/>
      <c r="D2" s="32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1"/>
      <c r="C3" s="321"/>
      <c r="D3" s="32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1">
        <v>111000</v>
      </c>
      <c r="C6" s="321"/>
      <c r="D6" s="32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6">
        <f>+$B$6*$F$7/$C$7</f>
        <v>111000</v>
      </c>
      <c r="C8" s="316"/>
      <c r="D8" s="31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1" t="e">
        <f>VLOOKUP(I11,#REF!,4,0)*1000</f>
        <v>#REF!</v>
      </c>
      <c r="C11" s="321"/>
      <c r="D11" s="32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6" t="e">
        <f>+ ROUND((B11-B19)*F10/C10,0)</f>
        <v>#REF!</v>
      </c>
      <c r="C12" s="316"/>
      <c r="D12" s="31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7" t="s">
        <v>212</v>
      </c>
      <c r="C13" s="317"/>
      <c r="D13" s="31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6">
        <f>+IF($E$13=1,ROUNDDOWN($B$8*$F$10/$C$10,0),IF(MROUND($B$8*$F$10/$C$10,10)-($B$8*$F$10/$C$10)&gt;0,MROUND($B$8*$F$10/$C$10,10)-10,MROUND($B$8*$F$10/$C$10,10)))</f>
        <v>55500</v>
      </c>
      <c r="C14" s="316"/>
      <c r="D14" s="31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6">
        <f>ROUNDDOWN($B$8*$F$10/$C$10,0)-B14</f>
        <v>0</v>
      </c>
      <c r="C15" s="316"/>
      <c r="D15" s="31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7" t="s">
        <v>223</v>
      </c>
      <c r="C16" s="317"/>
      <c r="D16" s="31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1">
        <v>10000</v>
      </c>
      <c r="C17" s="321"/>
      <c r="D17" s="32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6">
        <f>+IF($E$16=1,B17*B15,0)</f>
        <v>0</v>
      </c>
      <c r="C18" s="316"/>
      <c r="D18" s="31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1">
        <v>10000</v>
      </c>
      <c r="C19" s="321"/>
      <c r="D19" s="32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6">
        <f>+B19*B14</f>
        <v>555000000</v>
      </c>
      <c r="C20" s="316"/>
      <c r="D20" s="31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5" t="s">
        <v>328</v>
      </c>
      <c r="F1" s="325"/>
      <c r="G1" s="326" t="s">
        <v>329</v>
      </c>
      <c r="H1" s="32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4" t="s">
        <v>398</v>
      </c>
      <c r="C62" s="324" t="s">
        <v>310</v>
      </c>
      <c r="D62" s="324" t="s">
        <v>403</v>
      </c>
      <c r="E62" s="328">
        <v>140130</v>
      </c>
      <c r="F62" s="328">
        <v>7</v>
      </c>
      <c r="G62" s="40">
        <v>215002</v>
      </c>
      <c r="H62" s="40">
        <v>0</v>
      </c>
    </row>
    <row r="63" spans="1:9" s="40" customFormat="1">
      <c r="B63" s="324"/>
      <c r="C63" s="324"/>
      <c r="D63" s="324"/>
      <c r="E63" s="328"/>
      <c r="F63" s="32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9" t="s">
        <v>20</v>
      </c>
      <c r="C32" s="329"/>
      <c r="D32" s="329"/>
      <c r="E32" s="329"/>
      <c r="F32" s="329"/>
      <c r="G32" s="32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9" t="s">
        <v>14</v>
      </c>
      <c r="C39" s="329"/>
      <c r="D39" s="329"/>
      <c r="E39" s="329"/>
      <c r="F39" s="329"/>
      <c r="G39" s="32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0"/>
      <c r="E43" s="331"/>
      <c r="F43" s="331"/>
      <c r="G43" s="33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zoomScale="93" zoomScaleNormal="93" workbookViewId="0">
      <selection activeCell="M43" sqref="M4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47" t="s">
        <v>561</v>
      </c>
      <c r="B1" s="347"/>
      <c r="C1" s="347"/>
      <c r="D1" s="347"/>
      <c r="E1" s="347"/>
      <c r="F1" s="347"/>
    </row>
    <row r="2" spans="1:6" ht="15.75" customHeight="1">
      <c r="A2" s="344" t="s">
        <v>562</v>
      </c>
      <c r="B2" s="344"/>
      <c r="C2" s="344"/>
      <c r="D2" s="344"/>
      <c r="E2" s="344"/>
      <c r="F2" s="344"/>
    </row>
    <row r="3" spans="1:6" ht="19.5" customHeight="1">
      <c r="A3" s="345" t="s">
        <v>580</v>
      </c>
      <c r="B3" s="345"/>
      <c r="C3" s="345"/>
      <c r="D3" s="345"/>
      <c r="E3" s="345"/>
      <c r="F3" s="345"/>
    </row>
    <row r="4" spans="1:6" ht="18" customHeight="1">
      <c r="A4" s="346" t="s">
        <v>563</v>
      </c>
      <c r="B4" s="346"/>
      <c r="C4" s="346"/>
      <c r="D4" s="346"/>
      <c r="E4" s="346"/>
      <c r="F4" s="346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7" t="s">
        <v>564</v>
      </c>
      <c r="B6" s="347"/>
      <c r="C6" s="347"/>
      <c r="D6" s="347"/>
      <c r="E6" s="347"/>
      <c r="F6" s="347"/>
    </row>
    <row r="7" spans="1:6" ht="15.75" customHeight="1">
      <c r="A7" s="347" t="s">
        <v>565</v>
      </c>
      <c r="B7" s="347"/>
      <c r="C7" s="347"/>
      <c r="D7" s="347"/>
      <c r="E7" s="347"/>
      <c r="F7" s="347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68" t="s">
        <v>570</v>
      </c>
      <c r="B18" s="368"/>
      <c r="C18" s="368"/>
      <c r="D18" s="161" t="str">
        <f>"Từ ngày "&amp;TEXT(F25+1,"dd/mm/yyyy")&amp;" đến "&amp;TEXT(E25,"dd/mm/yyyy")</f>
        <v>Từ ngày 18/08/2025 đến 24/08/2025</v>
      </c>
      <c r="G18" s="175"/>
    </row>
    <row r="19" spans="1:9" ht="15.75" customHeight="1">
      <c r="A19" s="176"/>
      <c r="B19" s="369" t="s">
        <v>571</v>
      </c>
      <c r="C19" s="370"/>
      <c r="D19" s="371" t="str">
        <f>"From "&amp;TEXT(F25+1,"dd/mm/yyyy")&amp;" to "&amp;TEXT(E25,"dd/mm/yyyy")</f>
        <v>From 18/08/2025 to 24/08/2025</v>
      </c>
      <c r="E19" s="187"/>
      <c r="F19" s="187"/>
      <c r="G19" s="372"/>
    </row>
    <row r="20" spans="1:9" ht="15.75" customHeight="1">
      <c r="A20" s="177">
        <v>5</v>
      </c>
      <c r="B20" s="373" t="s">
        <v>578</v>
      </c>
      <c r="C20" s="373"/>
      <c r="D20" s="374">
        <f>E25+1</f>
        <v>45894</v>
      </c>
      <c r="E20" s="375"/>
      <c r="F20" s="375"/>
      <c r="G20" s="372"/>
    </row>
    <row r="21" spans="1:9" ht="15.75" customHeight="1">
      <c r="A21" s="176"/>
      <c r="B21" s="369" t="s">
        <v>579</v>
      </c>
      <c r="C21" s="370"/>
      <c r="D21" s="376">
        <f>D20</f>
        <v>45894</v>
      </c>
      <c r="E21" s="377"/>
      <c r="F21" s="377"/>
      <c r="G21" s="377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48" t="s">
        <v>531</v>
      </c>
      <c r="B23" s="349"/>
      <c r="C23" s="350" t="s">
        <v>541</v>
      </c>
      <c r="D23" s="349"/>
      <c r="E23" s="179" t="s">
        <v>542</v>
      </c>
      <c r="F23" s="266" t="s">
        <v>542</v>
      </c>
      <c r="I23" s="180"/>
    </row>
    <row r="24" spans="1:9" ht="15.75" customHeight="1">
      <c r="A24" s="351" t="s">
        <v>27</v>
      </c>
      <c r="B24" s="352"/>
      <c r="C24" s="353" t="s">
        <v>330</v>
      </c>
      <c r="D24" s="354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45893</v>
      </c>
      <c r="F25" s="186">
        <v>45886</v>
      </c>
      <c r="G25" s="187"/>
      <c r="I25" s="180"/>
    </row>
    <row r="26" spans="1:9" ht="15.75" customHeight="1">
      <c r="A26" s="342" t="s">
        <v>572</v>
      </c>
      <c r="B26" s="343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1"/>
      <c r="F27" s="271"/>
      <c r="I27" s="190"/>
    </row>
    <row r="28" spans="1:9" ht="15.75" customHeight="1">
      <c r="A28" s="340">
        <v>1</v>
      </c>
      <c r="B28" s="341"/>
      <c r="C28" s="196" t="s">
        <v>546</v>
      </c>
      <c r="D28" s="197"/>
      <c r="E28" s="292"/>
      <c r="F28" s="293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55">
        <v>1.1000000000000001</v>
      </c>
      <c r="B30" s="356"/>
      <c r="C30" s="202" t="s">
        <v>582</v>
      </c>
      <c r="D30" s="203"/>
      <c r="E30" s="162">
        <f>F34</f>
        <v>101369187805</v>
      </c>
      <c r="F30" s="277">
        <v>113468328086</v>
      </c>
      <c r="G30" s="204"/>
      <c r="H30" s="204"/>
      <c r="I30" s="180"/>
    </row>
    <row r="31" spans="1:9" ht="15.75" customHeight="1">
      <c r="A31" s="338">
        <v>1.2</v>
      </c>
      <c r="B31" s="339"/>
      <c r="C31" s="205" t="s">
        <v>583</v>
      </c>
      <c r="D31" s="206"/>
      <c r="E31" s="254">
        <f>F35</f>
        <v>15078.14</v>
      </c>
      <c r="F31" s="278">
        <v>15023.64</v>
      </c>
      <c r="G31" s="204"/>
      <c r="H31" s="204"/>
      <c r="I31" s="180"/>
    </row>
    <row r="32" spans="1:9" ht="15.75" customHeight="1">
      <c r="A32" s="340">
        <v>2</v>
      </c>
      <c r="B32" s="341"/>
      <c r="C32" s="196" t="s">
        <v>548</v>
      </c>
      <c r="D32" s="197"/>
      <c r="E32" s="255"/>
      <c r="F32" s="279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80"/>
      <c r="G33" s="204"/>
      <c r="H33" s="204"/>
      <c r="I33" s="180"/>
    </row>
    <row r="34" spans="1:9" ht="15.75" customHeight="1">
      <c r="A34" s="355">
        <v>2.1</v>
      </c>
      <c r="B34" s="356"/>
      <c r="C34" s="202" t="s">
        <v>584</v>
      </c>
      <c r="D34" s="203"/>
      <c r="E34" s="162">
        <v>102356863266</v>
      </c>
      <c r="F34" s="277">
        <v>101369187805</v>
      </c>
      <c r="G34" s="204"/>
      <c r="H34" s="204"/>
      <c r="I34" s="209"/>
    </row>
    <row r="35" spans="1:9" ht="15.75" customHeight="1">
      <c r="A35" s="338">
        <v>2.2000000000000002</v>
      </c>
      <c r="B35" s="339"/>
      <c r="C35" s="210" t="s">
        <v>585</v>
      </c>
      <c r="D35" s="201"/>
      <c r="E35" s="254">
        <v>14944.54</v>
      </c>
      <c r="F35" s="278">
        <v>15078.14</v>
      </c>
      <c r="G35" s="204"/>
      <c r="H35" s="204"/>
    </row>
    <row r="36" spans="1:9" ht="15.75" customHeight="1">
      <c r="A36" s="357">
        <v>3</v>
      </c>
      <c r="B36" s="358"/>
      <c r="C36" s="211" t="s">
        <v>574</v>
      </c>
      <c r="D36" s="212"/>
      <c r="E36" s="257"/>
      <c r="F36" s="281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987675461</v>
      </c>
      <c r="F37" s="282">
        <v>-12099140281</v>
      </c>
      <c r="G37" s="204"/>
      <c r="H37" s="204"/>
    </row>
    <row r="38" spans="1:9" ht="15.75" customHeight="1">
      <c r="A38" s="359">
        <v>3.1</v>
      </c>
      <c r="B38" s="360"/>
      <c r="C38" s="217" t="s">
        <v>550</v>
      </c>
      <c r="D38" s="218"/>
      <c r="E38" s="257"/>
      <c r="F38" s="281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-923638026</v>
      </c>
      <c r="F39" s="283">
        <v>455675208</v>
      </c>
      <c r="G39" s="204"/>
      <c r="H39" s="204"/>
    </row>
    <row r="40" spans="1:9" ht="15.75" customHeight="1">
      <c r="A40" s="336">
        <v>3.2</v>
      </c>
      <c r="B40" s="337"/>
      <c r="C40" s="222" t="s">
        <v>581</v>
      </c>
      <c r="D40" s="223"/>
      <c r="E40" s="259"/>
      <c r="F40" s="284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2">
        <v>1911313487</v>
      </c>
      <c r="F41" s="282">
        <v>-12554815489</v>
      </c>
      <c r="G41" s="204"/>
      <c r="H41" s="204"/>
    </row>
    <row r="42" spans="1:9" ht="15.75" customHeight="1">
      <c r="A42" s="336">
        <v>3.3</v>
      </c>
      <c r="B42" s="337"/>
      <c r="C42" s="217" t="s">
        <v>552</v>
      </c>
      <c r="D42" s="218"/>
      <c r="E42" s="260"/>
      <c r="F42" s="285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6"/>
      <c r="G43" s="204"/>
      <c r="H43" s="204"/>
    </row>
    <row r="44" spans="1:9" ht="15.75" customHeight="1">
      <c r="A44" s="357">
        <v>4</v>
      </c>
      <c r="B44" s="361">
        <v>4</v>
      </c>
      <c r="C44" s="227" t="s">
        <v>573</v>
      </c>
      <c r="D44" s="218"/>
      <c r="E44" s="262"/>
      <c r="F44" s="287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-8.860509320114951E-3</v>
      </c>
      <c r="F45" s="288">
        <v>3.6276162101860354E-3</v>
      </c>
      <c r="G45" s="195"/>
      <c r="H45" s="204"/>
    </row>
    <row r="46" spans="1:9" ht="15.75" customHeight="1">
      <c r="A46" s="357">
        <v>5</v>
      </c>
      <c r="B46" s="361"/>
      <c r="C46" s="230" t="s">
        <v>554</v>
      </c>
      <c r="D46" s="231"/>
      <c r="E46" s="264"/>
      <c r="F46" s="289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90"/>
      <c r="G47" s="204"/>
      <c r="H47" s="204"/>
    </row>
    <row r="48" spans="1:9" ht="15.75" customHeight="1">
      <c r="A48" s="366">
        <v>5.0999999999999996</v>
      </c>
      <c r="B48" s="367"/>
      <c r="C48" s="234" t="s">
        <v>586</v>
      </c>
      <c r="D48" s="203"/>
      <c r="E48" s="378">
        <v>188087323359</v>
      </c>
      <c r="F48" s="379">
        <v>188087323359</v>
      </c>
      <c r="H48" s="204"/>
    </row>
    <row r="49" spans="1:8" ht="15.75" customHeight="1">
      <c r="A49" s="366">
        <v>5.2</v>
      </c>
      <c r="B49" s="367"/>
      <c r="C49" s="235" t="s">
        <v>587</v>
      </c>
      <c r="D49" s="236"/>
      <c r="E49" s="378">
        <v>101369187805</v>
      </c>
      <c r="F49" s="380">
        <v>101369187805</v>
      </c>
      <c r="G49" s="204"/>
      <c r="H49" s="204"/>
    </row>
    <row r="50" spans="1:8" ht="15.75" customHeight="1">
      <c r="A50" s="364">
        <v>6</v>
      </c>
      <c r="B50" s="365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66">
        <v>6.1</v>
      </c>
      <c r="B51" s="367">
        <v>6.1</v>
      </c>
      <c r="C51" s="239" t="s">
        <v>594</v>
      </c>
      <c r="D51" s="240"/>
      <c r="E51" s="274">
        <v>38267.25</v>
      </c>
      <c r="F51" s="274">
        <v>38269.25</v>
      </c>
      <c r="G51" s="295"/>
      <c r="H51" s="204"/>
    </row>
    <row r="52" spans="1:8" ht="15.75" customHeight="1">
      <c r="A52" s="366">
        <v>6.2</v>
      </c>
      <c r="B52" s="367"/>
      <c r="C52" s="202" t="s">
        <v>588</v>
      </c>
      <c r="D52" s="234"/>
      <c r="E52" s="296">
        <v>577029109.19499993</v>
      </c>
      <c r="F52" s="274">
        <v>577029109.19499993</v>
      </c>
      <c r="G52" s="294"/>
      <c r="H52" s="204"/>
    </row>
    <row r="53" spans="1:8" ht="15.75" customHeight="1" thickBot="1">
      <c r="A53" s="362">
        <v>6.2</v>
      </c>
      <c r="B53" s="363">
        <v>6.3</v>
      </c>
      <c r="C53" s="241" t="s">
        <v>593</v>
      </c>
      <c r="D53" s="241"/>
      <c r="E53" s="275">
        <v>5.692352101163211E-3</v>
      </c>
      <c r="F53" s="276">
        <v>5.692352101163211E-3</v>
      </c>
      <c r="G53" s="294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33" t="s">
        <v>557</v>
      </c>
      <c r="F55" s="333"/>
    </row>
    <row r="56" spans="1:8">
      <c r="B56" s="244"/>
      <c r="C56" s="246" t="s">
        <v>589</v>
      </c>
      <c r="D56" s="245"/>
      <c r="E56" s="332" t="s">
        <v>558</v>
      </c>
      <c r="F56" s="333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34"/>
      <c r="F63" s="334"/>
    </row>
    <row r="64" spans="1:8" ht="14.25" customHeight="1">
      <c r="A64" s="249"/>
      <c r="B64" s="249"/>
      <c r="C64" s="250"/>
      <c r="D64" s="172"/>
      <c r="E64" s="335"/>
      <c r="F64" s="335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9WnbmsVMdWzwFeXuBlWXO3edUSKpgFicIRWLONUxxjU=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4D7vQ/mFOJSlOAxuLDuC+QpZDrrcnH0pVOwzUhoIvZU=</DigestValue>
    </Reference>
  </SignedInfo>
  <SignatureValue>HVBGrD2hwUTzRyPlbfiQgfZ475Rgig/rSmL2sDHYimHjj+ZC/ryBCJNumej44aLT4aF6TaIVtAqa
6m0LRZFpzjNArK0YcOe7OsPsMaDmXqt0syNfSlDVTPk67tA2r1ANXEGo3H0VWC4CLODU5NQa9K5e
5wN1OwX9M4m9lRQtbxfGtBmqA31cZiJ2vfNhNDbiNusaGg0QaizL0OJDbvVcdr26/qSAGmtRH6Jk
9gKKS1+z7Qp+eFJRDS8qVtc/KT4n/Tc6/YQWReyQfkUxIaEvdjTIDTutXzIY0OnZ9YSwRBzpO5zX
9UDDHeK7sEHaVRm92SlVuCfMJsAyEQ9vPl98mg==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0GxjDePjPbhxhGdz1QUvxTvzqdGoxj+Ji2pAmOa6EYk=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gjPp0NmR/PnmL5Atp/sN3uUj7fp7nYRzHeUwU4mCHc0=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QHWVxw9oWEiCabs2P7w58+QQBYd7h1Dj0vJS/0KmqOw=</DigestValue>
      </Reference>
      <Reference URI="/xl/worksheets/sheet3.xml?ContentType=application/vnd.openxmlformats-officedocument.spreadsheetml.worksheet+xml">
        <DigestMethod Algorithm="http://www.w3.org/2001/04/xmlenc#sha256"/>
        <DigestValue>mW6XhxX/Of6r7uh0SRmFTNNJUnaTia81Z9lbAzNHqoc=</DigestValue>
      </Reference>
      <Reference URI="/xl/worksheets/sheet4.xml?ContentType=application/vnd.openxmlformats-officedocument.spreadsheetml.worksheet+xml">
        <DigestMethod Algorithm="http://www.w3.org/2001/04/xmlenc#sha256"/>
        <DigestValue>5HCSHqeRJyIgcBaO7QBa45w0Lj7euIbPj1GqPdy3dTY=</DigestValue>
      </Reference>
      <Reference URI="/xl/worksheets/sheet5.xml?ContentType=application/vnd.openxmlformats-officedocument.spreadsheetml.worksheet+xml">
        <DigestMethod Algorithm="http://www.w3.org/2001/04/xmlenc#sha256"/>
        <DigestValue>OdlmNdrzi0jzkKySgLVIL5mN1TWLyI/fSO/k4rtMuSU=</DigestValue>
      </Reference>
      <Reference URI="/xl/worksheets/sheet6.xml?ContentType=application/vnd.openxmlformats-officedocument.spreadsheetml.worksheet+xml">
        <DigestMethod Algorithm="http://www.w3.org/2001/04/xmlenc#sha256"/>
        <DigestValue>EHqvPWKqYgFtafxvH+9aq/1qUPLndKhARIoV09xyOTU=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2025-08-25T06:45:49Z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2025-08-25T06:45:49Z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/j0SvUouuGEhg6kvm6sbd6/E7ZxqA9rpd1Vt7aVNPTc=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HnCd4/jRIIcrR/iFXLExWPAdd8m2nR0Rp/uI5Ty863E=</DigestValue>
    </Reference>
  </SignedInfo>
  <SignatureValue>svmy5EAXLCJVmyIJ2DZMgSk55bdX1dPF6S7o9yBb2187DdcvmYedojAGzm2NYMCzL+QCwBs3vkMQ
yF8n838z9VPT0yuheC45GC3UhofHCv3Xqioo3E+W9JGsabcAwWD0HU9IujeJfn2SZwE/3BUaxHau
Nu/Ij1arNVPv9Ob5cc+dcDNzx2zUDG0zoV7lpEKUWvEIpue7rWbm/R39OofIZpxE3E7giXk7aP5f
o/ne/70/7ZLuzLoEZd87BSR8AfhkH1ISNSGS+WyFGnRKeWLyj3p0NKfBUTial6pisC3xSAb0HkPn
nAAe5J467Oj0FcsxIAe+qozq4WP3ztPAifab1g==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0GxjDePjPbhxhGdz1QUvxTvzqdGoxj+Ji2pAmOa6EYk=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gjPp0NmR/PnmL5Atp/sN3uUj7fp7nYRzHeUwU4mCHc0=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QHWVxw9oWEiCabs2P7w58+QQBYd7h1Dj0vJS/0KmqOw=</DigestValue>
      </Reference>
      <Reference URI="/xl/worksheets/sheet3.xml?ContentType=application/vnd.openxmlformats-officedocument.spreadsheetml.worksheet+xml">
        <DigestMethod Algorithm="http://www.w3.org/2001/04/xmlenc#sha256"/>
        <DigestValue>mW6XhxX/Of6r7uh0SRmFTNNJUnaTia81Z9lbAzNHqoc=</DigestValue>
      </Reference>
      <Reference URI="/xl/worksheets/sheet4.xml?ContentType=application/vnd.openxmlformats-officedocument.spreadsheetml.worksheet+xml">
        <DigestMethod Algorithm="http://www.w3.org/2001/04/xmlenc#sha256"/>
        <DigestValue>5HCSHqeRJyIgcBaO7QBa45w0Lj7euIbPj1GqPdy3dTY=</DigestValue>
      </Reference>
      <Reference URI="/xl/worksheets/sheet5.xml?ContentType=application/vnd.openxmlformats-officedocument.spreadsheetml.worksheet+xml">
        <DigestMethod Algorithm="http://www.w3.org/2001/04/xmlenc#sha256"/>
        <DigestValue>OdlmNdrzi0jzkKySgLVIL5mN1TWLyI/fSO/k4rtMuSU=</DigestValue>
      </Reference>
      <Reference URI="/xl/worksheets/sheet6.xml?ContentType=application/vnd.openxmlformats-officedocument.spreadsheetml.worksheet+xml">
        <DigestMethod Algorithm="http://www.w3.org/2001/04/xmlenc#sha256"/>
        <DigestValue>EHqvPWKqYgFtafxvH+9aq/1qUPLndKhARIoV09xyOTU=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2025-08-25T10:15:45Z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2025-08-25T10:15:45Z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2025-08-25T04:30:46Z</dcterms:modified>
</cp:coreProperties>
</file>