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5.xml" ContentType="application/vnd.openxmlformats-officedocument.spreadsheetml.worksheet+xml"/>
  <Override PartName="/xl/externalLinks/externalLink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TCC ETF VNX50_24758374_BIDB500999\10. BAO CAO\BAO CAO TUAN\2025.08.11\"/>
    </mc:Choice>
  </mc:AlternateContent>
  <bookViews>
    <workbookView xWindow="0" yWindow="0" windowWidth="28800" windowHeight="12180"/>
  </bookViews>
  <sheets>
    <sheet name="PL15  MOI (2)" sheetId="9" r:id="rId1"/>
    <sheet name="NAV" sheetId="11" r:id="rId2"/>
    <sheet name="MIN MAX" sheetId="10" r:id="rId3"/>
    <sheet name="PL26" sheetId="4" state="hidden" r:id="rId4"/>
    <sheet name="Sheet1" sheetId="6" state="hidden" r:id="rId5"/>
  </sheets>
  <externalReferences>
    <externalReference r:id="rId6"/>
  </externalReferences>
  <definedNames>
    <definedName name="_Fill" localSheetId="0" hidden="1">#REF!</definedName>
    <definedName name="_Fill" hidden="1">#REF!</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t" localSheetId="0" hidden="1">#REF!</definedName>
    <definedName name="_Sort" hidden="1">#REF!</definedName>
    <definedName name="_TK211" localSheetId="3" hidden="1">{"'Sheet1'!$L$16"}</definedName>
    <definedName name="_TK211" hidden="1">{"'Sheet1'!$L$16"}</definedName>
    <definedName name="A" localSheetId="0">'PL15  MOI (2)'!$B:$B</definedName>
    <definedName name="A">#REF!</definedName>
    <definedName name="AS2DocOpenMode" hidden="1">"AS2DocumentEdit"</definedName>
    <definedName name="asss" localSheetId="3" hidden="1">{"'Sheet1'!$L$16"}</definedName>
    <definedName name="asss" hidden="1">{"'Sheet1'!$L$16"}</definedName>
    <definedName name="asssss" localSheetId="3" hidden="1">{"'Sheet1'!$L$16"}</definedName>
    <definedName name="asssss" hidden="1">{"'Sheet1'!$L$16"}</definedName>
    <definedName name="_xlnm.Database" localSheetId="0">#REF!</definedName>
    <definedName name="_xlnm.Database">#REF!</definedName>
    <definedName name="Dautu" localSheetId="3" hidden="1">{"'Sheet1'!$L$16"}</definedName>
    <definedName name="Dautu" hidden="1">{"'Sheet1'!$L$16"}</definedName>
    <definedName name="ddd" localSheetId="3" hidden="1">{"'Sheet1'!$L$16"}</definedName>
    <definedName name="ddd" hidden="1">{"'Sheet1'!$L$16"}</definedName>
    <definedName name="DKCO" localSheetId="0">#REF!</definedName>
    <definedName name="DKCO">#REF!</definedName>
    <definedName name="DKNO" localSheetId="0">#REF!</definedName>
    <definedName name="DKNO">#REF!</definedName>
    <definedName name="Donvi" localSheetId="0">#REF!</definedName>
    <definedName name="Donvi">#REF!</definedName>
    <definedName name="h" localSheetId="3" hidden="1">{"'Sheet1'!$L$16"}</definedName>
    <definedName name="h" hidden="1">{"'Sheet1'!$L$16"}</definedName>
    <definedName name="hanh" localSheetId="3" hidden="1">{"'Sheet1'!$L$16"}</definedName>
    <definedName name="hanh" hidden="1">{"'Sheet1'!$L$16"}</definedName>
    <definedName name="HTML_CodePage" hidden="1">950</definedName>
    <definedName name="HTML_Control" localSheetId="3"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3" hidden="1">{"'Sheet1'!$L$16"}</definedName>
    <definedName name="huy" hidden="1">{"'Sheet1'!$L$16"}</definedName>
    <definedName name="LM" localSheetId="0">#REF!</definedName>
    <definedName name="LM">#REF!</definedName>
    <definedName name="LN" localSheetId="0">#REF!</definedName>
    <definedName name="LN">#REF!</definedName>
    <definedName name="LTKD" localSheetId="3" hidden="1">{"'Sheet1'!$L$16"}</definedName>
    <definedName name="LTKD" hidden="1">{"'Sheet1'!$L$16"}</definedName>
    <definedName name="NAV" localSheetId="0">'PL15  MOI (2)'!$C:$C</definedName>
    <definedName name="NAV">#REF!</definedName>
    <definedName name="Ngay" localSheetId="0">'PL15  MOI (2)'!$B:$B</definedName>
    <definedName name="Ngay">#REF!</definedName>
    <definedName name="o" localSheetId="3" hidden="1">{"'Sheet1'!$L$16"}</definedName>
    <definedName name="o" hidden="1">{"'Sheet1'!$L$16"}</definedName>
    <definedName name="_xlnm.Print_Area" localSheetId="0">'PL15  MOI (2)'!$B$1:$G$78</definedName>
    <definedName name="q" localSheetId="3" hidden="1">{"'Sheet1'!$L$16"}</definedName>
    <definedName name="q" hidden="1">{"'Sheet1'!$L$16"}</definedName>
    <definedName name="Taikhoan" localSheetId="0">#REF!</definedName>
    <definedName name="Taikhoan">#REF!</definedName>
    <definedName name="TaxTV">10%</definedName>
    <definedName name="TaxXL">5%</definedName>
    <definedName name="TH" localSheetId="3" hidden="1">{"'Sheet1'!$L$16"}</definedName>
    <definedName name="TH" hidden="1">{"'Sheet1'!$L$16"}</definedName>
    <definedName name="TK_BS" localSheetId="0">#REF!</definedName>
    <definedName name="TK_BS">#REF!</definedName>
    <definedName name="TK_PL" localSheetId="0">#REF!</definedName>
    <definedName name="TK_PL">#REF!</definedName>
    <definedName name="TK_TB" localSheetId="0">#REF!</definedName>
    <definedName name="TK_TB">#REF!</definedName>
    <definedName name="TKBS" localSheetId="0">#REF!</definedName>
    <definedName name="TKBS">#REF!</definedName>
    <definedName name="tt" localSheetId="3" hidden="1">{"'Sheet1'!$L$16"}</definedName>
    <definedName name="tt" hidden="1">{"'Sheet1'!$L$16"}</definedName>
    <definedName name="XREF_COLUMN_3" localSheetId="0" hidden="1">'[1]chi tiet TS theo so lieu ktoan'!#REF!</definedName>
    <definedName name="XREF_COLUMN_3" hidden="1">'[1]chi tiet TS theo so lieu ktoan'!#REF!</definedName>
    <definedName name="XREF_COLUMN_4" localSheetId="0" hidden="1">'[1]chi tiet TS theo so lieu ktoan'!#REF!</definedName>
    <definedName name="XREF_COLUMN_4" hidden="1">'[1]chi tiet TS theo so lieu ktoan'!#REF!</definedName>
    <definedName name="XRefColumnsCount" hidden="1">5</definedName>
    <definedName name="XRefCopy4" localSheetId="0" hidden="1">'[1]chi tiet TS theo so lieu ktoan'!#REF!</definedName>
    <definedName name="XRefCopy4" hidden="1">'[1]chi tiet TS theo so lieu ktoan'!#REF!</definedName>
    <definedName name="XRefCopy5" localSheetId="0" hidden="1">'[1]chi tiet TS theo so lieu ktoan'!#REF!</definedName>
    <definedName name="XRefCopy5" hidden="1">'[1]chi tiet TS theo so lieu ktoan'!#REF!</definedName>
    <definedName name="XRefCopyRangeCount" hidden="1">6</definedName>
    <definedName name="XRefPasteRangeCount" hidden="1">5</definedName>
    <definedName name="Ý_kiến" localSheetId="0">#REF!</definedName>
    <definedName name="Ý_kiến">#REF!</definedName>
    <definedName name="YKien" localSheetId="0">#REF!</definedName>
    <definedName name="YKien">#REF!</definedName>
    <definedName name="ZYX" localSheetId="0">#REF!</definedName>
    <definedName name="ZYX">#REF!</definedName>
    <definedName name="ZZZ" localSheetId="0">#REF!</definedName>
    <definedName name="ZZZ">#REF!</definedName>
  </definedNames>
  <calcPr calcId="162913"/>
</workbook>
</file>

<file path=xl/calcChain.xml><?xml version="1.0" encoding="utf-8"?>
<calcChain xmlns="http://schemas.openxmlformats.org/spreadsheetml/2006/main">
  <c r="F40" i="9" l="1"/>
  <c r="F39" i="9"/>
  <c r="G2" i="11"/>
  <c r="G1" i="11"/>
  <c r="S104" i="10" l="1"/>
  <c r="T104" i="10"/>
  <c r="S105" i="10"/>
  <c r="T105" i="10"/>
  <c r="S106" i="10"/>
  <c r="T106" i="10"/>
  <c r="S107" i="10"/>
  <c r="T107" i="10"/>
  <c r="S108" i="10"/>
  <c r="T108" i="10"/>
  <c r="S99" i="10" l="1"/>
  <c r="T99" i="10"/>
  <c r="S100" i="10"/>
  <c r="T100" i="10"/>
  <c r="S101" i="10"/>
  <c r="T101" i="10"/>
  <c r="S102" i="10"/>
  <c r="T102" i="10"/>
  <c r="S103" i="10"/>
  <c r="T103" i="10"/>
  <c r="T98" i="10" l="1"/>
  <c r="S98" i="10"/>
  <c r="T97" i="10"/>
  <c r="S97" i="10"/>
  <c r="T96" i="10"/>
  <c r="S96" i="10"/>
  <c r="T95" i="10"/>
  <c r="S95" i="10"/>
  <c r="T94" i="10"/>
  <c r="S94" i="10"/>
  <c r="U1" i="10" l="1"/>
  <c r="F47" i="9" s="1"/>
  <c r="T4" i="10"/>
  <c r="T5" i="10"/>
  <c r="T6" i="10"/>
  <c r="T7" i="10"/>
  <c r="T8" i="10"/>
  <c r="T9" i="10"/>
  <c r="T10" i="10"/>
  <c r="T11" i="10"/>
  <c r="T12" i="10"/>
  <c r="T13" i="10"/>
  <c r="T14" i="10"/>
  <c r="T15" i="10"/>
  <c r="T16" i="10"/>
  <c r="T17" i="10"/>
  <c r="T18" i="10"/>
  <c r="T19" i="10"/>
  <c r="T20" i="10"/>
  <c r="T21" i="10"/>
  <c r="T22" i="10"/>
  <c r="T23" i="10"/>
  <c r="T24" i="10"/>
  <c r="T25" i="10"/>
  <c r="T26" i="10"/>
  <c r="T27" i="10"/>
  <c r="T28" i="10"/>
  <c r="T29" i="10"/>
  <c r="T30" i="10"/>
  <c r="T31" i="10"/>
  <c r="T32" i="10"/>
  <c r="T33" i="10"/>
  <c r="T34" i="10"/>
  <c r="T35" i="10"/>
  <c r="T36" i="10"/>
  <c r="T37" i="10"/>
  <c r="T38" i="10"/>
  <c r="T39" i="10"/>
  <c r="T40" i="10"/>
  <c r="T41" i="10"/>
  <c r="T42" i="10"/>
  <c r="T43" i="10"/>
  <c r="T44" i="10"/>
  <c r="T45" i="10"/>
  <c r="T46" i="10"/>
  <c r="T47" i="10"/>
  <c r="T48" i="10"/>
  <c r="T49" i="10"/>
  <c r="T50" i="10"/>
  <c r="T51" i="10"/>
  <c r="T52" i="10"/>
  <c r="T53" i="10"/>
  <c r="T54" i="10"/>
  <c r="T55" i="10"/>
  <c r="T56" i="10"/>
  <c r="T57" i="10"/>
  <c r="T58" i="10"/>
  <c r="T59" i="10"/>
  <c r="T60" i="10"/>
  <c r="T61" i="10"/>
  <c r="T62" i="10"/>
  <c r="T63" i="10"/>
  <c r="T64" i="10"/>
  <c r="T65" i="10"/>
  <c r="T66" i="10"/>
  <c r="T67" i="10"/>
  <c r="T68" i="10"/>
  <c r="T69" i="10"/>
  <c r="T70" i="10"/>
  <c r="T71" i="10"/>
  <c r="T72" i="10"/>
  <c r="T73" i="10"/>
  <c r="T74" i="10"/>
  <c r="T75" i="10"/>
  <c r="T76" i="10"/>
  <c r="T77" i="10"/>
  <c r="T78" i="10"/>
  <c r="T79" i="10"/>
  <c r="T80" i="10"/>
  <c r="T81" i="10"/>
  <c r="T82" i="10"/>
  <c r="T83" i="10"/>
  <c r="T84" i="10"/>
  <c r="T85" i="10"/>
  <c r="T86" i="10"/>
  <c r="T87" i="10"/>
  <c r="T88" i="10"/>
  <c r="T89" i="10"/>
  <c r="T90" i="10"/>
  <c r="T91" i="10"/>
  <c r="T92" i="10"/>
  <c r="T93" i="10"/>
  <c r="T3" i="10"/>
  <c r="S89" i="10"/>
  <c r="S90" i="10"/>
  <c r="S91" i="10"/>
  <c r="S92" i="10"/>
  <c r="S93" i="10"/>
  <c r="S84" i="10" l="1"/>
  <c r="S85" i="10"/>
  <c r="S86" i="10"/>
  <c r="S87" i="10"/>
  <c r="S88" i="10"/>
  <c r="S74" i="10" l="1"/>
  <c r="S75" i="10"/>
  <c r="S76" i="10"/>
  <c r="S77" i="10"/>
  <c r="S78" i="10"/>
  <c r="S79" i="10"/>
  <c r="S80" i="10"/>
  <c r="S81" i="10"/>
  <c r="S82" i="10"/>
  <c r="S83" i="10"/>
  <c r="F50" i="9" l="1"/>
  <c r="F51" i="9" l="1"/>
  <c r="S69" i="10" l="1"/>
  <c r="S70" i="10"/>
  <c r="S71" i="10"/>
  <c r="S72" i="10"/>
  <c r="S73" i="10"/>
  <c r="S64" i="10" l="1"/>
  <c r="S65" i="10"/>
  <c r="S66" i="10"/>
  <c r="S67" i="10"/>
  <c r="S68" i="10"/>
  <c r="S63" i="10" l="1"/>
  <c r="S62" i="10"/>
  <c r="S61" i="10"/>
  <c r="S60" i="10"/>
  <c r="S59" i="10"/>
  <c r="S4" i="10" l="1"/>
  <c r="S5" i="10"/>
  <c r="S6" i="10"/>
  <c r="S7" i="10"/>
  <c r="S8" i="10"/>
  <c r="S9" i="10"/>
  <c r="S10" i="10"/>
  <c r="S11" i="10"/>
  <c r="S12" i="10"/>
  <c r="S13" i="10"/>
  <c r="S14" i="10"/>
  <c r="S15" i="10"/>
  <c r="S16" i="10"/>
  <c r="S17" i="10"/>
  <c r="S18" i="10"/>
  <c r="S19" i="10"/>
  <c r="S20" i="10"/>
  <c r="S21" i="10"/>
  <c r="S22" i="10"/>
  <c r="S23" i="10"/>
  <c r="S24" i="10"/>
  <c r="S25" i="10"/>
  <c r="S26" i="10"/>
  <c r="S27" i="10"/>
  <c r="S28" i="10"/>
  <c r="S29" i="10"/>
  <c r="S30" i="10"/>
  <c r="S31" i="10"/>
  <c r="S32" i="10"/>
  <c r="S33" i="10"/>
  <c r="S34" i="10"/>
  <c r="S35" i="10"/>
  <c r="S36" i="10"/>
  <c r="S37" i="10"/>
  <c r="S38" i="10"/>
  <c r="S39" i="10"/>
  <c r="S40" i="10"/>
  <c r="S41" i="10"/>
  <c r="S42" i="10"/>
  <c r="S43" i="10"/>
  <c r="S44" i="10"/>
  <c r="S45" i="10"/>
  <c r="S46" i="10"/>
  <c r="S47" i="10"/>
  <c r="S48" i="10"/>
  <c r="S49" i="10"/>
  <c r="S50" i="10"/>
  <c r="S51" i="10"/>
  <c r="S52" i="10"/>
  <c r="S53" i="10"/>
  <c r="S54" i="10"/>
  <c r="S55" i="10"/>
  <c r="S56" i="10"/>
  <c r="S57" i="10"/>
  <c r="S58" i="10"/>
  <c r="S3" i="10"/>
  <c r="S2" i="10" l="1"/>
  <c r="F54" i="9" s="1"/>
  <c r="S1" i="10"/>
  <c r="F53" i="9" s="1"/>
  <c r="F46" i="9" l="1"/>
  <c r="F48" i="9" s="1"/>
  <c r="K54" i="9" l="1"/>
  <c r="K53" i="9"/>
  <c r="L22" i="9" l="1"/>
  <c r="M26" i="9" l="1"/>
  <c r="M27" i="9"/>
  <c r="M28" i="9"/>
  <c r="M29" i="9"/>
  <c r="M30" i="9"/>
  <c r="M31" i="9"/>
  <c r="M32" i="9"/>
  <c r="M33" i="9"/>
  <c r="M34" i="9"/>
  <c r="M35" i="9"/>
  <c r="M36" i="9"/>
  <c r="M37" i="9"/>
  <c r="M38" i="9"/>
  <c r="M39" i="9"/>
  <c r="M40" i="9"/>
  <c r="M41" i="9"/>
  <c r="M42" i="9"/>
  <c r="M43" i="9"/>
  <c r="M44" i="9"/>
  <c r="M45" i="9"/>
  <c r="M46" i="9"/>
  <c r="M47" i="9"/>
  <c r="M48" i="9"/>
  <c r="M49" i="9"/>
  <c r="M50" i="9"/>
  <c r="M51" i="9"/>
  <c r="M52" i="9"/>
  <c r="M53" i="9"/>
  <c r="M54" i="9"/>
  <c r="J5" i="9" l="1"/>
  <c r="M6" i="9" l="1"/>
  <c r="M5" i="9"/>
  <c r="F23" i="9" l="1"/>
  <c r="E19" i="9" s="1"/>
  <c r="I29" i="9" l="1"/>
  <c r="J14" i="9"/>
  <c r="J2" i="9" l="1"/>
  <c r="J9" i="9" l="1"/>
  <c r="M9" i="9" s="1"/>
  <c r="N9" i="9" s="1"/>
  <c r="E20" i="9"/>
  <c r="M2" i="9" l="1"/>
  <c r="M12" i="9" l="1"/>
  <c r="N2" i="9"/>
  <c r="E9" i="6"/>
  <c r="E8" i="6"/>
  <c r="E7" i="6"/>
  <c r="E6" i="6"/>
  <c r="E5" i="6"/>
  <c r="A4" i="6"/>
  <c r="A5" i="6" s="1"/>
  <c r="A7" i="6" s="1"/>
  <c r="A8" i="6" s="1"/>
  <c r="A9" i="6" s="1"/>
  <c r="D14" i="4"/>
  <c r="D13" i="4"/>
  <c r="D12" i="4"/>
  <c r="D11" i="4"/>
  <c r="D10" i="4"/>
  <c r="D9" i="4"/>
  <c r="A7" i="4"/>
  <c r="D15" i="4"/>
  <c r="A6" i="4"/>
  <c r="D23" i="4"/>
  <c r="D26" i="4"/>
  <c r="D22" i="4"/>
  <c r="D24" i="4"/>
  <c r="D25" i="4"/>
  <c r="D21" i="4"/>
  <c r="D19" i="4"/>
  <c r="D20" i="4"/>
  <c r="E20" i="4"/>
  <c r="E26" i="4"/>
  <c r="E19" i="4"/>
  <c r="E25" i="4"/>
  <c r="E23" i="4"/>
  <c r="E22" i="4"/>
  <c r="E24" i="4"/>
  <c r="E21" i="4"/>
  <c r="N6" i="9" l="1"/>
  <c r="M4" i="9"/>
  <c r="M3" i="9"/>
  <c r="N3" i="9" s="1"/>
  <c r="M7" i="9"/>
  <c r="M10" i="9"/>
  <c r="N10" i="9" s="1"/>
  <c r="E17" i="9" l="1"/>
  <c r="N5" i="9"/>
  <c r="E18" i="9" s="1"/>
  <c r="M16" i="9"/>
  <c r="M14" i="9"/>
  <c r="N14" i="9" s="1"/>
  <c r="M15" i="9"/>
  <c r="N15" i="9" s="1"/>
</calcChain>
</file>

<file path=xl/sharedStrings.xml><?xml version="1.0" encoding="utf-8"?>
<sst xmlns="http://schemas.openxmlformats.org/spreadsheetml/2006/main" count="595" uniqueCount="158">
  <si>
    <t>STT</t>
  </si>
  <si>
    <t>I</t>
  </si>
  <si>
    <t>II</t>
  </si>
  <si>
    <t>III</t>
  </si>
  <si>
    <t>Ngân hàng TNHH MTV Standard Chartered (Việt Nam)</t>
  </si>
  <si>
    <t>Bà Lê Sỹ Hoàng</t>
  </si>
  <si>
    <t>Trưởng phòng Nghiệp vụ Chứng khoán</t>
  </si>
  <si>
    <t>Tổng giám đốc</t>
  </si>
  <si>
    <t>Công ty Cổ phần Quản lý Quỹ đầu tư Việt Nam</t>
  </si>
  <si>
    <t>Trần Thanh Tân</t>
  </si>
  <si>
    <t>IV</t>
  </si>
  <si>
    <t>III.2</t>
  </si>
  <si>
    <t>III.1</t>
  </si>
  <si>
    <t>II.2</t>
  </si>
  <si>
    <t>II.1</t>
  </si>
  <si>
    <t>NỘI DUNG</t>
  </si>
  <si>
    <t>Kỳ báo cáo</t>
  </si>
  <si>
    <t>Tên Công ty quản lý quỹ</t>
  </si>
  <si>
    <t>Fund management company name</t>
  </si>
  <si>
    <t xml:space="preserve">Tên Ngân  hàng giám sát
</t>
  </si>
  <si>
    <t>Supervisory Bank name</t>
  </si>
  <si>
    <t>Tên Quỹ</t>
  </si>
  <si>
    <t>Fund name</t>
  </si>
  <si>
    <t>Reporting Date:</t>
  </si>
  <si>
    <t>(Ban hành kèm theo Thông tư 183/2011/TT-BTC ngày 16 tháng 12 năm 2011 hướng dẫn về việc thành lập và quản lý quỹ mở)
(Issued in association with Circular 183/2011/TT-BTC guiding establishment and management of the Open-Ended Fund)</t>
  </si>
  <si>
    <r>
      <t xml:space="preserve">Phụ lục 26. Mẫu báo cáo thay đổi giá trị tài sản ròng, giao dịch chứng chỉ quỹ
</t>
    </r>
    <r>
      <rPr>
        <i/>
        <sz val="12"/>
        <color indexed="8"/>
        <rFont val="Times New Roman"/>
        <family val="1"/>
      </rPr>
      <t>Appendix 26. Report on change of Net Asset Value, trading of Fund Certificate</t>
    </r>
  </si>
  <si>
    <t>BÁO CÁO THAY ĐỔI GIÁ TRỊ TÀI SẢN RÒNG, GIAO DỊCH CHỨNG CHỈ QŨY
REPORT ON CHANGE OF NET ASSET VALUE, TRADING OF FUND CERTIFICATE</t>
  </si>
  <si>
    <t>KỲ BÁO CÁO / REPORTING PERIOD
09/10/2013</t>
  </si>
  <si>
    <r>
      <t xml:space="preserve">Giá trị tài sản ròng của Quỹ (NAV) đầu kỳ
</t>
    </r>
    <r>
      <rPr>
        <i/>
        <sz val="11"/>
        <color indexed="8"/>
        <rFont val="Times New Roman"/>
        <family val="1"/>
      </rPr>
      <t>Net Asset Value of the Fund (NAV) at beginning of period</t>
    </r>
  </si>
  <si>
    <r>
      <t xml:space="preserve">Thay đổi NAV so với kỳ trước (=II.1 + II.2)
</t>
    </r>
    <r>
      <rPr>
        <i/>
        <sz val="11"/>
        <color indexed="8"/>
        <rFont val="Times New Roman"/>
        <family val="1"/>
      </rPr>
      <t>Change of NAV compared to previous period (= II.1 + II.2)</t>
    </r>
    <r>
      <rPr>
        <b/>
        <sz val="11"/>
        <color indexed="8"/>
        <rFont val="Times New Roman"/>
        <family val="1"/>
      </rPr>
      <t xml:space="preserve">
</t>
    </r>
    <r>
      <rPr>
        <b/>
        <i/>
        <sz val="11"/>
        <color indexed="8"/>
        <rFont val="Times New Roman"/>
        <family val="1"/>
      </rPr>
      <t xml:space="preserve">Trong đó:
</t>
    </r>
    <r>
      <rPr>
        <i/>
        <sz val="11"/>
        <color indexed="8"/>
        <rFont val="Times New Roman"/>
        <family val="1"/>
      </rPr>
      <t>Including:</t>
    </r>
  </si>
  <si>
    <t>Thay đổi NAV do biến động thị trường và hoạt động giao dịch của quỹ trong kỳ
Change of NAV due to market volatility and trading activity of the Fund during the period</t>
  </si>
  <si>
    <t>Thay đổi NAV do phân chia lợi nhuận cho nhà đầu tư trong kỳ
Change of NAV due to dividend distribution to investors during the period</t>
  </si>
  <si>
    <r>
      <t xml:space="preserve">Thay đổi NAV do mua lại, phát hành thêm chứng chỉ quỹ (= III.1 - III.2)
</t>
    </r>
    <r>
      <rPr>
        <i/>
        <sz val="11"/>
        <color indexed="8"/>
        <rFont val="Times New Roman"/>
        <family val="1"/>
      </rPr>
      <t>Change of NAV due to redemption, subscription of Fund Certificate</t>
    </r>
  </si>
  <si>
    <t>Khoản thu từ việc phát hành bổ sung chứng chỉ quỹ
Amount received from subscription of Fund Certificate</t>
  </si>
  <si>
    <r>
      <t xml:space="preserve">Giá trị tài sản ròng của Quỹ cuối kỳ ( = I + II + III)
</t>
    </r>
    <r>
      <rPr>
        <i/>
        <sz val="11"/>
        <color indexed="8"/>
        <rFont val="Times New Roman"/>
        <family val="1"/>
      </rPr>
      <t>Net Asset Value of the Fund at ending of period 
(= I + II + III)</t>
    </r>
  </si>
  <si>
    <t>Ghi chú / Notes:</t>
  </si>
  <si>
    <t>Khoản thanh toán từ việc mua lại chứng chỉ quỹ
Amount paid due to redemption of Fund Certificate</t>
  </si>
  <si>
    <t xml:space="preserve">KỲ TRƯỚC / PREVIOUS PERIOD (*)
</t>
  </si>
  <si>
    <t>(*): Do đây là kỳ định giá đầu tiên của Quỹ nên các thông tin này không có
       As this is the first fund valuation date, hence, these information is not available</t>
  </si>
  <si>
    <t>From 08 October 2013 to 09 October 2013</t>
  </si>
  <si>
    <t>KỲ NAV</t>
  </si>
  <si>
    <t>NAV</t>
  </si>
  <si>
    <t>NAV PER UNIT</t>
  </si>
  <si>
    <t>SO LUONG CCQ</t>
  </si>
  <si>
    <t>Change</t>
  </si>
  <si>
    <t>Ngày trade</t>
  </si>
  <si>
    <t>THÔNG TIN VỀ NĐT NƯỚC NGOÀI</t>
  </si>
  <si>
    <t>Số lượng đơn vị quỹ/ 
Number of fund unit</t>
  </si>
  <si>
    <t>Tổng giá trị tại ngày giao dịch/
Total value on dealing date</t>
  </si>
  <si>
    <t>STT
NO</t>
  </si>
  <si>
    <t>CHỈ TIÊU
CRITERIA</t>
  </si>
  <si>
    <t xml:space="preserve">KỲ BÁO CÁO
THIS PERIOD </t>
  </si>
  <si>
    <t>Thay đổi NAV do phân chia lợi nhuận cho nhà đầu tư trong kỳ
Change of NAV due to profit distribution to investors during the period</t>
  </si>
  <si>
    <t>Đại diện có thẩm quyền của Ngân hàng giám sát</t>
  </si>
  <si>
    <t>Authorised Representative of Supervisory Bank</t>
  </si>
  <si>
    <t>Authorised Representative of Fund Management Company</t>
  </si>
  <si>
    <t>Giá trị cao nhất (VND)/ Highest Value (VND)</t>
  </si>
  <si>
    <t>Giá trị thấp nhất (VND)/ Lowest Value (VND)</t>
  </si>
  <si>
    <t>Chênh lệch tuyệt đối (VND)/ Absolute difference (VND)</t>
  </si>
  <si>
    <t>Chênh lệch tương đối (mức độ chiết khấu (-)/thặng dư (+))/ Relative differnce (discount(-)/ premium(+))</t>
  </si>
  <si>
    <t>của quỹ/ per Fund</t>
  </si>
  <si>
    <t>của một lô chứng chỉ quỹ/ per lot of Fund Certificate</t>
  </si>
  <si>
    <t>của một chứng chỉ quỹ/ per Fund Certificate</t>
  </si>
  <si>
    <t>Đơn vị tính: VND
Unit: VND</t>
  </si>
  <si>
    <t xml:space="preserve">          Ngân hàng TMCP Đầu tư và Phát triển Việt Nam - Chi nhánh Hà Thành</t>
  </si>
  <si>
    <t>FUESSV50</t>
  </si>
  <si>
    <t>Số</t>
  </si>
  <si>
    <t>Eng</t>
  </si>
  <si>
    <t>Kỳ trước</t>
  </si>
  <si>
    <t>Ngày</t>
  </si>
  <si>
    <t>Tháng</t>
  </si>
  <si>
    <t>Năm</t>
  </si>
  <si>
    <t>Ngày báo cáo kỳ trước</t>
  </si>
  <si>
    <t>Ngày báo cáo kỳ này</t>
  </si>
  <si>
    <t>CCQ đầu kỳ</t>
  </si>
  <si>
    <t>CCQ cuối kỳ</t>
  </si>
  <si>
    <t>Thay đổi GTTSR do mua lại, phát hành thêm Chứng chỉ Quỹ
Change of NAV due to subcription, redemption during the period</t>
  </si>
  <si>
    <t>Tong gtri hoan doi trong ky</t>
  </si>
  <si>
    <t>Đại diện được ủy quyền công bố thông tin của Công ty Quản lý Quỹ</t>
  </si>
  <si>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</si>
  <si>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</si>
  <si>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</si>
  <si>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</si>
  <si>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Kính gửi:</t>
  </si>
  <si>
    <t>Ủy ban Chứng khoán Nhà Nước</t>
  </si>
  <si>
    <t xml:space="preserve">Sở Giao dịch Chứng khoán TP.HCM         </t>
  </si>
  <si>
    <t>To:</t>
  </si>
  <si>
    <t>State  Securities Commision of Vietnam</t>
  </si>
  <si>
    <t>Ho Chi Minh city Stock Exchange</t>
  </si>
  <si>
    <t xml:space="preserve">(Reporting period)      </t>
  </si>
  <si>
    <t>Ngày lập báo cáo</t>
  </si>
  <si>
    <t xml:space="preserve">(Reporting date)      </t>
  </si>
  <si>
    <t>Thay đổi do các hoạt động liên quan đến đầu tư của Quỹ trong kỳ
Changes of NAV due to the fund's investment during the period</t>
  </si>
  <si>
    <t>Thay đổi giá trị tài sản ròng Quỹ trong kỳ, trong đó:
Change of NAV  during perdiod, in Which:</t>
  </si>
  <si>
    <r>
      <rPr>
        <b/>
        <sz val="12"/>
        <rFont val="Times New Roman"/>
        <family val="1"/>
      </rPr>
      <t xml:space="preserve">Tên Công ty quản lý quỹ: </t>
    </r>
    <r>
      <rPr>
        <sz val="12"/>
        <rFont val="Times New Roman"/>
        <family val="1"/>
      </rPr>
      <t xml:space="preserve">
Management Fund Company name:</t>
    </r>
  </si>
  <si>
    <r>
      <rPr>
        <b/>
        <sz val="11"/>
        <rFont val="Times New Roman"/>
        <family val="1"/>
      </rPr>
      <t>Tên Ngân  hàng giám sát:</t>
    </r>
    <r>
      <rPr>
        <sz val="11"/>
        <rFont val="Times New Roman"/>
        <family val="1"/>
      </rPr>
      <t xml:space="preserve">
Supervising bank: </t>
    </r>
  </si>
  <si>
    <r>
      <rPr>
        <b/>
        <sz val="11"/>
        <rFont val="Times New Roman"/>
        <family val="1"/>
      </rPr>
      <t>Ngân Hàng TMCP Đầu tư và Phát triển Việt Nam - Chi nhánh Hà Thành</t>
    </r>
    <r>
      <rPr>
        <sz val="11"/>
        <rFont val="Times New Roman"/>
        <family val="1"/>
      </rPr>
      <t xml:space="preserve">
Bank for Investment and Development of Vietnam JSC - Hathanh Branch</t>
    </r>
  </si>
  <si>
    <r>
      <rPr>
        <b/>
        <sz val="12"/>
        <rFont val="Times New Roman"/>
        <family val="1"/>
      </rPr>
      <t>Tên Quỹ:</t>
    </r>
    <r>
      <rPr>
        <sz val="12"/>
        <rFont val="Times New Roman"/>
        <family val="1"/>
      </rPr>
      <t xml:space="preserve">
Fund name: </t>
    </r>
  </si>
  <si>
    <r>
      <rPr>
        <b/>
        <sz val="12"/>
        <rFont val="Times New Roman"/>
        <family val="1"/>
      </rPr>
      <t xml:space="preserve">Mã chứng khoán
</t>
    </r>
    <r>
      <rPr>
        <sz val="12"/>
        <rFont val="Times New Roman"/>
        <family val="1"/>
      </rPr>
      <t>Securities symbol</t>
    </r>
  </si>
  <si>
    <t xml:space="preserve">Kỳ báo cáo
          </t>
  </si>
  <si>
    <r>
      <rPr>
        <b/>
        <sz val="10"/>
        <rFont val="Times New Roman"/>
        <family val="1"/>
      </rPr>
      <t>Giá trị tài sản ròng</t>
    </r>
    <r>
      <rPr>
        <sz val="10"/>
        <rFont val="Times New Roman"/>
        <family val="1"/>
      </rPr>
      <t xml:space="preserve">
Net Assest Value</t>
    </r>
  </si>
  <si>
    <r>
      <rPr>
        <b/>
        <sz val="10"/>
        <rFont val="Times New Roman"/>
        <family val="1"/>
      </rPr>
      <t xml:space="preserve">Giá trị tài sản ròng  (NAV) đầu kỳ </t>
    </r>
    <r>
      <rPr>
        <sz val="10"/>
        <rFont val="Times New Roman"/>
        <family val="1"/>
      </rPr>
      <t xml:space="preserve">
Net Asset Value (NAV) at the beginning of period</t>
    </r>
  </si>
  <si>
    <r>
      <rPr>
        <b/>
        <sz val="10"/>
        <rFont val="Times New Roman"/>
        <family val="1"/>
      </rPr>
      <t>Giá trị tài sản ròng (NAV) cuối kỳ</t>
    </r>
    <r>
      <rPr>
        <sz val="10"/>
        <rFont val="Times New Roman"/>
        <family val="1"/>
      </rPr>
      <t xml:space="preserve">
Net Asset Value (NAV) at the end of period</t>
    </r>
  </si>
  <si>
    <r>
      <rPr>
        <b/>
        <sz val="10"/>
        <rFont val="Times New Roman"/>
        <family val="1"/>
      </rPr>
      <t>Thay đổi giá trị tài sản ròng trên một chứng chỉ Quỹ trong kỳ</t>
    </r>
    <r>
      <rPr>
        <sz val="10"/>
        <rFont val="Times New Roman"/>
        <family val="1"/>
      </rPr>
      <t xml:space="preserve">
Change of NAV per Fund Certificate during perdiod</t>
    </r>
  </si>
  <si>
    <r>
      <rPr>
        <b/>
        <sz val="10"/>
        <rFont val="Times New Roman"/>
        <family val="1"/>
      </rPr>
      <t>Giá trị tài sản ròng cao nhất/thấp nhất trong vòng 52 tuần gần nhất</t>
    </r>
    <r>
      <rPr>
        <sz val="10"/>
        <rFont val="Times New Roman"/>
        <family val="1"/>
      </rPr>
      <t xml:space="preserve">
Highest/Lowest NAV within latest 52 weeks</t>
    </r>
  </si>
  <si>
    <r>
      <rPr>
        <b/>
        <sz val="10"/>
        <rFont val="Times New Roman"/>
        <family val="1"/>
      </rPr>
      <t>Giá trị thị trường (giá đóng cửa cuối phiên giao dịch trong ngày báo cáo) của một chứng chỉ Quỹ</t>
    </r>
    <r>
      <rPr>
        <sz val="10"/>
        <rFont val="Times New Roman"/>
        <family val="1"/>
      </rPr>
      <t xml:space="preserve">
Market value of a Fund Certificate (closing price of the last trading session of the reporting date) </t>
    </r>
  </si>
  <si>
    <r>
      <rPr>
        <b/>
        <sz val="10"/>
        <rFont val="Times New Roman"/>
        <family val="1"/>
      </rPr>
      <t>Giá trị đầu kỳ</t>
    </r>
    <r>
      <rPr>
        <sz val="10"/>
        <rFont val="Times New Roman"/>
        <family val="1"/>
      </rPr>
      <t xml:space="preserve">
Beginning perriod Value</t>
    </r>
  </si>
  <si>
    <r>
      <rPr>
        <b/>
        <sz val="10"/>
        <rFont val="Times New Roman"/>
        <family val="1"/>
      </rPr>
      <t>Giá trị cuối kỳ</t>
    </r>
    <r>
      <rPr>
        <sz val="10"/>
        <rFont val="Times New Roman"/>
        <family val="1"/>
      </rPr>
      <t xml:space="preserve">
Ending period Value</t>
    </r>
  </si>
  <si>
    <r>
      <rPr>
        <b/>
        <sz val="10"/>
        <rFont val="Times New Roman"/>
        <family val="1"/>
      </rPr>
      <t>Thay đổi giá trị thị trường trong kỳ so với kỳ trước</t>
    </r>
    <r>
      <rPr>
        <sz val="10"/>
        <rFont val="Times New Roman"/>
        <family val="1"/>
      </rPr>
      <t xml:space="preserve">
Change of market value in the period in comparision to the last period</t>
    </r>
  </si>
  <si>
    <r>
      <rPr>
        <b/>
        <sz val="10"/>
        <rFont val="Times New Roman"/>
        <family val="1"/>
      </rPr>
      <t>Chênh lệch giữa giá thị trường của chứng chỉ Quỹ và giá trị tài sản ròng trên một chứng chỉ Quỹ</t>
    </r>
    <r>
      <rPr>
        <sz val="10"/>
        <rFont val="Times New Roman"/>
        <family val="1"/>
      </rPr>
      <t xml:space="preserve">
Difference  between Market Value per Fund Certificate and NAV per Fund Certificate</t>
    </r>
  </si>
  <si>
    <r>
      <rPr>
        <b/>
        <sz val="10"/>
        <rFont val="Times New Roman"/>
        <family val="1"/>
      </rPr>
      <t>Giá trị thị trường cao nhất/thấp nhất trong vòng 52 tuần gần nhất</t>
    </r>
    <r>
      <rPr>
        <sz val="10"/>
        <rFont val="Times New Roman"/>
        <family val="1"/>
      </rPr>
      <t xml:space="preserve">
Highest/lowest Market Value within latest 52 weeks</t>
    </r>
  </si>
  <si>
    <r>
      <t xml:space="preserve">Tỷ lệ sở hữu nước ngoài (không áp dụng với quỹ niêm yết)
</t>
    </r>
    <r>
      <rPr>
        <sz val="10"/>
        <rFont val="Times New Roman"/>
        <family val="1"/>
      </rPr>
      <t>Foreign investors' ownership ratio (not applicable for listed fund)</t>
    </r>
  </si>
  <si>
    <t xml:space="preserve">          Phó Giám đốc phòng GD&amp;DV Chứng Khoán</t>
  </si>
  <si>
    <t>SỐ LÔ</t>
  </si>
  <si>
    <t>NAV/LÔ</t>
  </si>
  <si>
    <t>NAV/CCQ</t>
  </si>
  <si>
    <t>MARKET MAX</t>
  </si>
  <si>
    <t>MARKET MIN'</t>
  </si>
  <si>
    <t xml:space="preserve">          Vũ Minh Hồng</t>
  </si>
  <si>
    <t>Số lượng Chứng chỉ quỹ/Number of  fund certificates</t>
  </si>
  <si>
    <t>Tổng giá trị/Total value of  Fund Certificates</t>
  </si>
  <si>
    <t>Tỷ lệ sở hữu/Foreign investors' ownership ratio</t>
  </si>
  <si>
    <r>
      <t xml:space="preserve">Công ty Cổ phần Quản lý Quỹ Kỹ Thương
</t>
    </r>
    <r>
      <rPr>
        <sz val="12"/>
        <rFont val="Times New Roman"/>
        <family val="1"/>
      </rPr>
      <t>Techcom Capital Joint Stock Company</t>
    </r>
  </si>
  <si>
    <t>Lê Quang Hưng</t>
  </si>
  <si>
    <t>Giám đốc cao cấp Phân tích đầu tư/ Head of Investment Analysis</t>
  </si>
  <si>
    <t>Theo thư Ủy quyền số 011204/23/UQ-CTHĐQT-TCC hiệu lực ngày 17/04/2023 được ký bởi Ông Nguyễn Xuân Minh - Người đại diện theo pháp luật của Công ty cổ phần Quản lý Quỹ Kỹ thương.</t>
  </si>
  <si>
    <t>According to Letter of Attorney No. 011204/23/UQ-CTHĐQT-TCC effective from 17 April 2023 signed by Mr. Nguyen Xuan Minh - The Legal Representative of Techcom Capital Joint Stock Company.</t>
  </si>
  <si>
    <t>Phí Tuấn Thành</t>
  </si>
  <si>
    <t>Tổng Giám đốc/ Chief Executive Oficer</t>
  </si>
  <si>
    <t>Theo thư Ủy quyền số 020703/23/UQ-CTHĐQT-TCC hiệu lực ngày 07/03/2023 được ký bởi Ông Nguyễn Xuân Minh - Người đại diện theo pháp luật của Công ty cổ phần Quản lý Quỹ Kỹ thương</t>
  </si>
  <si>
    <t>According to Letter of Attorney No. 020703/23/UQ-CTHĐQT-TCC effective from 07 March 2023 signed by Mr. Nguyen Xuan Minh - The Legal Representative of Techcom Capital Joint Stock Company.</t>
  </si>
  <si>
    <t>Công ty Cổ phần Quản lý Quỹ Kỹ Thương</t>
  </si>
  <si>
    <t>FUETCC50</t>
  </si>
  <si>
    <t xml:space="preserve">KỲ TRƯỚC
LAST PERIOD </t>
  </si>
  <si>
    <r>
      <t xml:space="preserve">QUỸ ETF TECHCOM CAPITAL VNX50 
</t>
    </r>
    <r>
      <rPr>
        <sz val="12"/>
        <rFont val="Times New Roman"/>
        <family val="1"/>
      </rPr>
      <t>TECHCOM CAPITAL VNX50 ETF</t>
    </r>
  </si>
  <si>
    <t>Mã</t>
  </si>
  <si>
    <t>Tham
 chiếu</t>
  </si>
  <si>
    <t>Mở 
cửa</t>
  </si>
  <si>
    <t>Đóng
 cửa</t>
  </si>
  <si>
    <t>Cao
nhất</t>
  </si>
  <si>
    <t>Thấp
 nhất</t>
  </si>
  <si>
    <t>Trung
 bình</t>
  </si>
  <si>
    <t>Thay đổi giá</t>
  </si>
  <si>
    <t>GD khớp lệnh</t>
  </si>
  <si>
    <t>GD thỏa thuận</t>
  </si>
  <si>
    <t>Tổng giao dịch</t>
  </si>
  <si>
    <t>Vốn hóa
 thị trường</t>
  </si>
  <si>
    <t>+/-</t>
  </si>
  <si>
    <t>%</t>
  </si>
  <si>
    <t>KL</t>
  </si>
  <si>
    <t>GT</t>
  </si>
  <si>
    <t>Chọn</t>
  </si>
  <si>
    <t>Đvcs</t>
  </si>
  <si>
    <t>Số lượng</t>
  </si>
  <si>
    <t>Tiền</t>
  </si>
  <si>
    <t>Tên loại</t>
  </si>
  <si>
    <t>BIDB500999</t>
  </si>
  <si>
    <t>Tài sản ròng của Quỹ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</si>
</sst>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6">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 #,##0_-;\-* #,##0_-;_-* &quot;-&quot;_-;_-@_-"/>
    <numFmt numFmtId="165" formatCode="_-* #,##0.00_-;\-* #,##0.00_-;_-* &quot;-&quot;??_-;_-@_-"/>
    <numFmt numFmtId="166" formatCode="_-* #,##0.00\ _₫_-;\-* #,##0.00\ _₫_-;_-* &quot;-&quot;??\ _₫_-;_-@_-"/>
    <numFmt numFmtId="167" formatCode="_(* #,##0_);_(* \(#,##0\);_(* &quot;-&quot;??_);_(@_)"/>
    <numFmt numFmtId="168" formatCode="&quot;\&quot;#,##0;[Red]&quot;\&quot;&quot;\&quot;\-#,##0"/>
    <numFmt numFmtId="169" formatCode="&quot;\&quot;#,##0.00;[Red]&quot;\&quot;\-#,##0.00"/>
    <numFmt numFmtId="170" formatCode="0.0"/>
    <numFmt numFmtId="171" formatCode="&quot;\&quot;#,##0;[Red]&quot;\&quot;\-#,##0"/>
    <numFmt numFmtId="172" formatCode="#,##0;[Red]&quot;-&quot;#,##0"/>
    <numFmt numFmtId="173" formatCode="0.000"/>
    <numFmt numFmtId="174" formatCode="#,##0.00;[Red]&quot;-&quot;#,##0.00"/>
    <numFmt numFmtId="175" formatCode="mmm"/>
    <numFmt numFmtId="176" formatCode="#,##0;\(#,##0\)"/>
    <numFmt numFmtId="177" formatCode="_(* #.##0_);_(* \(#.##0\);_(* &quot;-&quot;_);_(@_)"/>
    <numFmt numFmtId="178" formatCode="_ &quot;R&quot;\ * #,##0_ ;_ &quot;R&quot;\ * \-#,##0_ ;_ &quot;R&quot;\ * &quot;-&quot;_ ;_ @_ "/>
    <numFmt numFmtId="179" formatCode="\$#&quot;,&quot;##0\ ;\(\$#&quot;,&quot;##0\)"/>
    <numFmt numFmtId="180" formatCode="\t0.00%"/>
    <numFmt numFmtId="181" formatCode="_-* #,##0\ _D_M_-;\-* #,##0\ _D_M_-;_-* &quot;-&quot;\ _D_M_-;_-@_-"/>
    <numFmt numFmtId="182" formatCode="_-* #,##0.00\ _D_M_-;\-* #,##0.00\ _D_M_-;_-* &quot;-&quot;??\ _D_M_-;_-@_-"/>
    <numFmt numFmtId="183" formatCode="\t#\ ??/??"/>
    <numFmt numFmtId="184" formatCode="_-[$€-2]* #,##0.00_-;\-[$€-2]* #,##0.00_-;_-[$€-2]* &quot;-&quot;??_-"/>
    <numFmt numFmtId="185" formatCode="#,##0\ "/>
    <numFmt numFmtId="186" formatCode="#."/>
    <numFmt numFmtId="187" formatCode="#,###"/>
    <numFmt numFmtId="188" formatCode="_-&quot;$&quot;* #,##0_-;\-&quot;$&quot;* #,##0_-;_-&quot;$&quot;* &quot;-&quot;_-;_-@_-"/>
    <numFmt numFmtId="189" formatCode="_-&quot;$&quot;* #,##0.00_-;\-&quot;$&quot;* #,##0.00_-;_-&quot;$&quot;* &quot;-&quot;??_-;_-@_-"/>
    <numFmt numFmtId="190" formatCode="#,##0\ &quot;F&quot;;[Red]\-#,##0\ &quot;F&quot;"/>
    <numFmt numFmtId="191" formatCode="#,##0.000;[Red]#,##0.000"/>
    <numFmt numFmtId="192" formatCode="0.00_)"/>
    <numFmt numFmtId="193" formatCode="#,##0.0;[Red]#,##0.0"/>
    <numFmt numFmtId="194" formatCode="0.000%"/>
    <numFmt numFmtId="195" formatCode="0%_);\(0%\)"/>
    <numFmt numFmtId="196" formatCode="d"/>
    <numFmt numFmtId="197" formatCode="#"/>
    <numFmt numFmtId="198" formatCode="&quot;¡Ì&quot;#,##0;[Red]\-&quot;¡Ì&quot;#,##0"/>
    <numFmt numFmtId="199" formatCode="#,##0.00\ &quot;F&quot;;[Red]\-#,##0.00\ &quot;F&quot;"/>
    <numFmt numFmtId="200" formatCode="_-* #,##0\ &quot;F&quot;_-;\-* #,##0\ &quot;F&quot;_-;_-* &quot;-&quot;\ &quot;F&quot;_-;_-@_-"/>
    <numFmt numFmtId="201" formatCode="#,##0.00\ &quot;F&quot;;\-#,##0.00\ &quot;F&quot;"/>
    <numFmt numFmtId="202" formatCode="_-* #,##0\ &quot;DM&quot;_-;\-* #,##0\ &quot;DM&quot;_-;_-* &quot;-&quot;\ &quot;DM&quot;_-;_-@_-"/>
    <numFmt numFmtId="203" formatCode="_-* #,##0.00\ &quot;DM&quot;_-;\-* #,##0.00\ &quot;DM&quot;_-;_-* &quot;-&quot;??\ &quot;DM&quot;_-;_-@_-"/>
    <numFmt numFmtId="204" formatCode="_ * #,##0.00_ ;_ * \-#,##0.00_ ;_ * &quot;-&quot;??_ ;_ @_ "/>
    <numFmt numFmtId="205" formatCode="_ * #,##0_ ;_ * \-#,##0_ ;_ * &quot;-&quot;_ ;_ @_ "/>
    <numFmt numFmtId="206" formatCode="#,##0\ &quot;$&quot;_);[Red]\(#,##0\ &quot;$&quot;\)"/>
    <numFmt numFmtId="207" formatCode="[$-1010000]d/m/yyyy;@"/>
    <numFmt numFmtId="208" formatCode="[$-F800]dddd\,\ mmmm\ dd\,\ yyyy"/>
    <numFmt numFmtId="209" formatCode="[$-14809]dddd\,\ d\ mmmm\ yyyy;@"/>
    <numFmt numFmtId="210" formatCode="_(* #,##0.00000_);_(* \(#,##0.00000\);_(* &quot;-&quot;??_);_(@_)"/>
    <numFmt numFmtId="211" formatCode="#,##0.0"/>
    <numFmt numFmtId="212" formatCode="_(* #,##0.000000000_);_(* \(#,##0.000000000\);_(* &quot;-&quot;??_);_(@_)"/>
    <numFmt numFmtId="213" formatCode="&quot;ü&quot;;&quot;ü&quot;;\ &quot; &quot;"/>
    <numFmt numFmtId="214" formatCode="dd/mm/yyyy;@"/>
  </numFmts>
  <fonts count="120">
    <font>
      <sz val="11"/>
      <name val="Times New Roman"/>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Times New Roman"/>
      <family val="1"/>
    </font>
    <font>
      <sz val="12"/>
      <color indexed="8"/>
      <name val="Times New Roman"/>
      <family val="1"/>
    </font>
    <font>
      <sz val="11"/>
      <color indexed="8"/>
      <name val="Times New Roman"/>
      <family val="1"/>
    </font>
    <font>
      <i/>
      <sz val="12"/>
      <color indexed="8"/>
      <name val="Times New Roman"/>
      <family val="1"/>
    </font>
    <font>
      <b/>
      <sz val="15"/>
      <color indexed="8"/>
      <name val="Times New Roman"/>
      <family val="1"/>
    </font>
    <font>
      <b/>
      <sz val="20"/>
      <color indexed="8"/>
      <name val="Times New Roman"/>
      <family val="1"/>
    </font>
    <font>
      <b/>
      <sz val="12"/>
      <color indexed="8"/>
      <name val="Times New Roman"/>
      <family val="1"/>
    </font>
    <font>
      <b/>
      <sz val="11"/>
      <color indexed="8"/>
      <name val="Times New Roman"/>
      <family val="1"/>
    </font>
    <font>
      <b/>
      <i/>
      <sz val="11"/>
      <color indexed="8"/>
      <name val="Times New Roman"/>
      <family val="1"/>
    </font>
    <font>
      <i/>
      <sz val="11"/>
      <color indexed="8"/>
      <name val="Times New Roman"/>
      <family val="1"/>
    </font>
    <font>
      <sz val="12"/>
      <name val=".VnTime"/>
      <family val="2"/>
    </font>
    <font>
      <b/>
      <sz val="10"/>
      <name val="Times New Roman"/>
      <family val="1"/>
    </font>
    <font>
      <sz val="10"/>
      <name val="Times New Roman"/>
      <family val="1"/>
    </font>
    <font>
      <b/>
      <sz val="12"/>
      <name val="Times New Roman"/>
      <family val="1"/>
    </font>
    <font>
      <sz val="12"/>
      <name val="Times New Roman"/>
      <family val="1"/>
    </font>
    <font>
      <sz val="10"/>
      <name val="Arial"/>
      <family val="2"/>
    </font>
    <font>
      <sz val="10"/>
      <name val="?? ??"/>
      <family val="1"/>
      <charset val="136"/>
    </font>
    <font>
      <sz val="14"/>
      <name val="??"/>
      <family val="3"/>
      <charset val="129"/>
    </font>
    <font>
      <sz val="9"/>
      <name val="Arial"/>
      <family val="2"/>
    </font>
    <font>
      <sz val="11"/>
      <name val="??"/>
      <family val="3"/>
      <charset val="129"/>
    </font>
    <font>
      <sz val="12"/>
      <name val="Courier"/>
      <family val="3"/>
    </font>
    <font>
      <sz val="10"/>
      <color indexed="8"/>
      <name val="Arial"/>
      <family val="2"/>
    </font>
    <font>
      <sz val="10"/>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16"/>
      <name val="AngsanaUPC"/>
      <family val="3"/>
    </font>
    <font>
      <sz val="22"/>
      <name val="ＭＳ 明朝"/>
      <family val="1"/>
      <charset val="128"/>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sz val="10"/>
      <name val=" "/>
      <family val="1"/>
      <charset val="136"/>
    </font>
    <font>
      <b/>
      <sz val="11"/>
      <name val="Times New Roman"/>
      <family val="1"/>
    </font>
    <font>
      <i/>
      <sz val="12"/>
      <name val="Times New Roman"/>
      <family val="1"/>
    </font>
    <font>
      <sz val="11"/>
      <color theme="1"/>
      <name val="Calibri"/>
      <family val="2"/>
      <scheme val="minor"/>
    </font>
    <font>
      <sz val="11"/>
      <color theme="1"/>
      <name val="Times New Roman"/>
      <family val="1"/>
    </font>
    <font>
      <sz val="12"/>
      <color theme="1"/>
      <name val="Times New Roman"/>
      <family val="1"/>
    </font>
    <font>
      <b/>
      <sz val="12"/>
      <color rgb="FFFF0000"/>
      <name val="Times New Roman"/>
      <family val="1"/>
    </font>
    <font>
      <b/>
      <sz val="11"/>
      <color rgb="FFFF0000"/>
      <name val="Times New Roman"/>
      <family val="1"/>
    </font>
    <font>
      <i/>
      <sz val="11"/>
      <name val="Times New Roman"/>
      <family val="1"/>
    </font>
    <font>
      <b/>
      <i/>
      <sz val="12"/>
      <name val="Times New Roman"/>
      <family val="1"/>
    </font>
    <font>
      <b/>
      <i/>
      <sz val="9"/>
      <name val="Times New Roman"/>
      <family val="1"/>
    </font>
    <font>
      <i/>
      <sz val="9"/>
      <name val="Times New Roman"/>
      <family val="1"/>
    </font>
    <font>
      <i/>
      <sz val="10"/>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b/>
      <sz val="20"/>
      <color rgb="FFFF0000"/>
      <name val="Times New Roman"/>
      <family val="1"/>
    </font>
    <font>
      <b/>
      <sz val="13"/>
      <name val="Times New Roman"/>
      <family val="1"/>
    </font>
    <font>
      <sz val="13"/>
      <name val="Times New Roman"/>
      <family val="1"/>
    </font>
    <font>
      <b/>
      <sz val="13"/>
      <color rgb="FFFF0000"/>
      <name val="Arial"/>
      <family val="2"/>
    </font>
    <font>
      <b/>
      <sz val="13"/>
      <color theme="1"/>
      <name val="Times New Roman"/>
      <family val="1"/>
    </font>
    <font>
      <sz val="13"/>
      <color theme="1"/>
      <name val="Times New Roman"/>
      <family val="1"/>
    </font>
    <font>
      <b/>
      <sz val="13"/>
      <name val="Arial"/>
      <family val="2"/>
    </font>
    <font>
      <b/>
      <sz val="13"/>
      <color rgb="FFFFFF00"/>
      <name val="Times New Roman"/>
      <family val="1"/>
    </font>
    <font>
      <b/>
      <sz val="13"/>
      <color rgb="FFFFFF00"/>
      <name val="Arial"/>
      <family val="2"/>
    </font>
    <font>
      <sz val="13"/>
      <color rgb="FFFFFF00"/>
      <name val="Arial"/>
      <family val="2"/>
    </font>
    <font>
      <sz val="11"/>
      <color rgb="FFFF0000"/>
      <name val="Times New Roman"/>
      <family val="1"/>
    </font>
    <font>
      <b/>
      <sz val="13"/>
      <color rgb="FFFF0000"/>
      <name val="Times New Roman"/>
      <family val="1"/>
    </font>
    <font>
      <b/>
      <sz val="9"/>
      <color indexed="9"/>
      <name val="Arial"/>
      <family val="2"/>
    </font>
    <font>
      <sz val="9"/>
      <color indexed="8"/>
      <name val="Arial"/>
      <family val="2"/>
    </font>
    <font>
      <sz val="10"/>
      <color rgb="FFFF0000"/>
      <name val="Times New Roman"/>
      <family val="1"/>
    </font>
    <font>
      <u/>
      <sz val="10"/>
      <color indexed="12"/>
      <name val="Arial"/>
      <family val="2"/>
    </font>
    <font>
      <sz val="10"/>
      <color indexed="10"/>
      <name val="Arial"/>
      <family val="2"/>
    </font>
    <font>
      <sz val="10"/>
      <color indexed="12"/>
      <name val="Arial"/>
      <family val="2"/>
    </font>
    <font>
      <sz val="10"/>
      <name val="Wingdings"/>
      <charset val="2"/>
    </font>
  </fonts>
  <fills count="47">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
      <patternFill patternType="solid">
        <fgColor theme="7"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rgb="FFFFFF00"/>
        <bgColor indexed="64"/>
      </patternFill>
    </fill>
    <fill>
      <patternFill patternType="solid">
        <fgColor indexed="4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9389629810485"/>
        <bgColor indexed="64"/>
      </patternFill>
    </fill>
    <fill>
      <patternFill patternType="solid">
        <fgColor indexed="30"/>
        <bgColor indexed="64"/>
      </patternFill>
    </fill>
    <fill>
      <patternFill patternType="solid">
        <fgColor rgb="FFCCFFCC"/>
        <bgColor indexed="64"/>
      </patternFill>
    </fill>
  </fills>
  <borders count="34">
    <border>
      <left/>
      <right/>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ashed">
        <color indexed="9"/>
      </left>
      <right style="dashed">
        <color indexed="9"/>
      </right>
      <top style="dotted">
        <color indexed="9"/>
      </top>
      <bottom style="dashed">
        <color indexed="9"/>
      </bottom>
      <diagonal/>
    </border>
    <border>
      <left style="dashed">
        <color indexed="9"/>
      </left>
      <right/>
      <top style="dotted">
        <color indexed="9"/>
      </top>
      <bottom style="dotted">
        <color indexed="9"/>
      </bottom>
      <diagonal/>
    </border>
    <border>
      <left/>
      <right style="dashed">
        <color indexed="9"/>
      </right>
      <top style="dotted">
        <color indexed="9"/>
      </top>
      <bottom style="dotted">
        <color indexed="9"/>
      </bottom>
      <diagonal/>
    </border>
    <border>
      <left style="dashed">
        <color indexed="9"/>
      </left>
      <right style="dashed">
        <color indexed="9"/>
      </right>
      <top style="dotted">
        <color indexed="9"/>
      </top>
      <bottom/>
      <diagonal/>
    </border>
    <border>
      <left style="dashed">
        <color indexed="9"/>
      </left>
      <right style="dashed">
        <color indexed="9"/>
      </right>
      <top/>
      <bottom style="dashed">
        <color indexed="9"/>
      </bottom>
      <diagonal/>
    </border>
    <border>
      <left style="dashed">
        <color indexed="9"/>
      </left>
      <right style="dotted">
        <color indexed="9"/>
      </right>
      <top style="dotted">
        <color indexed="9"/>
      </top>
      <bottom/>
      <diagonal/>
    </border>
    <border>
      <left style="dashed">
        <color indexed="9"/>
      </left>
      <right style="dotted">
        <color indexed="9"/>
      </right>
      <top/>
      <bottom style="dashed">
        <color indexed="9"/>
      </bottom>
      <diagonal/>
    </border>
    <border>
      <left style="thin">
        <color rgb="FF000000"/>
      </left>
      <right style="thin">
        <color rgb="FF000000"/>
      </right>
      <top style="thin">
        <color rgb="FF000000"/>
      </top>
      <bottom style="thin">
        <color rgb="FF000000"/>
      </bottom>
      <diagonal/>
    </border>
  </borders>
  <cellStyleXfs count="222">
    <xf numFmtId="0" fontId="0" fillId="0" borderId="0"/>
    <xf numFmtId="0" fontId="21" fillId="0" borderId="0"/>
    <xf numFmtId="0" fontId="22" fillId="0" borderId="0" applyFont="0" applyFill="0" applyBorder="0" applyAlignment="0" applyProtection="0"/>
    <xf numFmtId="168" fontId="21" fillId="0" borderId="0" applyFont="0" applyFill="0" applyBorder="0" applyAlignment="0" applyProtection="0"/>
    <xf numFmtId="40" fontId="23" fillId="0" borderId="0" applyFont="0" applyFill="0" applyBorder="0" applyAlignment="0" applyProtection="0"/>
    <xf numFmtId="38" fontId="23" fillId="0" borderId="0" applyFont="0" applyFill="0" applyBorder="0" applyAlignment="0" applyProtection="0"/>
    <xf numFmtId="164" fontId="24" fillId="0" borderId="0" applyFont="0" applyFill="0" applyBorder="0" applyAlignment="0" applyProtection="0"/>
    <xf numFmtId="9" fontId="25" fillId="0" borderId="0" applyFont="0" applyFill="0" applyBorder="0" applyAlignment="0" applyProtection="0"/>
    <xf numFmtId="6" fontId="26" fillId="0" borderId="0" applyFont="0" applyFill="0" applyBorder="0" applyAlignment="0" applyProtection="0"/>
    <xf numFmtId="0" fontId="20" fillId="0" borderId="0">
      <alignment vertical="center"/>
    </xf>
    <xf numFmtId="0" fontId="27" fillId="0" borderId="0">
      <alignment vertical="top"/>
    </xf>
    <xf numFmtId="0" fontId="28" fillId="0" borderId="0" applyNumberFormat="0" applyFill="0" applyBorder="0" applyAlignment="0" applyProtection="0"/>
    <xf numFmtId="0" fontId="28" fillId="0" borderId="0" applyNumberFormat="0" applyFill="0" applyBorder="0" applyAlignment="0" applyProtection="0"/>
    <xf numFmtId="0" fontId="18" fillId="0" borderId="0"/>
    <xf numFmtId="0" fontId="16" fillId="0" borderId="0"/>
    <xf numFmtId="0" fontId="21" fillId="0" borderId="0" applyFont="0" applyFill="0" applyBorder="0" applyAlignment="0" applyProtection="0"/>
    <xf numFmtId="0" fontId="29" fillId="0" borderId="0" applyFont="0" applyFill="0" applyBorder="0" applyAlignment="0" applyProtection="0"/>
    <xf numFmtId="169" fontId="30" fillId="0" borderId="0" applyFont="0" applyFill="0" applyBorder="0" applyAlignment="0" applyProtection="0"/>
    <xf numFmtId="170" fontId="21" fillId="0" borderId="0" applyFont="0" applyFill="0" applyBorder="0" applyAlignment="0" applyProtection="0"/>
    <xf numFmtId="0" fontId="29" fillId="0" borderId="0" applyFont="0" applyFill="0" applyBorder="0" applyAlignment="0" applyProtection="0"/>
    <xf numFmtId="171" fontId="30" fillId="0" borderId="0" applyFont="0" applyFill="0" applyBorder="0" applyAlignment="0" applyProtection="0"/>
    <xf numFmtId="0" fontId="31" fillId="0" borderId="0">
      <alignment horizontal="center" wrapText="1"/>
      <protection locked="0"/>
    </xf>
    <xf numFmtId="0" fontId="21" fillId="0" borderId="0" applyFont="0" applyFill="0" applyBorder="0" applyAlignment="0" applyProtection="0"/>
    <xf numFmtId="0" fontId="29" fillId="0" borderId="0" applyFont="0" applyFill="0" applyBorder="0" applyAlignment="0" applyProtection="0"/>
    <xf numFmtId="172" fontId="30" fillId="0" borderId="0" applyFont="0" applyFill="0" applyBorder="0" applyAlignment="0" applyProtection="0"/>
    <xf numFmtId="173" fontId="21" fillId="0" borderId="0" applyFont="0" applyFill="0" applyBorder="0" applyAlignment="0" applyProtection="0"/>
    <xf numFmtId="0" fontId="29" fillId="0" borderId="0" applyFont="0" applyFill="0" applyBorder="0" applyAlignment="0" applyProtection="0"/>
    <xf numFmtId="174" fontId="30" fillId="0" borderId="0" applyFont="0" applyFill="0" applyBorder="0" applyAlignment="0" applyProtection="0"/>
    <xf numFmtId="0" fontId="29" fillId="0" borderId="0"/>
    <xf numFmtId="0" fontId="32" fillId="0" borderId="0"/>
    <xf numFmtId="0" fontId="29" fillId="0" borderId="0"/>
    <xf numFmtId="37" fontId="33" fillId="0" borderId="0"/>
    <xf numFmtId="175" fontId="21" fillId="0" borderId="0" applyFill="0" applyBorder="0" applyAlignment="0"/>
    <xf numFmtId="0" fontId="34" fillId="0" borderId="0"/>
    <xf numFmtId="1" fontId="35" fillId="0" borderId="1" applyBorder="0"/>
    <xf numFmtId="43" fontId="6" fillId="0" borderId="0" applyFont="0" applyFill="0" applyBorder="0" applyAlignment="0" applyProtection="0"/>
    <xf numFmtId="43" fontId="74"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176" fontId="18" fillId="0" borderId="0"/>
    <xf numFmtId="177" fontId="36" fillId="0" borderId="0"/>
    <xf numFmtId="3" fontId="21" fillId="0" borderId="0" applyFont="0" applyFill="0" applyBorder="0" applyAlignment="0" applyProtection="0"/>
    <xf numFmtId="0" fontId="37" fillId="0" borderId="0" applyNumberFormat="0" applyAlignment="0">
      <alignment horizontal="left"/>
    </xf>
    <xf numFmtId="0" fontId="38" fillId="0" borderId="0" applyNumberFormat="0" applyAlignment="0"/>
    <xf numFmtId="178" fontId="39" fillId="0" borderId="0" applyFont="0" applyFill="0" applyBorder="0" applyAlignment="0" applyProtection="0"/>
    <xf numFmtId="179" fontId="21" fillId="0" borderId="0" applyFont="0" applyFill="0" applyBorder="0" applyAlignment="0" applyProtection="0"/>
    <xf numFmtId="180" fontId="21" fillId="0" borderId="0"/>
    <xf numFmtId="0" fontId="21" fillId="0" borderId="0" applyFont="0" applyFill="0" applyBorder="0" applyAlignment="0" applyProtection="0"/>
    <xf numFmtId="181" fontId="21" fillId="0" borderId="0" applyFont="0" applyFill="0" applyBorder="0" applyAlignment="0" applyProtection="0"/>
    <xf numFmtId="182" fontId="21" fillId="0" borderId="0" applyFont="0" applyFill="0" applyBorder="0" applyAlignment="0" applyProtection="0"/>
    <xf numFmtId="183" fontId="21" fillId="0" borderId="0"/>
    <xf numFmtId="0" fontId="40" fillId="0" borderId="0" applyNumberFormat="0" applyAlignment="0">
      <alignment horizontal="left"/>
    </xf>
    <xf numFmtId="184" fontId="16" fillId="0" borderId="0" applyFont="0" applyFill="0" applyBorder="0" applyAlignment="0" applyProtection="0"/>
    <xf numFmtId="2" fontId="21" fillId="0" borderId="0" applyFont="0" applyFill="0" applyBorder="0" applyAlignment="0" applyProtection="0"/>
    <xf numFmtId="185" fontId="16" fillId="0" borderId="2" applyFont="0" applyFill="0" applyBorder="0" applyProtection="0"/>
    <xf numFmtId="38" fontId="41" fillId="2" borderId="0" applyNumberFormat="0" applyBorder="0" applyAlignment="0" applyProtection="0"/>
    <xf numFmtId="0" fontId="42" fillId="0" borderId="0">
      <alignment horizontal="left"/>
    </xf>
    <xf numFmtId="0" fontId="43" fillId="0" borderId="3" applyNumberFormat="0" applyAlignment="0" applyProtection="0">
      <alignment horizontal="left" vertical="center"/>
    </xf>
    <xf numFmtId="0" fontId="43" fillId="0" borderId="4">
      <alignment horizontal="left" vertical="center"/>
    </xf>
    <xf numFmtId="14" fontId="44" fillId="3" borderId="5">
      <alignment horizontal="center" vertical="center" wrapText="1"/>
    </xf>
    <xf numFmtId="186" fontId="45" fillId="0" borderId="0">
      <protection locked="0"/>
    </xf>
    <xf numFmtId="186" fontId="45" fillId="0" borderId="0">
      <protection locked="0"/>
    </xf>
    <xf numFmtId="10" fontId="41" fillId="4" borderId="6" applyNumberFormat="0" applyBorder="0" applyAlignment="0" applyProtection="0"/>
    <xf numFmtId="175" fontId="46" fillId="5" borderId="0"/>
    <xf numFmtId="175" fontId="46" fillId="6" borderId="0"/>
    <xf numFmtId="164" fontId="21" fillId="0" borderId="0" applyFont="0" applyFill="0" applyBorder="0" applyAlignment="0" applyProtection="0"/>
    <xf numFmtId="165" fontId="21" fillId="0" borderId="0" applyFont="0" applyFill="0" applyBorder="0" applyAlignment="0" applyProtection="0"/>
    <xf numFmtId="0" fontId="47" fillId="0" borderId="5"/>
    <xf numFmtId="187" fontId="48" fillId="0" borderId="7"/>
    <xf numFmtId="188" fontId="21" fillId="0" borderId="0" applyFont="0" applyFill="0" applyBorder="0" applyAlignment="0" applyProtection="0"/>
    <xf numFmtId="189" fontId="21" fillId="0" borderId="0" applyFont="0" applyFill="0" applyBorder="0" applyAlignment="0" applyProtection="0"/>
    <xf numFmtId="190" fontId="49" fillId="0" borderId="0" applyFont="0" applyFill="0" applyBorder="0" applyAlignment="0" applyProtection="0"/>
    <xf numFmtId="191" fontId="49" fillId="0" borderId="0" applyFont="0" applyFill="0" applyBorder="0" applyAlignment="0" applyProtection="0"/>
    <xf numFmtId="0" fontId="50" fillId="0" borderId="0" applyNumberFormat="0" applyFont="0" applyFill="0" applyAlignment="0"/>
    <xf numFmtId="0" fontId="39" fillId="0" borderId="6"/>
    <xf numFmtId="0" fontId="18" fillId="0" borderId="0"/>
    <xf numFmtId="37" fontId="51" fillId="0" borderId="0"/>
    <xf numFmtId="0" fontId="52" fillId="0" borderId="6" applyNumberFormat="0" applyFont="0" applyFill="0" applyBorder="0" applyAlignment="0">
      <alignment horizontal="center"/>
    </xf>
    <xf numFmtId="192" fontId="53" fillId="0" borderId="0"/>
    <xf numFmtId="0" fontId="74" fillId="0" borderId="0"/>
    <xf numFmtId="0" fontId="74" fillId="0" borderId="0"/>
    <xf numFmtId="0" fontId="74" fillId="0" borderId="0"/>
    <xf numFmtId="0" fontId="74" fillId="0" borderId="0"/>
    <xf numFmtId="0" fontId="16" fillId="0" borderId="0"/>
    <xf numFmtId="0" fontId="16" fillId="0" borderId="0"/>
    <xf numFmtId="193" fontId="49" fillId="0" borderId="0" applyFont="0" applyFill="0" applyBorder="0" applyAlignment="0" applyProtection="0"/>
    <xf numFmtId="194" fontId="49" fillId="0" borderId="0" applyFont="0" applyFill="0" applyBorder="0" applyAlignment="0" applyProtection="0"/>
    <xf numFmtId="0" fontId="21" fillId="0" borderId="0" applyFont="0" applyFill="0" applyBorder="0" applyAlignment="0" applyProtection="0"/>
    <xf numFmtId="0" fontId="18" fillId="0" borderId="0"/>
    <xf numFmtId="14" fontId="31" fillId="0" borderId="0">
      <alignment horizontal="center" wrapText="1"/>
      <protection locked="0"/>
    </xf>
    <xf numFmtId="9" fontId="6" fillId="0" borderId="0" applyFont="0" applyFill="0" applyBorder="0" applyAlignment="0" applyProtection="0"/>
    <xf numFmtId="195" fontId="21" fillId="0" borderId="0" applyFont="0" applyFill="0" applyBorder="0" applyAlignment="0" applyProtection="0"/>
    <xf numFmtId="10" fontId="21" fillId="0" borderId="0" applyFont="0" applyFill="0" applyBorder="0" applyAlignment="0" applyProtection="0"/>
    <xf numFmtId="9" fontId="6" fillId="0" borderId="0" applyFont="0" applyFill="0" applyBorder="0" applyAlignment="0" applyProtection="0"/>
    <xf numFmtId="9" fontId="54" fillId="0" borderId="8" applyNumberFormat="0" applyBorder="0"/>
    <xf numFmtId="5" fontId="55" fillId="0" borderId="0"/>
    <xf numFmtId="0" fontId="54" fillId="0" borderId="0" applyNumberFormat="0" applyFont="0" applyFill="0" applyBorder="0" applyAlignment="0" applyProtection="0">
      <alignment horizontal="left"/>
    </xf>
    <xf numFmtId="196" fontId="21" fillId="0" borderId="0" applyNumberFormat="0" applyFill="0" applyBorder="0" applyAlignment="0" applyProtection="0">
      <alignment horizontal="left"/>
    </xf>
    <xf numFmtId="197" fontId="56" fillId="0" borderId="0" applyFont="0" applyFill="0" applyBorder="0" applyAlignment="0" applyProtection="0"/>
    <xf numFmtId="0" fontId="54" fillId="0" borderId="0" applyFont="0" applyFill="0" applyBorder="0" applyAlignment="0" applyProtection="0"/>
    <xf numFmtId="198" fontId="39" fillId="0" borderId="0" applyFont="0" applyFill="0" applyBorder="0" applyAlignment="0" applyProtection="0"/>
    <xf numFmtId="0" fontId="47" fillId="0" borderId="0"/>
    <xf numFmtId="40" fontId="57" fillId="0" borderId="0" applyBorder="0">
      <alignment horizontal="right"/>
    </xf>
    <xf numFmtId="199" fontId="39" fillId="0" borderId="9">
      <alignment horizontal="right" vertical="center"/>
    </xf>
    <xf numFmtId="200" fontId="39" fillId="0" borderId="9">
      <alignment horizontal="center"/>
    </xf>
    <xf numFmtId="3" fontId="58" fillId="0" borderId="10" applyNumberFormat="0" applyBorder="0" applyAlignment="0"/>
    <xf numFmtId="0" fontId="59" fillId="0" borderId="0" applyFill="0" applyBorder="0" applyProtection="0">
      <alignment horizontal="left" vertical="top"/>
    </xf>
    <xf numFmtId="190" fontId="39" fillId="0" borderId="0"/>
    <xf numFmtId="201" fontId="39" fillId="0" borderId="6"/>
    <xf numFmtId="0" fontId="60" fillId="7" borderId="6">
      <alignment horizontal="left" vertical="center"/>
    </xf>
    <xf numFmtId="5" fontId="61" fillId="0" borderId="11">
      <alignment horizontal="left" vertical="top"/>
    </xf>
    <xf numFmtId="5" fontId="28" fillId="0" borderId="12">
      <alignment horizontal="left" vertical="top"/>
    </xf>
    <xf numFmtId="0" fontId="62" fillId="0" borderId="12">
      <alignment horizontal="left" vertical="center"/>
    </xf>
    <xf numFmtId="202" fontId="21" fillId="0" borderId="0" applyFont="0" applyFill="0" applyBorder="0" applyAlignment="0" applyProtection="0"/>
    <xf numFmtId="203" fontId="21" fillId="0" borderId="0" applyFont="0" applyFill="0" applyBorder="0" applyAlignment="0" applyProtection="0"/>
    <xf numFmtId="0" fontId="64" fillId="0" borderId="0">
      <alignment vertical="center"/>
    </xf>
    <xf numFmtId="42" fontId="63" fillId="0" borderId="0" applyFont="0" applyFill="0" applyBorder="0" applyAlignment="0" applyProtection="0"/>
    <xf numFmtId="44" fontId="63" fillId="0" borderId="0" applyFont="0" applyFill="0" applyBorder="0" applyAlignment="0" applyProtection="0"/>
    <xf numFmtId="0" fontId="63" fillId="0" borderId="0"/>
    <xf numFmtId="0" fontId="71" fillId="0" borderId="0" applyFont="0" applyFill="0" applyBorder="0" applyAlignment="0" applyProtection="0"/>
    <xf numFmtId="0" fontId="71" fillId="0" borderId="0" applyFont="0" applyFill="0" applyBorder="0" applyAlignment="0" applyProtection="0"/>
    <xf numFmtId="0" fontId="20" fillId="0" borderId="0">
      <alignment vertical="center"/>
    </xf>
    <xf numFmtId="40" fontId="65" fillId="0" borderId="0" applyFont="0" applyFill="0" applyBorder="0" applyAlignment="0" applyProtection="0"/>
    <xf numFmtId="38" fontId="65" fillId="0" borderId="0" applyFont="0" applyFill="0" applyBorder="0" applyAlignment="0" applyProtection="0"/>
    <xf numFmtId="0" fontId="65" fillId="0" borderId="0" applyFont="0" applyFill="0" applyBorder="0" applyAlignment="0" applyProtection="0"/>
    <xf numFmtId="0" fontId="65" fillId="0" borderId="0" applyFont="0" applyFill="0" applyBorder="0" applyAlignment="0" applyProtection="0"/>
    <xf numFmtId="9" fontId="66" fillId="0" borderId="0" applyBorder="0" applyAlignment="0" applyProtection="0"/>
    <xf numFmtId="0" fontId="67" fillId="0" borderId="0"/>
    <xf numFmtId="0" fontId="68" fillId="0" borderId="0" applyFont="0" applyFill="0" applyBorder="0" applyAlignment="0" applyProtection="0"/>
    <xf numFmtId="0" fontId="68" fillId="0" borderId="0" applyFont="0" applyFill="0" applyBorder="0" applyAlignment="0" applyProtection="0"/>
    <xf numFmtId="42" fontId="21" fillId="0" borderId="0" applyFont="0" applyFill="0" applyBorder="0" applyAlignment="0" applyProtection="0"/>
    <xf numFmtId="44" fontId="21" fillId="0" borderId="0" applyFont="0" applyFill="0" applyBorder="0" applyAlignment="0" applyProtection="0"/>
    <xf numFmtId="0" fontId="69" fillId="0" borderId="0"/>
    <xf numFmtId="0" fontId="50" fillId="0" borderId="0"/>
    <xf numFmtId="164" fontId="24" fillId="0" borderId="0" applyFont="0" applyFill="0" applyBorder="0" applyAlignment="0" applyProtection="0"/>
    <xf numFmtId="165" fontId="24" fillId="0" borderId="0" applyFont="0" applyFill="0" applyBorder="0" applyAlignment="0" applyProtection="0"/>
    <xf numFmtId="204" fontId="21" fillId="0" borderId="0" applyFont="0" applyFill="0" applyBorder="0" applyAlignment="0" applyProtection="0"/>
    <xf numFmtId="205" fontId="21" fillId="0" borderId="0" applyFont="0" applyFill="0" applyBorder="0" applyAlignment="0" applyProtection="0"/>
    <xf numFmtId="0" fontId="70" fillId="0" borderId="0"/>
    <xf numFmtId="188" fontId="24" fillId="0" borderId="0" applyFont="0" applyFill="0" applyBorder="0" applyAlignment="0" applyProtection="0"/>
    <xf numFmtId="206" fontId="26" fillId="0" borderId="0" applyFont="0" applyFill="0" applyBorder="0" applyAlignment="0" applyProtection="0"/>
    <xf numFmtId="189" fontId="24" fillId="0" borderId="0" applyFont="0" applyFill="0" applyBorder="0" applyAlignment="0" applyProtection="0"/>
    <xf numFmtId="44" fontId="21" fillId="0" borderId="0" applyFont="0" applyFill="0" applyBorder="0" applyAlignment="0" applyProtection="0"/>
    <xf numFmtId="42" fontId="21" fillId="0" borderId="0" applyFont="0" applyFill="0" applyBorder="0" applyAlignment="0" applyProtection="0"/>
    <xf numFmtId="43" fontId="21" fillId="0" borderId="0" applyFont="0" applyFill="0" applyBorder="0" applyAlignment="0" applyProtection="0"/>
    <xf numFmtId="0" fontId="21" fillId="0" borderId="0"/>
    <xf numFmtId="0" fontId="5" fillId="0" borderId="0"/>
    <xf numFmtId="0" fontId="84" fillId="0" borderId="0" applyNumberFormat="0" applyFill="0" applyBorder="0" applyAlignment="0" applyProtection="0"/>
    <xf numFmtId="0" fontId="85" fillId="0" borderId="17" applyNumberFormat="0" applyFill="0" applyAlignment="0" applyProtection="0"/>
    <xf numFmtId="0" fontId="86" fillId="0" borderId="18" applyNumberFormat="0" applyFill="0" applyAlignment="0" applyProtection="0"/>
    <xf numFmtId="0" fontId="87" fillId="0" borderId="19" applyNumberFormat="0" applyFill="0" applyAlignment="0" applyProtection="0"/>
    <xf numFmtId="0" fontId="87" fillId="0" borderId="0" applyNumberFormat="0" applyFill="0" applyBorder="0" applyAlignment="0" applyProtection="0"/>
    <xf numFmtId="0" fontId="88" fillId="13" borderId="0" applyNumberFormat="0" applyBorder="0" applyAlignment="0" applyProtection="0"/>
    <xf numFmtId="0" fontId="89" fillId="14" borderId="0" applyNumberFormat="0" applyBorder="0" applyAlignment="0" applyProtection="0"/>
    <xf numFmtId="0" fontId="90" fillId="15" borderId="0" applyNumberFormat="0" applyBorder="0" applyAlignment="0" applyProtection="0"/>
    <xf numFmtId="0" fontId="91" fillId="16" borderId="20" applyNumberFormat="0" applyAlignment="0" applyProtection="0"/>
    <xf numFmtId="0" fontId="92" fillId="17" borderId="21" applyNumberFormat="0" applyAlignment="0" applyProtection="0"/>
    <xf numFmtId="0" fontId="93" fillId="17" borderId="20" applyNumberFormat="0" applyAlignment="0" applyProtection="0"/>
    <xf numFmtId="0" fontId="94" fillId="0" borderId="22" applyNumberFormat="0" applyFill="0" applyAlignment="0" applyProtection="0"/>
    <xf numFmtId="0" fontId="95" fillId="18" borderId="23" applyNumberFormat="0" applyAlignment="0" applyProtection="0"/>
    <xf numFmtId="0" fontId="96" fillId="0" borderId="0" applyNumberFormat="0" applyFill="0" applyBorder="0" applyAlignment="0" applyProtection="0"/>
    <xf numFmtId="0" fontId="97" fillId="0" borderId="0" applyNumberFormat="0" applyFill="0" applyBorder="0" applyAlignment="0" applyProtection="0"/>
    <xf numFmtId="0" fontId="98" fillId="0" borderId="25" applyNumberFormat="0" applyFill="0" applyAlignment="0" applyProtection="0"/>
    <xf numFmtId="0" fontId="99"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99" fillId="23" borderId="0" applyNumberFormat="0" applyBorder="0" applyAlignment="0" applyProtection="0"/>
    <xf numFmtId="0" fontId="99"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99" fillId="27" borderId="0" applyNumberFormat="0" applyBorder="0" applyAlignment="0" applyProtection="0"/>
    <xf numFmtId="0" fontId="99"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99" fillId="31" borderId="0" applyNumberFormat="0" applyBorder="0" applyAlignment="0" applyProtection="0"/>
    <xf numFmtId="0" fontId="99"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99" fillId="35" borderId="0" applyNumberFormat="0" applyBorder="0" applyAlignment="0" applyProtection="0"/>
    <xf numFmtId="0" fontId="99" fillId="36"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99" fillId="39" borderId="0" applyNumberFormat="0" applyBorder="0" applyAlignment="0" applyProtection="0"/>
    <xf numFmtId="0" fontId="99" fillId="40" borderId="0" applyNumberFormat="0" applyBorder="0" applyAlignment="0" applyProtection="0"/>
    <xf numFmtId="0" fontId="4" fillId="41" borderId="0" applyNumberFormat="0" applyBorder="0" applyAlignment="0" applyProtection="0"/>
    <xf numFmtId="0" fontId="4" fillId="42" borderId="0" applyNumberFormat="0" applyBorder="0" applyAlignment="0" applyProtection="0"/>
    <xf numFmtId="0" fontId="99" fillId="43" borderId="0" applyNumberFormat="0" applyBorder="0" applyAlignment="0" applyProtection="0"/>
    <xf numFmtId="0" fontId="100" fillId="0" borderId="0">
      <alignment vertical="top"/>
    </xf>
    <xf numFmtId="165" fontId="4" fillId="0" borderId="0" applyFont="0" applyFill="0" applyBorder="0" applyAlignment="0" applyProtection="0"/>
    <xf numFmtId="0" fontId="4" fillId="19" borderId="24" applyNumberFormat="0" applyFont="0" applyAlignment="0" applyProtection="0"/>
    <xf numFmtId="0" fontId="3" fillId="0" borderId="0"/>
    <xf numFmtId="43" fontId="21" fillId="0" borderId="0" quotePrefix="1" applyFont="0" applyFill="0" applyBorder="0" applyAlignment="0">
      <protection locked="0"/>
    </xf>
    <xf numFmtId="0" fontId="6" fillId="0" borderId="0"/>
    <xf numFmtId="43" fontId="21" fillId="0" borderId="0" applyFont="0" applyFill="0" applyBorder="0" applyAlignment="0" applyProtection="0"/>
    <xf numFmtId="0" fontId="100" fillId="0" borderId="0">
      <alignment vertical="top"/>
    </xf>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7" borderId="0" applyNumberFormat="0" applyBorder="0" applyAlignment="0" applyProtection="0"/>
    <xf numFmtId="0" fontId="2" fillId="41"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8" borderId="0" applyNumberFormat="0" applyBorder="0" applyAlignment="0" applyProtection="0"/>
    <xf numFmtId="0" fontId="2" fillId="42" borderId="0" applyNumberFormat="0" applyBorder="0" applyAlignment="0" applyProtection="0"/>
    <xf numFmtId="0" fontId="2" fillId="19" borderId="24" applyNumberFormat="0" applyFont="0" applyAlignment="0" applyProtection="0"/>
    <xf numFmtId="0" fontId="100" fillId="0" borderId="0">
      <alignment vertical="top"/>
    </xf>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41"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19" borderId="24" applyNumberFormat="0" applyFont="0" applyAlignment="0" applyProtection="0"/>
  </cellStyleXfs>
  <cellXfs count="313">
    <xf numFmtId="0" fontId="0" fillId="0" borderId="0" xfId="0"/>
    <xf numFmtId="0" fontId="8" fillId="0" borderId="0" xfId="0" applyFont="1" applyAlignment="1">
      <alignment horizontal="center" vertical="center"/>
    </xf>
    <xf numFmtId="0" fontId="13" fillId="0" borderId="6" xfId="0" applyFont="1" applyBorder="1" applyAlignment="1">
      <alignment horizontal="center" vertical="center" wrapText="1"/>
    </xf>
    <xf numFmtId="3" fontId="13" fillId="0" borderId="6" xfId="0" applyNumberFormat="1" applyFont="1" applyBorder="1" applyAlignment="1">
      <alignment horizontal="center" vertical="center" wrapText="1"/>
    </xf>
    <xf numFmtId="167" fontId="13" fillId="0" borderId="6" xfId="35" applyNumberFormat="1" applyFont="1" applyBorder="1" applyAlignment="1">
      <alignment horizontal="right" vertical="center" wrapText="1"/>
    </xf>
    <xf numFmtId="0" fontId="15" fillId="0" borderId="6" xfId="0" applyFont="1" applyBorder="1" applyAlignment="1">
      <alignment vertical="center" wrapText="1"/>
    </xf>
    <xf numFmtId="0" fontId="17" fillId="0" borderId="0" xfId="83" applyNumberFormat="1" applyFont="1" applyFill="1" applyBorder="1" applyAlignment="1">
      <alignment horizontal="left" vertical="center"/>
    </xf>
    <xf numFmtId="0" fontId="17" fillId="0" borderId="0" xfId="83" applyNumberFormat="1" applyFont="1" applyFill="1" applyBorder="1" applyAlignment="1">
      <alignment horizontal="right" vertical="center"/>
    </xf>
    <xf numFmtId="2" fontId="18" fillId="0" borderId="0" xfId="83" applyNumberFormat="1" applyFont="1" applyFill="1" applyAlignment="1">
      <alignment vertical="center"/>
    </xf>
    <xf numFmtId="0" fontId="17" fillId="0" borderId="0" xfId="0" applyFont="1" applyFill="1" applyAlignment="1">
      <alignment horizontal="right" vertical="center"/>
    </xf>
    <xf numFmtId="0" fontId="18" fillId="0" borderId="0" xfId="0" applyFont="1" applyFill="1" applyAlignment="1">
      <alignment horizontal="right" vertical="center"/>
    </xf>
    <xf numFmtId="2" fontId="18" fillId="0" borderId="0" xfId="83" applyNumberFormat="1" applyFont="1" applyFill="1" applyAlignment="1">
      <alignment horizontal="right" vertical="center"/>
    </xf>
    <xf numFmtId="0" fontId="19" fillId="0" borderId="0" xfId="83" applyNumberFormat="1" applyFont="1" applyFill="1" applyBorder="1" applyAlignment="1">
      <alignment horizontal="left" vertical="center"/>
    </xf>
    <xf numFmtId="0" fontId="19" fillId="0" borderId="0" xfId="83" applyNumberFormat="1" applyFont="1" applyFill="1" applyBorder="1" applyAlignment="1">
      <alignment horizontal="right" vertical="center"/>
    </xf>
    <xf numFmtId="0" fontId="19" fillId="0" borderId="0" xfId="83" applyNumberFormat="1" applyFont="1" applyFill="1" applyAlignment="1">
      <alignment horizontal="left" vertical="center"/>
    </xf>
    <xf numFmtId="0" fontId="19" fillId="0" borderId="0" xfId="0" applyFont="1" applyFill="1" applyAlignment="1">
      <alignment horizontal="right" vertical="center"/>
    </xf>
    <xf numFmtId="0" fontId="20" fillId="0" borderId="0" xfId="83" applyNumberFormat="1" applyFont="1" applyFill="1" applyAlignment="1">
      <alignment horizontal="left" vertical="center"/>
    </xf>
    <xf numFmtId="0" fontId="20" fillId="0" borderId="0" xfId="0" applyFont="1" applyFill="1" applyAlignment="1">
      <alignment horizontal="right" vertical="center"/>
    </xf>
    <xf numFmtId="0" fontId="7" fillId="0" borderId="0" xfId="0" applyFont="1" applyAlignment="1">
      <alignment vertical="center"/>
    </xf>
    <xf numFmtId="0" fontId="8" fillId="0" borderId="0" xfId="0" applyFont="1" applyAlignment="1">
      <alignment vertical="center"/>
    </xf>
    <xf numFmtId="0" fontId="12" fillId="0" borderId="0" xfId="0" applyFont="1" applyAlignment="1">
      <alignment vertical="center"/>
    </xf>
    <xf numFmtId="0" fontId="12" fillId="0" borderId="0" xfId="0" applyFont="1" applyAlignment="1">
      <alignment horizontal="center" vertical="center"/>
    </xf>
    <xf numFmtId="3" fontId="13" fillId="0" borderId="0" xfId="0" applyNumberFormat="1" applyFont="1" applyAlignment="1">
      <alignment vertical="center"/>
    </xf>
    <xf numFmtId="0" fontId="8" fillId="0" borderId="0" xfId="0" applyFont="1" applyFill="1" applyAlignment="1">
      <alignment vertical="center"/>
    </xf>
    <xf numFmtId="167" fontId="8" fillId="0" borderId="0" xfId="0" applyNumberFormat="1" applyFont="1" applyAlignment="1">
      <alignment vertical="center"/>
    </xf>
    <xf numFmtId="0" fontId="7" fillId="0" borderId="13" xfId="0" applyFont="1" applyBorder="1" applyAlignment="1">
      <alignment vertical="center" wrapText="1"/>
    </xf>
    <xf numFmtId="0" fontId="9" fillId="0" borderId="0" xfId="0" applyFont="1" applyAlignment="1">
      <alignment vertical="center" wrapText="1"/>
    </xf>
    <xf numFmtId="0" fontId="13" fillId="0" borderId="0" xfId="0" applyFont="1" applyFill="1" applyAlignment="1">
      <alignment vertical="center"/>
    </xf>
    <xf numFmtId="0" fontId="8" fillId="0" borderId="13" xfId="0" applyFont="1" applyBorder="1" applyAlignment="1">
      <alignment vertical="center"/>
    </xf>
    <xf numFmtId="0" fontId="8" fillId="0" borderId="0" xfId="0" applyFont="1" applyBorder="1" applyAlignment="1">
      <alignment vertical="center"/>
    </xf>
    <xf numFmtId="0" fontId="9" fillId="0" borderId="0" xfId="0" applyFont="1" applyAlignment="1">
      <alignment vertical="center"/>
    </xf>
    <xf numFmtId="2" fontId="18" fillId="0" borderId="0" xfId="83" applyNumberFormat="1" applyFont="1" applyFill="1" applyBorder="1" applyAlignment="1">
      <alignment vertical="center"/>
    </xf>
    <xf numFmtId="2" fontId="18" fillId="0" borderId="0" xfId="83" applyNumberFormat="1" applyFont="1" applyFill="1" applyBorder="1" applyAlignment="1">
      <alignment horizontal="right" vertical="center"/>
    </xf>
    <xf numFmtId="3" fontId="17" fillId="0" borderId="0" xfId="83" applyNumberFormat="1" applyFont="1" applyFill="1" applyBorder="1" applyAlignment="1">
      <alignment vertical="center"/>
    </xf>
    <xf numFmtId="0" fontId="18" fillId="0" borderId="0" xfId="0" applyFont="1" applyFill="1" applyBorder="1" applyAlignment="1">
      <alignment vertical="center"/>
    </xf>
    <xf numFmtId="3" fontId="17" fillId="0" borderId="0" xfId="0" applyNumberFormat="1" applyFont="1" applyFill="1" applyBorder="1" applyAlignment="1">
      <alignment vertical="center"/>
    </xf>
    <xf numFmtId="3" fontId="18" fillId="0" borderId="0" xfId="83" applyNumberFormat="1" applyFont="1" applyFill="1" applyBorder="1" applyAlignment="1">
      <alignment vertical="center"/>
    </xf>
    <xf numFmtId="0" fontId="13" fillId="0" borderId="6" xfId="0" applyFont="1" applyBorder="1" applyAlignment="1">
      <alignment vertical="center" wrapText="1"/>
    </xf>
    <xf numFmtId="0" fontId="13" fillId="0" borderId="9" xfId="0" applyFont="1" applyBorder="1" applyAlignment="1">
      <alignment vertical="center" wrapText="1"/>
    </xf>
    <xf numFmtId="0" fontId="15" fillId="0" borderId="6" xfId="0" applyFont="1" applyBorder="1" applyAlignment="1">
      <alignment horizontal="center" vertical="center" wrapText="1"/>
    </xf>
    <xf numFmtId="0" fontId="11" fillId="0" borderId="0" xfId="0" applyFont="1" applyAlignment="1">
      <alignment vertical="center"/>
    </xf>
    <xf numFmtId="3" fontId="8" fillId="0" borderId="0" xfId="0" applyNumberFormat="1" applyFont="1" applyAlignment="1">
      <alignment vertical="center"/>
    </xf>
    <xf numFmtId="0" fontId="13" fillId="0" borderId="0" xfId="0" applyFont="1" applyAlignment="1">
      <alignment vertical="center"/>
    </xf>
    <xf numFmtId="3" fontId="8" fillId="0" borderId="0" xfId="0" applyNumberFormat="1" applyFont="1" applyBorder="1" applyAlignment="1">
      <alignment vertical="center"/>
    </xf>
    <xf numFmtId="0" fontId="7" fillId="0" borderId="13" xfId="0" applyFont="1" applyBorder="1" applyAlignment="1">
      <alignment vertical="center"/>
    </xf>
    <xf numFmtId="167" fontId="15" fillId="0" borderId="6" xfId="35" applyNumberFormat="1" applyFont="1" applyBorder="1" applyAlignment="1">
      <alignment horizontal="right" vertical="center" wrapText="1"/>
    </xf>
    <xf numFmtId="0" fontId="9" fillId="0" borderId="0" xfId="0" applyFont="1" applyAlignment="1">
      <alignment horizontal="center" vertical="center"/>
    </xf>
    <xf numFmtId="0" fontId="8" fillId="0" borderId="0" xfId="0" applyFont="1" applyAlignment="1" applyProtection="1">
      <alignment vertical="center" wrapText="1"/>
      <protection hidden="1"/>
    </xf>
    <xf numFmtId="0" fontId="15" fillId="0" borderId="0" xfId="0" applyFont="1" applyAlignment="1" applyProtection="1">
      <alignment vertical="center" wrapText="1"/>
      <protection hidden="1"/>
    </xf>
    <xf numFmtId="0" fontId="15" fillId="0" borderId="0" xfId="0" applyFont="1" applyAlignment="1">
      <alignment vertical="center" wrapText="1"/>
    </xf>
    <xf numFmtId="3" fontId="15" fillId="0" borderId="0" xfId="0" applyNumberFormat="1" applyFont="1" applyAlignment="1">
      <alignment vertical="center"/>
    </xf>
    <xf numFmtId="0" fontId="13" fillId="0" borderId="0" xfId="0" applyFont="1" applyAlignment="1" applyProtection="1">
      <alignment vertical="center" wrapText="1"/>
      <protection hidden="1"/>
    </xf>
    <xf numFmtId="0" fontId="13" fillId="0" borderId="0" xfId="0" applyFont="1" applyAlignment="1">
      <alignment vertical="center" wrapText="1"/>
    </xf>
    <xf numFmtId="43" fontId="0" fillId="0" borderId="0" xfId="35" applyNumberFormat="1" applyFont="1"/>
    <xf numFmtId="0" fontId="0" fillId="0" borderId="6" xfId="0" applyBorder="1"/>
    <xf numFmtId="15" fontId="0" fillId="0" borderId="6" xfId="0" applyNumberFormat="1" applyBorder="1"/>
    <xf numFmtId="43" fontId="0" fillId="0" borderId="6" xfId="35" applyNumberFormat="1" applyFont="1" applyBorder="1"/>
    <xf numFmtId="10" fontId="0" fillId="0" borderId="6" xfId="90" applyNumberFormat="1" applyFont="1" applyBorder="1"/>
    <xf numFmtId="0" fontId="0" fillId="0" borderId="0" xfId="0" applyAlignment="1">
      <alignment wrapText="1"/>
    </xf>
    <xf numFmtId="0" fontId="0" fillId="8" borderId="6" xfId="0" applyFill="1" applyBorder="1" applyAlignment="1">
      <alignment wrapText="1"/>
    </xf>
    <xf numFmtId="0" fontId="0" fillId="9" borderId="6" xfId="0" applyFill="1" applyBorder="1" applyAlignment="1">
      <alignment wrapText="1"/>
    </xf>
    <xf numFmtId="0" fontId="75" fillId="10" borderId="0" xfId="0" applyFont="1" applyFill="1"/>
    <xf numFmtId="0" fontId="8" fillId="10" borderId="0" xfId="80" applyFont="1" applyFill="1" applyAlignment="1"/>
    <xf numFmtId="0" fontId="13" fillId="10" borderId="0" xfId="80" applyFont="1" applyFill="1" applyAlignment="1"/>
    <xf numFmtId="0" fontId="6" fillId="10" borderId="0" xfId="80" applyFont="1" applyFill="1"/>
    <xf numFmtId="0" fontId="13" fillId="10" borderId="0" xfId="80" applyFont="1" applyFill="1" applyAlignment="1">
      <alignment horizontal="center" vertical="center"/>
    </xf>
    <xf numFmtId="0" fontId="75" fillId="10" borderId="0" xfId="0" applyFont="1" applyFill="1" applyAlignment="1">
      <alignment vertical="center"/>
    </xf>
    <xf numFmtId="0" fontId="6" fillId="10" borderId="0" xfId="80" applyFont="1" applyFill="1" applyAlignment="1">
      <alignment vertical="center"/>
    </xf>
    <xf numFmtId="0" fontId="20" fillId="10" borderId="0" xfId="80" applyFont="1" applyFill="1"/>
    <xf numFmtId="0" fontId="20" fillId="10" borderId="0" xfId="80" applyFont="1" applyFill="1" applyAlignment="1">
      <alignment vertical="center"/>
    </xf>
    <xf numFmtId="167" fontId="19" fillId="10" borderId="0" xfId="37" applyNumberFormat="1" applyFont="1" applyFill="1" applyAlignment="1">
      <alignment horizontal="center" vertical="center"/>
    </xf>
    <xf numFmtId="2" fontId="20" fillId="10" borderId="0" xfId="83" applyNumberFormat="1" applyFont="1" applyFill="1" applyAlignment="1">
      <alignment vertical="center"/>
    </xf>
    <xf numFmtId="167" fontId="20" fillId="10" borderId="0" xfId="37" applyNumberFormat="1" applyFont="1" applyFill="1" applyAlignment="1">
      <alignment horizontal="center" vertical="center"/>
    </xf>
    <xf numFmtId="43" fontId="8" fillId="10" borderId="0" xfId="35" applyFont="1" applyFill="1" applyAlignment="1"/>
    <xf numFmtId="43" fontId="75" fillId="10" borderId="0" xfId="35" applyFont="1" applyFill="1"/>
    <xf numFmtId="43" fontId="6" fillId="10" borderId="0" xfId="35" applyFont="1" applyFill="1" applyAlignment="1">
      <alignment vertical="center"/>
    </xf>
    <xf numFmtId="43" fontId="6" fillId="10" borderId="0" xfId="35" applyFont="1" applyFill="1"/>
    <xf numFmtId="43" fontId="13" fillId="10" borderId="0" xfId="35" applyFont="1" applyFill="1" applyAlignment="1">
      <alignment horizontal="center" vertical="center"/>
    </xf>
    <xf numFmtId="0" fontId="20" fillId="0" borderId="0" xfId="0" applyFont="1" applyAlignment="1"/>
    <xf numFmtId="0" fontId="19" fillId="10" borderId="0" xfId="80" applyFont="1" applyFill="1" applyAlignment="1">
      <alignment horizontal="center"/>
    </xf>
    <xf numFmtId="0" fontId="19" fillId="10" borderId="0" xfId="80" applyFont="1" applyFill="1" applyAlignment="1"/>
    <xf numFmtId="0" fontId="8" fillId="10" borderId="0" xfId="80" applyNumberFormat="1" applyFont="1" applyFill="1" applyAlignment="1"/>
    <xf numFmtId="14" fontId="8" fillId="10" borderId="0" xfId="80" applyNumberFormat="1" applyFont="1" applyFill="1" applyAlignment="1"/>
    <xf numFmtId="14" fontId="75" fillId="10" borderId="0" xfId="0" applyNumberFormat="1" applyFont="1" applyFill="1"/>
    <xf numFmtId="43" fontId="0" fillId="10" borderId="0" xfId="35" applyFont="1" applyFill="1"/>
    <xf numFmtId="14" fontId="6" fillId="10" borderId="0" xfId="80" applyNumberFormat="1" applyFont="1" applyFill="1"/>
    <xf numFmtId="0" fontId="19" fillId="10" borderId="13" xfId="83" applyFont="1" applyFill="1" applyBorder="1" applyAlignment="1">
      <alignment horizontal="left" vertical="center"/>
    </xf>
    <xf numFmtId="0" fontId="78" fillId="10" borderId="0" xfId="80" applyFont="1" applyFill="1"/>
    <xf numFmtId="167" fontId="0" fillId="10" borderId="0" xfId="80" applyNumberFormat="1" applyFont="1" applyFill="1"/>
    <xf numFmtId="0" fontId="19" fillId="10" borderId="0" xfId="83" applyFont="1" applyFill="1" applyAlignment="1">
      <alignment horizontal="left" vertical="center"/>
    </xf>
    <xf numFmtId="0" fontId="19" fillId="10" borderId="0" xfId="80" applyFont="1" applyFill="1" applyAlignment="1">
      <alignment horizontal="right" vertical="center"/>
    </xf>
    <xf numFmtId="0" fontId="19" fillId="10" borderId="0" xfId="80" applyFont="1" applyFill="1" applyAlignment="1">
      <alignment vertical="center"/>
    </xf>
    <xf numFmtId="0" fontId="19" fillId="0" borderId="0" xfId="0" applyFont="1" applyFill="1" applyAlignment="1">
      <alignment horizontal="left" vertical="center"/>
    </xf>
    <xf numFmtId="0" fontId="0" fillId="10" borderId="0" xfId="0" applyFont="1" applyFill="1"/>
    <xf numFmtId="0" fontId="0" fillId="10" borderId="0" xfId="80" applyFont="1" applyFill="1" applyAlignment="1"/>
    <xf numFmtId="0" fontId="0" fillId="10" borderId="0" xfId="0" applyFont="1" applyFill="1" applyAlignment="1">
      <alignment horizontal="right"/>
    </xf>
    <xf numFmtId="0" fontId="72" fillId="10" borderId="0" xfId="80" applyFont="1" applyFill="1" applyAlignment="1"/>
    <xf numFmtId="0" fontId="79" fillId="10" borderId="0" xfId="80" applyFont="1" applyFill="1" applyAlignment="1">
      <alignment horizontal="center"/>
    </xf>
    <xf numFmtId="0" fontId="72" fillId="10" borderId="0" xfId="80" applyFont="1" applyFill="1" applyAlignment="1">
      <alignment horizontal="center"/>
    </xf>
    <xf numFmtId="167" fontId="72" fillId="10" borderId="0" xfId="37" applyNumberFormat="1" applyFont="1" applyFill="1" applyAlignment="1">
      <alignment horizontal="center"/>
    </xf>
    <xf numFmtId="43" fontId="72" fillId="10" borderId="0" xfId="35" applyFont="1" applyFill="1" applyAlignment="1">
      <alignment horizontal="center"/>
    </xf>
    <xf numFmtId="0" fontId="19" fillId="10" borderId="0" xfId="80" applyFont="1" applyFill="1" applyAlignment="1">
      <alignment wrapText="1"/>
    </xf>
    <xf numFmtId="0" fontId="20" fillId="10" borderId="0" xfId="80" applyFont="1" applyFill="1" applyAlignment="1">
      <alignment horizontal="right" vertical="center"/>
    </xf>
    <xf numFmtId="0" fontId="20" fillId="10" borderId="0" xfId="80" applyFont="1" applyFill="1" applyAlignment="1">
      <alignment horizontal="center" vertical="center"/>
    </xf>
    <xf numFmtId="0" fontId="20" fillId="10" borderId="0" xfId="80" applyFont="1" applyFill="1" applyAlignment="1">
      <alignment horizontal="left" vertical="center" wrapText="1"/>
    </xf>
    <xf numFmtId="43" fontId="0" fillId="10" borderId="0" xfId="35" applyFont="1" applyFill="1" applyAlignment="1">
      <alignment vertical="center"/>
    </xf>
    <xf numFmtId="0" fontId="0" fillId="10" borderId="0" xfId="0" applyFont="1" applyFill="1" applyAlignment="1">
      <alignment vertical="center"/>
    </xf>
    <xf numFmtId="3" fontId="19" fillId="10" borderId="0" xfId="80" applyNumberFormat="1" applyFont="1" applyFill="1" applyAlignment="1">
      <alignment vertical="center" wrapText="1"/>
    </xf>
    <xf numFmtId="0" fontId="19" fillId="10" borderId="0" xfId="80" applyFont="1" applyFill="1" applyAlignment="1">
      <alignment vertical="top" wrapText="1"/>
    </xf>
    <xf numFmtId="0" fontId="0" fillId="10" borderId="0" xfId="80" applyFont="1" applyFill="1" applyAlignment="1">
      <alignment vertical="center"/>
    </xf>
    <xf numFmtId="0" fontId="20" fillId="10" borderId="0" xfId="80" applyFont="1" applyFill="1" applyAlignment="1">
      <alignment horizontal="center"/>
    </xf>
    <xf numFmtId="0" fontId="20" fillId="10" borderId="0" xfId="80" applyFont="1" applyFill="1" applyAlignment="1">
      <alignment vertical="top" wrapText="1"/>
    </xf>
    <xf numFmtId="3" fontId="19" fillId="10" borderId="0" xfId="80" applyNumberFormat="1" applyFont="1" applyFill="1" applyAlignment="1">
      <alignment horizontal="left" vertical="top" wrapText="1"/>
    </xf>
    <xf numFmtId="0" fontId="0" fillId="10" borderId="0" xfId="80" applyFont="1" applyFill="1"/>
    <xf numFmtId="0" fontId="19" fillId="10" borderId="0" xfId="80" applyFont="1" applyFill="1" applyAlignment="1">
      <alignment horizontal="left" vertical="top" wrapText="1"/>
    </xf>
    <xf numFmtId="167" fontId="80" fillId="0" borderId="0" xfId="37" applyNumberFormat="1" applyFont="1" applyFill="1" applyAlignment="1">
      <alignment horizontal="right" wrapText="1"/>
    </xf>
    <xf numFmtId="14" fontId="0" fillId="10" borderId="0" xfId="80" applyNumberFormat="1" applyFont="1" applyFill="1"/>
    <xf numFmtId="43" fontId="72" fillId="10" borderId="0" xfId="35" applyFont="1" applyFill="1" applyAlignment="1">
      <alignment horizontal="center" vertical="center"/>
    </xf>
    <xf numFmtId="0" fontId="72" fillId="10" borderId="0" xfId="80" applyFont="1" applyFill="1" applyAlignment="1">
      <alignment horizontal="center" vertical="center"/>
    </xf>
    <xf numFmtId="166" fontId="0" fillId="10" borderId="0" xfId="0" applyNumberFormat="1" applyFont="1" applyFill="1"/>
    <xf numFmtId="2" fontId="0" fillId="10" borderId="0" xfId="83" applyNumberFormat="1" applyFont="1" applyFill="1" applyAlignment="1">
      <alignment vertical="center"/>
    </xf>
    <xf numFmtId="43" fontId="0" fillId="10" borderId="0" xfId="37" applyFont="1" applyFill="1" applyAlignment="1">
      <alignment vertical="center"/>
    </xf>
    <xf numFmtId="0" fontId="17" fillId="10" borderId="6" xfId="80" applyFont="1" applyFill="1" applyBorder="1" applyAlignment="1">
      <alignment horizontal="center" vertical="center" wrapText="1"/>
    </xf>
    <xf numFmtId="0" fontId="18" fillId="10" borderId="6" xfId="80" applyFont="1" applyFill="1" applyBorder="1" applyAlignment="1">
      <alignment horizontal="center" vertical="center" wrapText="1"/>
    </xf>
    <xf numFmtId="167" fontId="18" fillId="10" borderId="6" xfId="37" applyNumberFormat="1" applyFont="1" applyFill="1" applyBorder="1" applyAlignment="1">
      <alignment horizontal="center" vertical="center" wrapText="1"/>
    </xf>
    <xf numFmtId="0" fontId="18" fillId="0" borderId="6" xfId="80" applyFont="1" applyFill="1" applyBorder="1" applyAlignment="1">
      <alignment horizontal="center" vertical="center" wrapText="1"/>
    </xf>
    <xf numFmtId="167" fontId="18" fillId="0" borderId="6" xfId="36" applyNumberFormat="1" applyFont="1" applyFill="1" applyBorder="1" applyAlignment="1">
      <alignment horizontal="right" vertical="center" wrapText="1"/>
    </xf>
    <xf numFmtId="0" fontId="17" fillId="0" borderId="6" xfId="80" applyFont="1" applyFill="1" applyBorder="1" applyAlignment="1">
      <alignment horizontal="center" vertical="center" wrapText="1"/>
    </xf>
    <xf numFmtId="10" fontId="18" fillId="0" borderId="6" xfId="93" applyNumberFormat="1" applyFont="1" applyFill="1" applyBorder="1" applyAlignment="1">
      <alignment horizontal="right" vertical="center" wrapText="1"/>
    </xf>
    <xf numFmtId="0" fontId="20" fillId="0" borderId="0" xfId="80" applyFont="1" applyFill="1" applyBorder="1" applyAlignment="1">
      <alignment horizontal="center" vertical="justify" wrapText="1"/>
    </xf>
    <xf numFmtId="0" fontId="73" fillId="0" borderId="0" xfId="80" applyFont="1" applyFill="1" applyBorder="1" applyAlignment="1">
      <alignment horizontal="left" vertical="center" wrapText="1"/>
    </xf>
    <xf numFmtId="167" fontId="20" fillId="0" borderId="0" xfId="36" applyNumberFormat="1" applyFont="1" applyFill="1" applyBorder="1" applyAlignment="1">
      <alignment horizontal="right" vertical="center" wrapText="1"/>
    </xf>
    <xf numFmtId="207" fontId="19" fillId="0" borderId="0" xfId="83" applyNumberFormat="1" applyFont="1" applyFill="1" applyAlignment="1">
      <alignment vertical="center" wrapText="1"/>
    </xf>
    <xf numFmtId="167" fontId="73" fillId="0" borderId="0" xfId="37" applyNumberFormat="1" applyFont="1" applyFill="1" applyBorder="1" applyAlignment="1">
      <alignment vertical="center" wrapText="1"/>
    </xf>
    <xf numFmtId="0" fontId="19" fillId="0" borderId="0" xfId="83" applyNumberFormat="1" applyFont="1" applyFill="1" applyBorder="1" applyAlignment="1">
      <alignment vertical="center"/>
    </xf>
    <xf numFmtId="2" fontId="19" fillId="0" borderId="0" xfId="83" applyNumberFormat="1" applyFont="1" applyFill="1" applyAlignment="1">
      <alignment horizontal="center" vertical="center" wrapText="1"/>
    </xf>
    <xf numFmtId="2" fontId="19" fillId="0" borderId="0" xfId="83" applyNumberFormat="1" applyFont="1" applyFill="1" applyAlignment="1">
      <alignment horizontal="center" vertical="center"/>
    </xf>
    <xf numFmtId="167" fontId="19" fillId="0" borderId="0" xfId="37" applyNumberFormat="1" applyFont="1" applyFill="1" applyAlignment="1">
      <alignment horizontal="center" vertical="center"/>
    </xf>
    <xf numFmtId="2" fontId="20" fillId="0" borderId="0" xfId="83" applyNumberFormat="1" applyFont="1" applyFill="1" applyAlignment="1">
      <alignment vertical="center"/>
    </xf>
    <xf numFmtId="167" fontId="20" fillId="0" borderId="0" xfId="37" applyNumberFormat="1" applyFont="1" applyFill="1" applyAlignment="1">
      <alignment horizontal="center" vertical="center"/>
    </xf>
    <xf numFmtId="4" fontId="18" fillId="0" borderId="6" xfId="36" applyNumberFormat="1" applyFont="1" applyFill="1" applyBorder="1" applyAlignment="1">
      <alignment horizontal="right" vertical="center" wrapText="1"/>
    </xf>
    <xf numFmtId="0" fontId="19" fillId="10" borderId="0" xfId="0" applyFont="1" applyFill="1" applyAlignment="1">
      <alignment horizontal="left"/>
    </xf>
    <xf numFmtId="0" fontId="19" fillId="0" borderId="0" xfId="0" applyFont="1" applyFill="1" applyAlignment="1">
      <alignment horizontal="left" vertical="center"/>
    </xf>
    <xf numFmtId="167" fontId="0" fillId="10" borderId="0" xfId="0" applyNumberFormat="1" applyFont="1" applyFill="1"/>
    <xf numFmtId="0" fontId="19" fillId="0" borderId="0" xfId="83" applyNumberFormat="1" applyFont="1" applyFill="1" applyBorder="1" applyAlignment="1">
      <alignment vertical="center"/>
    </xf>
    <xf numFmtId="2" fontId="19" fillId="0" borderId="0" xfId="83" applyNumberFormat="1" applyFont="1" applyFill="1" applyAlignment="1">
      <alignment horizontal="center" vertical="center" wrapText="1"/>
    </xf>
    <xf numFmtId="43" fontId="83" fillId="0" borderId="6" xfId="35" applyFont="1" applyFill="1" applyBorder="1" applyAlignment="1">
      <alignment horizontal="right" vertical="center" wrapText="1"/>
    </xf>
    <xf numFmtId="167" fontId="18" fillId="10" borderId="6" xfId="35" applyNumberFormat="1" applyFont="1" applyFill="1" applyBorder="1" applyAlignment="1">
      <alignment horizontal="right" vertical="center" wrapText="1"/>
    </xf>
    <xf numFmtId="167" fontId="18" fillId="0" borderId="6" xfId="35" applyNumberFormat="1" applyFont="1" applyFill="1" applyBorder="1" applyAlignment="1">
      <alignment horizontal="right" vertical="center" wrapText="1"/>
    </xf>
    <xf numFmtId="167" fontId="83" fillId="0" borderId="6" xfId="35" applyNumberFormat="1" applyFont="1" applyFill="1" applyBorder="1" applyAlignment="1">
      <alignment horizontal="right" vertical="center" wrapText="1"/>
    </xf>
    <xf numFmtId="0" fontId="18" fillId="0" borderId="0" xfId="80" applyFont="1" applyFill="1" applyBorder="1" applyAlignment="1">
      <alignment horizontal="center" vertical="center" wrapText="1"/>
    </xf>
    <xf numFmtId="0" fontId="18" fillId="0" borderId="0" xfId="80" applyFont="1" applyFill="1" applyBorder="1" applyAlignment="1">
      <alignment horizontal="center" vertical="justify" wrapText="1"/>
    </xf>
    <xf numFmtId="0" fontId="83" fillId="0" borderId="0" xfId="80" applyFont="1" applyFill="1" applyBorder="1" applyAlignment="1">
      <alignment horizontal="left" vertical="center" wrapText="1"/>
    </xf>
    <xf numFmtId="167" fontId="18" fillId="0" borderId="0" xfId="36" applyNumberFormat="1" applyFont="1" applyFill="1" applyBorder="1" applyAlignment="1">
      <alignment horizontal="right" vertical="center" wrapText="1"/>
    </xf>
    <xf numFmtId="0" fontId="19" fillId="0" borderId="0" xfId="79" applyFont="1"/>
    <xf numFmtId="0" fontId="20" fillId="0" borderId="0" xfId="79" applyFont="1"/>
    <xf numFmtId="0" fontId="19" fillId="0" borderId="0" xfId="83" applyNumberFormat="1" applyFont="1" applyFill="1" applyBorder="1" applyAlignment="1">
      <alignment vertical="center"/>
    </xf>
    <xf numFmtId="2" fontId="19" fillId="0" borderId="0" xfId="83" applyNumberFormat="1" applyFont="1" applyFill="1" applyAlignment="1">
      <alignment horizontal="center" vertical="center" wrapText="1"/>
    </xf>
    <xf numFmtId="0" fontId="19" fillId="0" borderId="0" xfId="0" applyFont="1" applyFill="1" applyAlignment="1">
      <alignment horizontal="left" vertical="center"/>
    </xf>
    <xf numFmtId="0" fontId="19" fillId="10" borderId="14" xfId="83" applyNumberFormat="1" applyFont="1" applyFill="1" applyBorder="1" applyAlignment="1">
      <alignment horizontal="left" vertical="center"/>
    </xf>
    <xf numFmtId="37" fontId="18" fillId="0" borderId="6" xfId="36" applyNumberFormat="1" applyFont="1" applyFill="1" applyBorder="1" applyAlignment="1">
      <alignment horizontal="right" vertical="center" wrapText="1"/>
    </xf>
    <xf numFmtId="166" fontId="20" fillId="10" borderId="0" xfId="0" applyNumberFormat="1" applyFont="1" applyFill="1"/>
    <xf numFmtId="0" fontId="102" fillId="10" borderId="0" xfId="80" applyFont="1" applyFill="1"/>
    <xf numFmtId="0" fontId="103" fillId="10" borderId="0" xfId="80" applyFont="1" applyFill="1"/>
    <xf numFmtId="167" fontId="103" fillId="10" borderId="0" xfId="35" applyNumberFormat="1" applyFont="1" applyFill="1"/>
    <xf numFmtId="167" fontId="103" fillId="10" borderId="0" xfId="80" applyNumberFormat="1" applyFont="1" applyFill="1"/>
    <xf numFmtId="165" fontId="103" fillId="10" borderId="0" xfId="80" applyNumberFormat="1" applyFont="1" applyFill="1"/>
    <xf numFmtId="0" fontId="103" fillId="10" borderId="0" xfId="0" applyFont="1" applyFill="1" applyBorder="1"/>
    <xf numFmtId="43" fontId="103" fillId="10" borderId="0" xfId="80" applyNumberFormat="1" applyFont="1" applyFill="1" applyBorder="1"/>
    <xf numFmtId="4" fontId="103" fillId="10" borderId="0" xfId="0" applyNumberFormat="1" applyFont="1" applyFill="1"/>
    <xf numFmtId="0" fontId="103" fillId="10" borderId="0" xfId="0" applyFont="1" applyFill="1"/>
    <xf numFmtId="43" fontId="104" fillId="12" borderId="0" xfId="35" applyFont="1" applyFill="1" applyBorder="1" applyAlignment="1" applyProtection="1">
      <alignment vertical="center"/>
    </xf>
    <xf numFmtId="3" fontId="103" fillId="10" borderId="0" xfId="0" applyNumberFormat="1" applyFont="1" applyFill="1"/>
    <xf numFmtId="166" fontId="103" fillId="10" borderId="0" xfId="0" applyNumberFormat="1" applyFont="1" applyFill="1"/>
    <xf numFmtId="43" fontId="105" fillId="0" borderId="0" xfId="35" applyFont="1" applyFill="1" applyBorder="1"/>
    <xf numFmtId="166" fontId="106" fillId="0" borderId="0" xfId="0" applyNumberFormat="1" applyFont="1" applyFill="1" applyBorder="1"/>
    <xf numFmtId="166" fontId="103" fillId="10" borderId="0" xfId="0" applyNumberFormat="1" applyFont="1" applyFill="1" applyBorder="1"/>
    <xf numFmtId="43" fontId="107" fillId="12" borderId="0" xfId="38" applyNumberFormat="1" applyFont="1" applyFill="1" applyBorder="1" applyAlignment="1" applyProtection="1">
      <alignment vertical="center"/>
    </xf>
    <xf numFmtId="167" fontId="103" fillId="10" borderId="0" xfId="80" applyNumberFormat="1" applyFont="1" applyFill="1" applyBorder="1"/>
    <xf numFmtId="167" fontId="108" fillId="10" borderId="0" xfId="80" applyNumberFormat="1" applyFont="1" applyFill="1"/>
    <xf numFmtId="167" fontId="108" fillId="10" borderId="6" xfId="36" applyNumberFormat="1" applyFont="1" applyFill="1" applyBorder="1" applyAlignment="1">
      <alignment horizontal="right" vertical="center" wrapText="1"/>
    </xf>
    <xf numFmtId="14" fontId="108" fillId="11" borderId="0" xfId="80" applyNumberFormat="1" applyFont="1" applyFill="1"/>
    <xf numFmtId="167" fontId="109" fillId="9" borderId="16" xfId="35" applyNumberFormat="1" applyFont="1" applyFill="1" applyBorder="1" applyAlignment="1" applyProtection="1">
      <alignment vertical="center"/>
    </xf>
    <xf numFmtId="167" fontId="110" fillId="0" borderId="16" xfId="35" applyNumberFormat="1" applyFont="1" applyFill="1" applyBorder="1" applyProtection="1">
      <protection locked="0"/>
    </xf>
    <xf numFmtId="167" fontId="109" fillId="12" borderId="16" xfId="35" applyNumberFormat="1" applyFont="1" applyFill="1" applyBorder="1" applyAlignment="1" applyProtection="1">
      <alignment vertical="center"/>
    </xf>
    <xf numFmtId="43" fontId="109" fillId="9" borderId="16" xfId="35" applyNumberFormat="1" applyFont="1" applyFill="1" applyBorder="1" applyAlignment="1" applyProtection="1">
      <alignment vertical="center"/>
    </xf>
    <xf numFmtId="167" fontId="109" fillId="12" borderId="14" xfId="35" applyNumberFormat="1" applyFont="1" applyFill="1" applyBorder="1" applyAlignment="1" applyProtection="1">
      <alignment vertical="center"/>
    </xf>
    <xf numFmtId="43" fontId="109" fillId="12" borderId="0" xfId="35" applyFont="1" applyFill="1" applyBorder="1" applyAlignment="1" applyProtection="1">
      <alignment vertical="center"/>
    </xf>
    <xf numFmtId="43" fontId="109" fillId="9" borderId="0" xfId="35" applyFont="1" applyFill="1" applyBorder="1" applyAlignment="1" applyProtection="1">
      <alignment vertical="center"/>
    </xf>
    <xf numFmtId="43" fontId="0" fillId="10" borderId="0" xfId="35" applyFont="1" applyFill="1" applyAlignment="1">
      <alignment horizontal="center"/>
    </xf>
    <xf numFmtId="43" fontId="0" fillId="10" borderId="0" xfId="35" applyFont="1" applyFill="1" applyAlignment="1">
      <alignment horizontal="center" vertical="center"/>
    </xf>
    <xf numFmtId="14" fontId="19" fillId="10" borderId="0" xfId="80" applyNumberFormat="1" applyFont="1" applyFill="1" applyAlignment="1">
      <alignment horizontal="center" vertical="top" wrapText="1"/>
    </xf>
    <xf numFmtId="3" fontId="19" fillId="10" borderId="0" xfId="80" applyNumberFormat="1" applyFont="1" applyFill="1" applyAlignment="1">
      <alignment horizontal="center" vertical="top" wrapText="1"/>
    </xf>
    <xf numFmtId="10" fontId="0" fillId="10" borderId="0" xfId="35" applyNumberFormat="1" applyFont="1" applyFill="1" applyAlignment="1">
      <alignment horizontal="center"/>
    </xf>
    <xf numFmtId="43" fontId="111" fillId="10" borderId="0" xfId="35" applyFont="1" applyFill="1" applyAlignment="1">
      <alignment horizontal="center"/>
    </xf>
    <xf numFmtId="0" fontId="78" fillId="10" borderId="0" xfId="0" applyFont="1" applyFill="1"/>
    <xf numFmtId="14" fontId="78" fillId="10" borderId="0" xfId="80" applyNumberFormat="1" applyFont="1" applyFill="1" applyAlignment="1"/>
    <xf numFmtId="14" fontId="78" fillId="10" borderId="0" xfId="0" applyNumberFormat="1" applyFont="1" applyFill="1"/>
    <xf numFmtId="0" fontId="78" fillId="10" borderId="0" xfId="0" applyFont="1" applyFill="1" applyAlignment="1">
      <alignment vertical="center"/>
    </xf>
    <xf numFmtId="0" fontId="78" fillId="10" borderId="0" xfId="80" applyFont="1" applyFill="1" applyAlignment="1">
      <alignment vertical="center"/>
    </xf>
    <xf numFmtId="14" fontId="78" fillId="10" borderId="0" xfId="80" applyNumberFormat="1" applyFont="1" applyFill="1"/>
    <xf numFmtId="0" fontId="78" fillId="10" borderId="0" xfId="80" applyFont="1" applyFill="1" applyAlignment="1">
      <alignment horizontal="center" vertical="center"/>
    </xf>
    <xf numFmtId="0" fontId="112" fillId="10" borderId="0" xfId="80" applyFont="1" applyFill="1"/>
    <xf numFmtId="165" fontId="112" fillId="10" borderId="0" xfId="80" applyNumberFormat="1" applyFont="1" applyFill="1"/>
    <xf numFmtId="0" fontId="112" fillId="10" borderId="0" xfId="0" applyFont="1" applyFill="1" applyBorder="1"/>
    <xf numFmtId="43" fontId="112" fillId="10" borderId="0" xfId="80" applyNumberFormat="1" applyFont="1" applyFill="1" applyBorder="1"/>
    <xf numFmtId="0" fontId="112" fillId="10" borderId="0" xfId="0" applyFont="1" applyFill="1"/>
    <xf numFmtId="166" fontId="78" fillId="10" borderId="0" xfId="0" applyNumberFormat="1" applyFont="1" applyFill="1"/>
    <xf numFmtId="0" fontId="77" fillId="0" borderId="0" xfId="83" applyNumberFormat="1" applyFont="1" applyFill="1" applyBorder="1" applyAlignment="1">
      <alignment horizontal="left" vertical="center"/>
    </xf>
    <xf numFmtId="0" fontId="77" fillId="0" borderId="0" xfId="0" applyFont="1" applyFill="1" applyAlignment="1">
      <alignment horizontal="left" vertical="center"/>
    </xf>
    <xf numFmtId="2" fontId="78" fillId="10" borderId="0" xfId="83" applyNumberFormat="1" applyFont="1" applyFill="1" applyAlignment="1">
      <alignment vertical="center"/>
    </xf>
    <xf numFmtId="43" fontId="78" fillId="10" borderId="0" xfId="37" applyFont="1" applyFill="1" applyAlignment="1">
      <alignment vertical="center"/>
    </xf>
    <xf numFmtId="0" fontId="77" fillId="10" borderId="0" xfId="0" applyFont="1" applyFill="1" applyAlignment="1">
      <alignment horizontal="left"/>
    </xf>
    <xf numFmtId="0" fontId="19" fillId="0" borderId="0" xfId="0" applyFont="1" applyFill="1" applyAlignment="1">
      <alignment horizontal="left" vertical="center"/>
    </xf>
    <xf numFmtId="0" fontId="19" fillId="0" borderId="0" xfId="192" applyNumberFormat="1" applyFont="1" applyFill="1" applyAlignment="1">
      <alignment horizontal="left" vertical="center"/>
    </xf>
    <xf numFmtId="0" fontId="19" fillId="0" borderId="0" xfId="193" applyNumberFormat="1" applyFont="1" applyFill="1" applyBorder="1" applyAlignment="1">
      <alignment horizontal="left" vertical="center"/>
    </xf>
    <xf numFmtId="0" fontId="20" fillId="10" borderId="0" xfId="0" applyFont="1" applyFill="1"/>
    <xf numFmtId="0" fontId="20" fillId="0" borderId="0" xfId="192" applyNumberFormat="1" applyFont="1" applyFill="1" applyAlignment="1">
      <alignment horizontal="left" vertical="center"/>
    </xf>
    <xf numFmtId="0" fontId="20" fillId="0" borderId="0" xfId="193" applyNumberFormat="1" applyFont="1" applyFill="1" applyBorder="1" applyAlignment="1">
      <alignment horizontal="left" vertical="center"/>
    </xf>
    <xf numFmtId="0" fontId="19" fillId="10" borderId="0" xfId="83" applyFont="1" applyFill="1" applyAlignment="1">
      <alignment vertical="center"/>
    </xf>
    <xf numFmtId="0" fontId="76" fillId="0" borderId="0" xfId="192" applyNumberFormat="1" applyFont="1" applyFill="1" applyAlignment="1">
      <alignment vertical="center"/>
    </xf>
    <xf numFmtId="209" fontId="20" fillId="10" borderId="0" xfId="80" applyNumberFormat="1" applyFont="1" applyFill="1" applyAlignment="1">
      <alignment horizontal="left" vertical="top" wrapText="1"/>
    </xf>
    <xf numFmtId="210" fontId="18" fillId="0" borderId="6" xfId="35" applyNumberFormat="1" applyFont="1" applyFill="1" applyBorder="1" applyAlignment="1">
      <alignment horizontal="right" vertical="center" wrapText="1"/>
    </xf>
    <xf numFmtId="210" fontId="83" fillId="0" borderId="6" xfId="35" applyNumberFormat="1" applyFont="1" applyFill="1" applyBorder="1" applyAlignment="1">
      <alignment horizontal="right" vertical="center" wrapText="1"/>
    </xf>
    <xf numFmtId="0" fontId="113" fillId="45" borderId="26" xfId="0" quotePrefix="1" applyFont="1" applyFill="1" applyBorder="1" applyAlignment="1">
      <alignment horizontal="center" vertical="center"/>
    </xf>
    <xf numFmtId="0" fontId="113" fillId="45" borderId="26" xfId="0" applyFont="1" applyFill="1" applyBorder="1" applyAlignment="1">
      <alignment horizontal="center" vertical="center"/>
    </xf>
    <xf numFmtId="0" fontId="114" fillId="0" borderId="0" xfId="0" applyFont="1" applyFill="1" applyAlignment="1">
      <alignment horizontal="center"/>
    </xf>
    <xf numFmtId="14" fontId="114" fillId="0" borderId="0" xfId="0" applyNumberFormat="1" applyFont="1" applyFill="1"/>
    <xf numFmtId="3" fontId="114" fillId="0" borderId="0" xfId="0" applyNumberFormat="1" applyFont="1" applyFill="1" applyAlignment="1">
      <alignment horizontal="right"/>
    </xf>
    <xf numFmtId="43" fontId="0" fillId="0" borderId="0" xfId="0" applyNumberFormat="1"/>
    <xf numFmtId="211" fontId="114" fillId="0" borderId="0" xfId="0" applyNumberFormat="1" applyFont="1" applyFill="1" applyAlignment="1">
      <alignment horizontal="right"/>
    </xf>
    <xf numFmtId="43" fontId="0" fillId="11" borderId="0" xfId="0" applyNumberFormat="1" applyFill="1"/>
    <xf numFmtId="43" fontId="0" fillId="10" borderId="0" xfId="0" applyNumberFormat="1" applyFont="1" applyFill="1"/>
    <xf numFmtId="212" fontId="0" fillId="10" borderId="0" xfId="35" applyNumberFormat="1" applyFont="1" applyFill="1"/>
    <xf numFmtId="0" fontId="6" fillId="10" borderId="0" xfId="0" applyFont="1" applyFill="1"/>
    <xf numFmtId="2" fontId="0" fillId="0" borderId="0" xfId="0" applyNumberFormat="1"/>
    <xf numFmtId="167" fontId="115" fillId="0" borderId="6" xfId="36" quotePrefix="1" applyNumberFormat="1" applyFont="1" applyFill="1" applyBorder="1" applyAlignment="1">
      <alignment horizontal="right" vertical="center" wrapText="1"/>
    </xf>
    <xf numFmtId="0" fontId="17" fillId="44" borderId="6" xfId="80" applyFont="1" applyFill="1" applyBorder="1" applyAlignment="1">
      <alignment horizontal="center" vertical="center" wrapText="1"/>
    </xf>
    <xf numFmtId="167" fontId="17" fillId="44" borderId="6" xfId="37" applyNumberFormat="1" applyFont="1" applyFill="1" applyBorder="1" applyAlignment="1">
      <alignment horizontal="center" vertical="center" wrapText="1"/>
    </xf>
    <xf numFmtId="14" fontId="17" fillId="44" borderId="6" xfId="37" applyNumberFormat="1" applyFont="1" applyFill="1" applyBorder="1" applyAlignment="1">
      <alignment horizontal="center" vertical="center" wrapText="1"/>
    </xf>
    <xf numFmtId="0" fontId="18" fillId="10" borderId="6" xfId="80" applyFont="1" applyFill="1" applyBorder="1" applyAlignment="1">
      <alignment horizontal="left" vertical="center" wrapText="1"/>
    </xf>
    <xf numFmtId="210" fontId="18" fillId="0" borderId="6" xfId="35" applyNumberFormat="1" applyFont="1" applyBorder="1" applyAlignment="1">
      <alignment horizontal="right" vertical="center"/>
    </xf>
    <xf numFmtId="0" fontId="83" fillId="0" borderId="6" xfId="80" applyFont="1" applyFill="1" applyBorder="1" applyAlignment="1">
      <alignment vertical="center" wrapText="1"/>
    </xf>
    <xf numFmtId="0" fontId="18" fillId="0" borderId="6" xfId="80" applyFont="1" applyFill="1" applyBorder="1" applyAlignment="1">
      <alignment horizontal="center" vertical="justify" wrapText="1"/>
    </xf>
    <xf numFmtId="167" fontId="18" fillId="0" borderId="6" xfId="35" applyNumberFormat="1" applyFont="1" applyFill="1" applyBorder="1" applyAlignment="1">
      <alignment horizontal="left" vertical="center" wrapText="1"/>
    </xf>
    <xf numFmtId="0" fontId="18" fillId="0" borderId="6" xfId="146" applyFont="1" applyFill="1" applyBorder="1" applyAlignment="1">
      <alignment horizontal="center" vertical="justify" wrapText="1"/>
    </xf>
    <xf numFmtId="0" fontId="83" fillId="0" borderId="6" xfId="146" applyFont="1" applyFill="1" applyBorder="1" applyAlignment="1">
      <alignment horizontal="left" vertical="center" wrapText="1"/>
    </xf>
    <xf numFmtId="0" fontId="18" fillId="0" borderId="6" xfId="80" applyFont="1" applyFill="1" applyBorder="1" applyAlignment="1">
      <alignment horizontal="left" vertical="center" wrapText="1"/>
    </xf>
    <xf numFmtId="0" fontId="116" fillId="0" borderId="0" xfId="0" applyFont="1" applyFill="1" applyAlignment="1">
      <alignment horizontal="center"/>
    </xf>
    <xf numFmtId="3" fontId="117" fillId="0" borderId="0" xfId="0" applyNumberFormat="1" applyFont="1" applyFill="1" applyAlignment="1">
      <alignment horizontal="right"/>
    </xf>
    <xf numFmtId="4" fontId="117" fillId="0" borderId="0" xfId="0" applyNumberFormat="1" applyFont="1" applyFill="1" applyAlignment="1">
      <alignment horizontal="right"/>
    </xf>
    <xf numFmtId="3" fontId="118" fillId="0" borderId="0" xfId="0" applyNumberFormat="1" applyFont="1" applyFill="1" applyAlignment="1">
      <alignment horizontal="right"/>
    </xf>
    <xf numFmtId="4" fontId="118" fillId="0" borderId="0" xfId="0" applyNumberFormat="1" applyFont="1" applyFill="1" applyAlignment="1">
      <alignment horizontal="right"/>
    </xf>
    <xf numFmtId="167" fontId="115" fillId="0" borderId="6" xfId="35" applyNumberFormat="1" applyFont="1" applyFill="1" applyBorder="1" applyAlignment="1">
      <alignment horizontal="right" vertical="center" wrapText="1"/>
    </xf>
    <xf numFmtId="43" fontId="0" fillId="0" borderId="0" xfId="35" applyFont="1"/>
    <xf numFmtId="43" fontId="100" fillId="0" borderId="33" xfId="35" applyFont="1" applyBorder="1" applyAlignment="1">
      <alignment vertical="top"/>
    </xf>
    <xf numFmtId="43" fontId="44" fillId="46" borderId="33" xfId="35" applyFont="1" applyFill="1" applyBorder="1" applyAlignment="1">
      <alignment horizontal="center" vertical="center" wrapText="1"/>
    </xf>
    <xf numFmtId="0" fontId="44" fillId="46" borderId="33" xfId="208" applyFont="1" applyFill="1" applyBorder="1" applyAlignment="1">
      <alignment horizontal="center" vertical="center" wrapText="1"/>
    </xf>
    <xf numFmtId="213" fontId="119" fillId="0" borderId="33" xfId="208" applyNumberFormat="1" applyFont="1" applyBorder="1" applyAlignment="1">
      <alignment horizontal="center" vertical="top"/>
    </xf>
    <xf numFmtId="49" fontId="100" fillId="0" borderId="33" xfId="208" applyNumberFormat="1" applyBorder="1" applyAlignment="1">
      <alignment horizontal="left" vertical="top" wrapText="1"/>
    </xf>
    <xf numFmtId="214" fontId="100" fillId="0" borderId="33" xfId="208" applyNumberFormat="1" applyBorder="1" applyAlignment="1">
      <alignment horizontal="center" vertical="top"/>
    </xf>
    <xf numFmtId="0" fontId="73" fillId="0" borderId="0" xfId="0" applyFont="1" applyAlignment="1">
      <alignment horizontal="left" wrapText="1"/>
    </xf>
    <xf numFmtId="0" fontId="73" fillId="0" borderId="0" xfId="0" applyFont="1" applyAlignment="1">
      <alignment horizontal="left" vertical="top" wrapText="1"/>
    </xf>
    <xf numFmtId="0" fontId="19" fillId="10" borderId="0" xfId="0" applyFont="1" applyFill="1" applyAlignment="1">
      <alignment horizontal="left"/>
    </xf>
    <xf numFmtId="0" fontId="19" fillId="0" borderId="0" xfId="0" applyFont="1" applyFill="1" applyAlignment="1">
      <alignment horizontal="left" vertical="center"/>
    </xf>
    <xf numFmtId="208" fontId="20" fillId="10" borderId="0" xfId="80" applyNumberFormat="1" applyFont="1" applyFill="1" applyAlignment="1">
      <alignment horizontal="left" vertical="top" wrapText="1"/>
    </xf>
    <xf numFmtId="0" fontId="18" fillId="0" borderId="6" xfId="80" applyFont="1" applyFill="1" applyBorder="1" applyAlignment="1">
      <alignment horizontal="left" vertical="center" wrapText="1"/>
    </xf>
    <xf numFmtId="0" fontId="83" fillId="0" borderId="6" xfId="80" applyFont="1" applyFill="1" applyBorder="1" applyAlignment="1">
      <alignment vertical="center" wrapText="1"/>
    </xf>
    <xf numFmtId="0" fontId="18" fillId="0" borderId="6" xfId="146" applyFont="1" applyFill="1" applyBorder="1" applyAlignment="1">
      <alignment horizontal="left" vertical="center" wrapText="1"/>
    </xf>
    <xf numFmtId="0" fontId="83" fillId="0" borderId="6" xfId="80" applyFont="1" applyFill="1" applyBorder="1" applyAlignment="1">
      <alignment horizontal="left" vertical="center" wrapText="1"/>
    </xf>
    <xf numFmtId="0" fontId="17" fillId="0" borderId="6" xfId="146" applyFont="1" applyFill="1" applyBorder="1" applyAlignment="1">
      <alignment horizontal="left" vertical="center" wrapText="1"/>
    </xf>
    <xf numFmtId="0" fontId="19" fillId="0" borderId="0" xfId="83" applyNumberFormat="1" applyFont="1" applyFill="1" applyBorder="1" applyAlignment="1">
      <alignment vertical="center"/>
    </xf>
    <xf numFmtId="2" fontId="19" fillId="0" borderId="0" xfId="83" applyNumberFormat="1" applyFont="1" applyFill="1" applyAlignment="1">
      <alignment horizontal="center" vertical="center" wrapText="1"/>
    </xf>
    <xf numFmtId="0" fontId="19" fillId="0" borderId="0" xfId="83" applyFont="1" applyFill="1" applyAlignment="1">
      <alignment horizontal="center" vertical="center"/>
    </xf>
    <xf numFmtId="207" fontId="19" fillId="0" borderId="0" xfId="83" applyNumberFormat="1" applyFont="1" applyFill="1" applyAlignment="1">
      <alignment horizontal="left" vertical="center" wrapText="1"/>
    </xf>
    <xf numFmtId="0" fontId="73" fillId="0" borderId="0" xfId="83" applyFont="1" applyFill="1" applyBorder="1" applyAlignment="1">
      <alignment horizontal="center" vertical="center" wrapText="1"/>
    </xf>
    <xf numFmtId="167" fontId="73" fillId="0" borderId="0" xfId="37" applyNumberFormat="1" applyFont="1" applyFill="1" applyBorder="1" applyAlignment="1">
      <alignment horizontal="left" vertical="center" wrapText="1"/>
    </xf>
    <xf numFmtId="0" fontId="18" fillId="0" borderId="6" xfId="80" applyFont="1" applyFill="1" applyBorder="1" applyAlignment="1">
      <alignment horizontal="center" vertical="center" wrapText="1"/>
    </xf>
    <xf numFmtId="0" fontId="17" fillId="0" borderId="6" xfId="80" applyFont="1" applyFill="1" applyBorder="1" applyAlignment="1">
      <alignment horizontal="left" vertical="center" wrapText="1"/>
    </xf>
    <xf numFmtId="0" fontId="17" fillId="44" borderId="6" xfId="80" applyFont="1" applyFill="1" applyBorder="1" applyAlignment="1">
      <alignment horizontal="center" vertical="center" wrapText="1"/>
    </xf>
    <xf numFmtId="0" fontId="18" fillId="10" borderId="6" xfId="80" applyFont="1" applyFill="1" applyBorder="1" applyAlignment="1">
      <alignment horizontal="left" vertical="center" wrapText="1"/>
    </xf>
    <xf numFmtId="0" fontId="83" fillId="10" borderId="6" xfId="80" applyFont="1" applyFill="1" applyBorder="1" applyAlignment="1">
      <alignment horizontal="left" vertical="center" wrapText="1"/>
    </xf>
    <xf numFmtId="14" fontId="101" fillId="11" borderId="0" xfId="80" applyNumberFormat="1" applyFont="1" applyFill="1" applyAlignment="1">
      <alignment horizontal="center" wrapText="1"/>
    </xf>
    <xf numFmtId="0" fontId="81" fillId="10" borderId="0" xfId="80" applyFont="1" applyFill="1" applyAlignment="1">
      <alignment horizontal="right" wrapText="1"/>
    </xf>
    <xf numFmtId="0" fontId="82" fillId="10" borderId="0" xfId="80" applyFont="1" applyFill="1" applyAlignment="1">
      <alignment horizontal="right" vertical="center" wrapText="1"/>
    </xf>
    <xf numFmtId="0" fontId="19" fillId="10" borderId="0" xfId="80" applyFont="1" applyFill="1" applyAlignment="1">
      <alignment horizontal="center" wrapText="1"/>
    </xf>
    <xf numFmtId="3" fontId="19" fillId="0" borderId="0" xfId="80" applyNumberFormat="1" applyFont="1" applyFill="1" applyAlignment="1">
      <alignment horizontal="left" vertical="center" wrapText="1"/>
    </xf>
    <xf numFmtId="3" fontId="20" fillId="10" borderId="0" xfId="80" applyNumberFormat="1" applyFont="1" applyFill="1" applyAlignment="1">
      <alignment horizontal="left" vertical="center" wrapText="1"/>
    </xf>
    <xf numFmtId="14" fontId="19" fillId="10" borderId="0" xfId="80" applyNumberFormat="1" applyFont="1" applyFill="1" applyAlignment="1">
      <alignment horizontal="left" vertical="top" wrapText="1"/>
    </xf>
    <xf numFmtId="43" fontId="113" fillId="45" borderId="29" xfId="35" applyFont="1" applyFill="1" applyBorder="1" applyAlignment="1">
      <alignment horizontal="center" vertical="center" wrapText="1"/>
    </xf>
    <xf numFmtId="43" fontId="113" fillId="45" borderId="30" xfId="35" applyFont="1" applyFill="1" applyBorder="1" applyAlignment="1">
      <alignment horizontal="center" vertical="center" wrapText="1"/>
    </xf>
    <xf numFmtId="0" fontId="113" fillId="45" borderId="29" xfId="0" applyFont="1" applyFill="1" applyBorder="1" applyAlignment="1">
      <alignment horizontal="center" vertical="center" wrapText="1"/>
    </xf>
    <xf numFmtId="0" fontId="113" fillId="45" borderId="30" xfId="0" applyFont="1" applyFill="1" applyBorder="1" applyAlignment="1">
      <alignment horizontal="center" vertical="center" wrapText="1"/>
    </xf>
    <xf numFmtId="0" fontId="113" fillId="45" borderId="27" xfId="0" applyFont="1" applyFill="1" applyBorder="1" applyAlignment="1">
      <alignment horizontal="center" vertical="center"/>
    </xf>
    <xf numFmtId="0" fontId="113" fillId="45" borderId="28" xfId="0" applyFont="1" applyFill="1" applyBorder="1" applyAlignment="1">
      <alignment horizontal="center" vertical="center"/>
    </xf>
    <xf numFmtId="0" fontId="113" fillId="45" borderId="31" xfId="0" applyFont="1" applyFill="1" applyBorder="1" applyAlignment="1">
      <alignment horizontal="center" vertical="center" wrapText="1"/>
    </xf>
    <xf numFmtId="0" fontId="113" fillId="45" borderId="32" xfId="0" applyFont="1" applyFill="1" applyBorder="1" applyAlignment="1">
      <alignment horizontal="center" vertical="center" wrapText="1"/>
    </xf>
    <xf numFmtId="0" fontId="8" fillId="0" borderId="0" xfId="0" quotePrefix="1" applyFont="1" applyAlignment="1">
      <alignment horizontal="left" vertical="center" wrapText="1"/>
    </xf>
    <xf numFmtId="0" fontId="8" fillId="0" borderId="0" xfId="0" applyFont="1" applyAlignment="1">
      <alignment horizontal="left" vertical="center"/>
    </xf>
    <xf numFmtId="0" fontId="8" fillId="0" borderId="0" xfId="0" applyFont="1" applyAlignment="1" applyProtection="1">
      <alignment horizontal="center" vertical="center"/>
      <protection hidden="1"/>
    </xf>
    <xf numFmtId="0" fontId="8" fillId="0" borderId="0" xfId="0" applyFont="1" applyAlignment="1">
      <alignment horizontal="center" vertical="center"/>
    </xf>
    <xf numFmtId="0" fontId="9" fillId="0" borderId="0" xfId="0" applyFont="1" applyAlignment="1">
      <alignment horizontal="center" vertical="center"/>
    </xf>
    <xf numFmtId="0" fontId="13" fillId="0" borderId="9" xfId="0" applyFont="1" applyBorder="1" applyAlignment="1">
      <alignment horizontal="center" vertical="center" wrapText="1"/>
    </xf>
    <xf numFmtId="0" fontId="13" fillId="0" borderId="15"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9" fillId="0" borderId="0" xfId="0" applyFont="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13" fillId="0" borderId="4" xfId="0" applyFont="1" applyBorder="1" applyAlignment="1">
      <alignment horizontal="center" vertical="center" wrapText="1"/>
    </xf>
    <xf numFmtId="0" fontId="0" fillId="11" borderId="0" xfId="0" applyFill="1" applyAlignment="1">
      <alignment horizontal="center"/>
    </xf>
  </cellXfs>
  <cellStyles count="222">
    <cellStyle name="??" xfId="1"/>
    <cellStyle name="?? [0.00]_ Att. 1- Cover" xfId="2"/>
    <cellStyle name="?? [0]" xfId="3"/>
    <cellStyle name="???? [0.00]_PRODUCT DETAIL Q1" xfId="4"/>
    <cellStyle name="????_PRODUCT DETAIL Q1" xfId="5"/>
    <cellStyle name="???[0]_00Q3902REV.1" xfId="6"/>
    <cellStyle name="???_???" xfId="7"/>
    <cellStyle name="??[0]_BRE" xfId="8"/>
    <cellStyle name="??_ Att. 1- Cover" xfId="9"/>
    <cellStyle name="_bang CDKT (Cuong)" xfId="10"/>
    <cellStyle name="_Book1" xfId="11"/>
    <cellStyle name="_ÿÿÿÿÿ" xfId="12"/>
    <cellStyle name="W_MARINE" xfId="13"/>
    <cellStyle name="20" xfId="14"/>
    <cellStyle name="20% - Accent1" xfId="164" builtinId="30" customBuiltin="1"/>
    <cellStyle name="20% - Accent1 2" xfId="195"/>
    <cellStyle name="20% - Accent1 3" xfId="209"/>
    <cellStyle name="20% - Accent2" xfId="168" builtinId="34" customBuiltin="1"/>
    <cellStyle name="20% - Accent2 2" xfId="196"/>
    <cellStyle name="20% - Accent2 3" xfId="210"/>
    <cellStyle name="20% - Accent3" xfId="172" builtinId="38" customBuiltin="1"/>
    <cellStyle name="20% - Accent3 2" xfId="197"/>
    <cellStyle name="20% - Accent3 3" xfId="211"/>
    <cellStyle name="20% - Accent4" xfId="176" builtinId="42" customBuiltin="1"/>
    <cellStyle name="20% - Accent4 2" xfId="198"/>
    <cellStyle name="20% - Accent4 3" xfId="212"/>
    <cellStyle name="20% - Accent5" xfId="180" builtinId="46" customBuiltin="1"/>
    <cellStyle name="20% - Accent5 2" xfId="199"/>
    <cellStyle name="20% - Accent5 3" xfId="213"/>
    <cellStyle name="20% - Accent6" xfId="184" builtinId="50" customBuiltin="1"/>
    <cellStyle name="20% - Accent6 2" xfId="200"/>
    <cellStyle name="20% - Accent6 3" xfId="214"/>
    <cellStyle name="40% - Accent1" xfId="165" builtinId="31" customBuiltin="1"/>
    <cellStyle name="40% - Accent1 2" xfId="201"/>
    <cellStyle name="40% - Accent1 3" xfId="215"/>
    <cellStyle name="40% - Accent2" xfId="169" builtinId="35" customBuiltin="1"/>
    <cellStyle name="40% - Accent2 2" xfId="202"/>
    <cellStyle name="40% - Accent2 3" xfId="216"/>
    <cellStyle name="40% - Accent3" xfId="173" builtinId="39" customBuiltin="1"/>
    <cellStyle name="40% - Accent3 2" xfId="203"/>
    <cellStyle name="40% - Accent3 3" xfId="217"/>
    <cellStyle name="40% - Accent4" xfId="177" builtinId="43" customBuiltin="1"/>
    <cellStyle name="40% - Accent4 2" xfId="204"/>
    <cellStyle name="40% - Accent4 3" xfId="218"/>
    <cellStyle name="40% - Accent5" xfId="181" builtinId="47" customBuiltin="1"/>
    <cellStyle name="40% - Accent5 2" xfId="205"/>
    <cellStyle name="40% - Accent5 3" xfId="219"/>
    <cellStyle name="40% - Accent6" xfId="185" builtinId="51" customBuiltin="1"/>
    <cellStyle name="40% - Accent6 2" xfId="206"/>
    <cellStyle name="40% - Accent6 3" xfId="220"/>
    <cellStyle name="60% - Accent1" xfId="166" builtinId="32" customBuiltin="1"/>
    <cellStyle name="60% - Accent2" xfId="170" builtinId="36" customBuiltin="1"/>
    <cellStyle name="60% - Accent3" xfId="174" builtinId="40" customBuiltin="1"/>
    <cellStyle name="60% - Accent4" xfId="178" builtinId="44" customBuiltin="1"/>
    <cellStyle name="60% - Accent5" xfId="182" builtinId="48" customBuiltin="1"/>
    <cellStyle name="60% - Accent6" xfId="186" builtinId="52" customBuiltin="1"/>
    <cellStyle name="Accent1" xfId="163" builtinId="29" customBuiltin="1"/>
    <cellStyle name="Accent2" xfId="167" builtinId="33" customBuiltin="1"/>
    <cellStyle name="Accent3" xfId="171" builtinId="37" customBuiltin="1"/>
    <cellStyle name="Accent4" xfId="175" builtinId="41" customBuiltin="1"/>
    <cellStyle name="Accent5" xfId="179" builtinId="45" customBuiltin="1"/>
    <cellStyle name="Accent6" xfId="183" builtinId="49" customBuiltin="1"/>
    <cellStyle name="ÅëÈ­ [0]_±âÅ¸" xfId="15"/>
    <cellStyle name="AeE­ [0]_INQUIRY ¿µ¾÷AßAø " xfId="16"/>
    <cellStyle name="ÅëÈ­ [0]_S" xfId="17"/>
    <cellStyle name="ÅëÈ­_±âÅ¸" xfId="18"/>
    <cellStyle name="AeE­_INQUIRY ¿µ¾÷AßAø " xfId="19"/>
    <cellStyle name="ÅëÈ­_S" xfId="20"/>
    <cellStyle name="args.style" xfId="21"/>
    <cellStyle name="ÄÞ¸¶ [0]_±âÅ¸" xfId="22"/>
    <cellStyle name="AÞ¸¶ [0]_INQUIRY ¿?¾÷AßAø " xfId="23"/>
    <cellStyle name="ÄÞ¸¶ [0]_S" xfId="24"/>
    <cellStyle name="ÄÞ¸¶_±âÅ¸" xfId="25"/>
    <cellStyle name="AÞ¸¶_INQUIRY ¿?¾÷AßAø " xfId="26"/>
    <cellStyle name="ÄÞ¸¶_S" xfId="27"/>
    <cellStyle name="Bad" xfId="153" builtinId="27" customBuiltin="1"/>
    <cellStyle name="C?AØ_¿?¾÷CoE² " xfId="28"/>
    <cellStyle name="Ç¥ÁØ_#2(M17)_1" xfId="29"/>
    <cellStyle name="C￥AØ_¿μ¾÷CoE² " xfId="30"/>
    <cellStyle name="Ç¥ÁØ_S" xfId="31"/>
    <cellStyle name="Calc Currency (0)" xfId="32"/>
    <cellStyle name="Calculation" xfId="157" builtinId="22" customBuiltin="1"/>
    <cellStyle name="category" xfId="33"/>
    <cellStyle name="Check Cell" xfId="159" builtinId="23" customBuiltin="1"/>
    <cellStyle name="CHUONG" xfId="34"/>
    <cellStyle name="Comma" xfId="35" builtinId="3"/>
    <cellStyle name="Comma 2" xfId="36"/>
    <cellStyle name="Comma 20" xfId="191"/>
    <cellStyle name="Comma 3" xfId="144"/>
    <cellStyle name="Comma 4" xfId="37"/>
    <cellStyle name="Comma 4 2" xfId="193"/>
    <cellStyle name="Comma 5" xfId="188"/>
    <cellStyle name="Comma 6" xfId="38"/>
    <cellStyle name="comma zerodec" xfId="39"/>
    <cellStyle name="Comma[0]" xfId="40"/>
    <cellStyle name="Comma0" xfId="41"/>
    <cellStyle name="Copied" xfId="42"/>
    <cellStyle name="COST1" xfId="43"/>
    <cellStyle name="Cࡵrrency_Sheet1_PRODUCTĠ" xfId="44"/>
    <cellStyle name="Currency0" xfId="45"/>
    <cellStyle name="Currency1" xfId="46"/>
    <cellStyle name="Date" xfId="47"/>
    <cellStyle name="Dezimal [0]_UXO VII" xfId="48"/>
    <cellStyle name="Dezimal_UXO VII" xfId="49"/>
    <cellStyle name="Dollar (zero dec)" xfId="50"/>
    <cellStyle name="Entered" xfId="51"/>
    <cellStyle name="Euro" xfId="52"/>
    <cellStyle name="Explanatory Text" xfId="161" builtinId="53" customBuiltin="1"/>
    <cellStyle name="Fixed" xfId="53"/>
    <cellStyle name="form_so" xfId="54"/>
    <cellStyle name="Good" xfId="152" builtinId="26" customBuiltin="1"/>
    <cellStyle name="Grey" xfId="55"/>
    <cellStyle name="HEADER" xfId="56"/>
    <cellStyle name="Header1" xfId="57"/>
    <cellStyle name="Header2" xfId="58"/>
    <cellStyle name="Heading" xfId="59"/>
    <cellStyle name="Heading 1" xfId="148" builtinId="16" customBuiltin="1"/>
    <cellStyle name="Heading 2" xfId="149" builtinId="17" customBuiltin="1"/>
    <cellStyle name="Heading 3" xfId="150" builtinId="18" customBuiltin="1"/>
    <cellStyle name="Heading 4" xfId="151" builtinId="19" customBuiltin="1"/>
    <cellStyle name="Heading1" xfId="60"/>
    <cellStyle name="Heading2" xfId="61"/>
    <cellStyle name="Input" xfId="155" builtinId="20" customBuiltin="1"/>
    <cellStyle name="Input [yellow]" xfId="62"/>
    <cellStyle name="Input Cells" xfId="63"/>
    <cellStyle name="Linked Cell" xfId="158" builtinId="24" customBuiltin="1"/>
    <cellStyle name="Linked Cells" xfId="64"/>
    <cellStyle name="Milliers [0]_      " xfId="65"/>
    <cellStyle name="Milliers_      " xfId="66"/>
    <cellStyle name="Model" xfId="67"/>
    <cellStyle name="moi" xfId="68"/>
    <cellStyle name="Mon?aire [0]_      " xfId="69"/>
    <cellStyle name="Mon?aire_      " xfId="70"/>
    <cellStyle name="Monétaire [0]_!!!GO" xfId="71"/>
    <cellStyle name="Monétaire_!!!GO" xfId="72"/>
    <cellStyle name="n" xfId="73"/>
    <cellStyle name="Neutral" xfId="154" builtinId="28" customBuiltin="1"/>
    <cellStyle name="New" xfId="74"/>
    <cellStyle name="New Times Roman" xfId="75"/>
    <cellStyle name="no dec" xfId="76"/>
    <cellStyle name="ÑONVÒ" xfId="77"/>
    <cellStyle name="Normal" xfId="0" builtinId="0"/>
    <cellStyle name="Normal - Style1" xfId="78"/>
    <cellStyle name="Normal 11 2" xfId="192"/>
    <cellStyle name="Normal 2" xfId="79"/>
    <cellStyle name="Normal 3" xfId="80"/>
    <cellStyle name="Normal 3 2" xfId="81"/>
    <cellStyle name="Normal 3 2 20" xfId="190"/>
    <cellStyle name="Normal 3 4" xfId="146"/>
    <cellStyle name="Normal 4" xfId="82"/>
    <cellStyle name="Normal 5" xfId="187"/>
    <cellStyle name="Normal 6" xfId="194"/>
    <cellStyle name="Normal 7" xfId="208"/>
    <cellStyle name="Normal 8" xfId="145"/>
    <cellStyle name="Normal_Bao cao tai chinh 280405" xfId="83"/>
    <cellStyle name="Normal1" xfId="84"/>
    <cellStyle name="Note 2" xfId="189"/>
    <cellStyle name="Note 3" xfId="207"/>
    <cellStyle name="Note 4" xfId="221"/>
    <cellStyle name="Œ…‹æØ‚è [0.00]_Region Orders (2)" xfId="85"/>
    <cellStyle name="Œ…‹æØ‚è_Region Orders (2)" xfId="86"/>
    <cellStyle name="omma [0]_Mktg Prog" xfId="87"/>
    <cellStyle name="ormal_Sheet1_1" xfId="88"/>
    <cellStyle name="Output" xfId="156" builtinId="21" customBuiltin="1"/>
    <cellStyle name="per.style" xfId="89"/>
    <cellStyle name="Percent" xfId="90" builtinId="5"/>
    <cellStyle name="Percent (0)" xfId="91"/>
    <cellStyle name="Percent [2]" xfId="92"/>
    <cellStyle name="Percent 2" xfId="93"/>
    <cellStyle name="PERCENTAGE" xfId="94"/>
    <cellStyle name="pricing" xfId="95"/>
    <cellStyle name="PSChar" xfId="96"/>
    <cellStyle name="RevList" xfId="97"/>
    <cellStyle name="serJet 1200 Series PCL 6" xfId="98"/>
    <cellStyle name="Style 1" xfId="99"/>
    <cellStyle name="Style 2" xfId="100"/>
    <cellStyle name="subhead" xfId="101"/>
    <cellStyle name="Subtotal" xfId="102"/>
    <cellStyle name="T" xfId="103"/>
    <cellStyle name="th" xfId="104"/>
    <cellStyle name="Thuyet minh" xfId="105"/>
    <cellStyle name="Tickmark" xfId="106"/>
    <cellStyle name="Title" xfId="147" builtinId="15" customBuiltin="1"/>
    <cellStyle name="Total" xfId="162" builtinId="25" customBuiltin="1"/>
    <cellStyle name="viet" xfId="107"/>
    <cellStyle name="viet2" xfId="108"/>
    <cellStyle name="vnhead1" xfId="109"/>
    <cellStyle name="vnhead3" xfId="110"/>
    <cellStyle name="vntxt1" xfId="111"/>
    <cellStyle name="vntxt2" xfId="112"/>
    <cellStyle name="Währung [0]_UXO VII" xfId="113"/>
    <cellStyle name="Währung_UXO VII" xfId="114"/>
    <cellStyle name="Warning Text" xfId="160" builtinId="11" customBuiltin="1"/>
    <cellStyle name="センター" xfId="115"/>
    <cellStyle name="เครื่องหมายสกุลเงิน [0]_FTC_OFFER" xfId="116"/>
    <cellStyle name="เครื่องหมายสกุลเงิน_FTC_OFFER" xfId="117"/>
    <cellStyle name="ปกติ_FTC_OFFER" xfId="118"/>
    <cellStyle name=" [0.00]_ Att. 1- Cover" xfId="119"/>
    <cellStyle name="_ Att. 1- Cover" xfId="120"/>
    <cellStyle name="?_ Att. 1- Cover" xfId="121"/>
    <cellStyle name="똿뗦먛귟 [0.00]_PRODUCT DETAIL Q1" xfId="122"/>
    <cellStyle name="똿뗦먛귟_PRODUCT DETAIL Q1" xfId="123"/>
    <cellStyle name="믅됞 [0.00]_PRODUCT DETAIL Q1" xfId="124"/>
    <cellStyle name="믅됞_PRODUCT DETAIL Q1" xfId="125"/>
    <cellStyle name="백분율_††††† " xfId="126"/>
    <cellStyle name="뷭?_BOOKSHIP" xfId="127"/>
    <cellStyle name="콤마 [0]_ 비목별 월별기술 " xfId="128"/>
    <cellStyle name="콤마_ 비목별 월별기술 " xfId="129"/>
    <cellStyle name="통화 [0]_††††† " xfId="130"/>
    <cellStyle name="통화_††††† " xfId="131"/>
    <cellStyle name="표준_(정보부문)월별인원계획" xfId="132"/>
    <cellStyle name="一般_00Q3902REV.1" xfId="133"/>
    <cellStyle name="千分位[0]_00Q3902REV.1" xfId="134"/>
    <cellStyle name="千分位_00Q3902REV.1" xfId="135"/>
    <cellStyle name="桁区切り [0.00]_††††† " xfId="136"/>
    <cellStyle name="桁区切り_††††† " xfId="137"/>
    <cellStyle name="標準_††††† " xfId="138"/>
    <cellStyle name="貨幣 [0]_00Q3902REV.1" xfId="139"/>
    <cellStyle name="貨幣[0]_BRE" xfId="140"/>
    <cellStyle name="貨幣_00Q3902REV.1" xfId="141"/>
    <cellStyle name="通貨 [0.00]_††††† " xfId="142"/>
    <cellStyle name="通貨_††††† " xfId="14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495300</xdr:colOff>
      <xdr:row>0</xdr:row>
      <xdr:rowOff>85725</xdr:rowOff>
    </xdr:from>
    <xdr:to>
      <xdr:col>3</xdr:col>
      <xdr:colOff>2483094</xdr:colOff>
      <xdr:row>3</xdr:row>
      <xdr:rowOff>47625</xdr:rowOff>
    </xdr:to>
    <xdr:pic>
      <xdr:nvPicPr>
        <xdr:cNvPr id="3" name="Picture 17" descr="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675" y="85725"/>
          <a:ext cx="2825994"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 val="Than toan nhiều lần"/>
      <sheetName val="Lot 15, 50-50"/>
      <sheetName val="dieuchinh"/>
      <sheetName val="dongia"/>
      <sheetName val="5649 Tong hop TSCD-GLV"/>
      <sheetName val="KLHT"/>
      <sheetName val="Gia vat tu"/>
      <sheetName val="CHITIET VL-NC-TT-3p"/>
      <sheetName val="VCV-BE-TONG"/>
      <sheetName val="giathanh1"/>
      <sheetName val="5649 Tong hop TSCD-GLV.xls"/>
      <sheetName val="KH-Q1,Q2,01"/>
      <sheetName val="DMThuyetminh"/>
      <sheetName val="G-Info"/>
      <sheetName val="Ballast"/>
      <sheetName val="Tong hop Starter"/>
      <sheetName val="DGD"/>
      <sheetName val="Section_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6" Type="http://schemas.openxmlformats.org/officeDocument/2006/relationships/hyperlink" Target="https://finance.vietstock.vn/FUETCC50-chung-chi-quy-etf-techcom-capital-vnx50.htm" TargetMode="External"/><Relationship Id="rId21" Type="http://schemas.openxmlformats.org/officeDocument/2006/relationships/hyperlink" Target="https://finance.vietstock.vn/FUETCC50-chung-chi-quy-etf-techcom-capital-vnx50.htm" TargetMode="External"/><Relationship Id="rId42" Type="http://schemas.openxmlformats.org/officeDocument/2006/relationships/hyperlink" Target="https://finance.vietstock.vn/FUETCC50-chung-chi-quy-etf-techcom-capital-vnx50.htm" TargetMode="External"/><Relationship Id="rId47" Type="http://schemas.openxmlformats.org/officeDocument/2006/relationships/hyperlink" Target="https://finance.vietstock.vn/FUETCC50-chung-chi-quy-etf-techcom-capital-vnx50.htm" TargetMode="External"/><Relationship Id="rId63" Type="http://schemas.openxmlformats.org/officeDocument/2006/relationships/hyperlink" Target="https://finance.vietstock.vn/FUETCC50-chung-chi-quy-etf-techcom-capital-vnx50.htm" TargetMode="External"/><Relationship Id="rId68" Type="http://schemas.openxmlformats.org/officeDocument/2006/relationships/hyperlink" Target="https://finance.vietstock.vn/FUETCC50-chung-chi-quy-etf-techcom-capital-vnx50.htm" TargetMode="External"/><Relationship Id="rId84" Type="http://schemas.openxmlformats.org/officeDocument/2006/relationships/hyperlink" Target="https://finance.vietstock.vn/FUETCC50-chung-chi-quy-etf-techcom-capital-vnx50.htm" TargetMode="External"/><Relationship Id="rId89" Type="http://schemas.openxmlformats.org/officeDocument/2006/relationships/hyperlink" Target="https://finance.vietstock.vn/FUETCC50-chung-chi-quy-etf-techcom-capital-vnx50.htm" TargetMode="External"/><Relationship Id="rId16" Type="http://schemas.openxmlformats.org/officeDocument/2006/relationships/hyperlink" Target="https://finance.vietstock.vn/FUETCC50-chung-chi-quy-etf-techcom-capital-vnx50.htm" TargetMode="External"/><Relationship Id="rId11" Type="http://schemas.openxmlformats.org/officeDocument/2006/relationships/hyperlink" Target="https://finance.vietstock.vn/FUETCC50-chung-chi-quy-etf-techcom-capital-vnx50.htm" TargetMode="External"/><Relationship Id="rId32" Type="http://schemas.openxmlformats.org/officeDocument/2006/relationships/hyperlink" Target="https://finance.vietstock.vn/FUETCC50-chung-chi-quy-etf-techcom-capital-vnx50.htm" TargetMode="External"/><Relationship Id="rId37" Type="http://schemas.openxmlformats.org/officeDocument/2006/relationships/hyperlink" Target="https://finance.vietstock.vn/FUETCC50-chung-chi-quy-etf-techcom-capital-vnx50.htm" TargetMode="External"/><Relationship Id="rId53" Type="http://schemas.openxmlformats.org/officeDocument/2006/relationships/hyperlink" Target="https://finance.vietstock.vn/FUETCC50-chung-chi-quy-etf-techcom-capital-vnx50.htm" TargetMode="External"/><Relationship Id="rId58" Type="http://schemas.openxmlformats.org/officeDocument/2006/relationships/hyperlink" Target="https://finance.vietstock.vn/FUETCC50-chung-chi-quy-etf-techcom-capital-vnx50.htm" TargetMode="External"/><Relationship Id="rId74" Type="http://schemas.openxmlformats.org/officeDocument/2006/relationships/hyperlink" Target="https://finance.vietstock.vn/FUETCC50-chung-chi-quy-etf-techcom-capital-vnx50.htm" TargetMode="External"/><Relationship Id="rId79" Type="http://schemas.openxmlformats.org/officeDocument/2006/relationships/hyperlink" Target="https://finance.vietstock.vn/FUETCC50-chung-chi-quy-etf-techcom-capital-vnx50.htm" TargetMode="External"/><Relationship Id="rId102" Type="http://schemas.openxmlformats.org/officeDocument/2006/relationships/hyperlink" Target="https://finance.vietstock.vn/FUETCC50-chung-chi-quy-etf-techcom-capital-vnx50.htm" TargetMode="External"/><Relationship Id="rId5" Type="http://schemas.openxmlformats.org/officeDocument/2006/relationships/hyperlink" Target="https://finance.vietstock.vn/FUETCC50-chung-chi-quy-etf-techcom-capital-vnx50.htm" TargetMode="External"/><Relationship Id="rId90" Type="http://schemas.openxmlformats.org/officeDocument/2006/relationships/hyperlink" Target="https://finance.vietstock.vn/FUETCC50-chung-chi-quy-etf-techcom-capital-vnx50.htm" TargetMode="External"/><Relationship Id="rId95" Type="http://schemas.openxmlformats.org/officeDocument/2006/relationships/hyperlink" Target="https://finance.vietstock.vn/FUETCC50-chung-chi-quy-etf-techcom-capital-vnx50.htm" TargetMode="External"/><Relationship Id="rId22" Type="http://schemas.openxmlformats.org/officeDocument/2006/relationships/hyperlink" Target="https://finance.vietstock.vn/FUETCC50-chung-chi-quy-etf-techcom-capital-vnx50.htm" TargetMode="External"/><Relationship Id="rId27" Type="http://schemas.openxmlformats.org/officeDocument/2006/relationships/hyperlink" Target="https://finance.vietstock.vn/FUETCC50-chung-chi-quy-etf-techcom-capital-vnx50.htm" TargetMode="External"/><Relationship Id="rId43" Type="http://schemas.openxmlformats.org/officeDocument/2006/relationships/hyperlink" Target="https://finance.vietstock.vn/FUETCC50-chung-chi-quy-etf-techcom-capital-vnx50.htm" TargetMode="External"/><Relationship Id="rId48" Type="http://schemas.openxmlformats.org/officeDocument/2006/relationships/hyperlink" Target="https://finance.vietstock.vn/FUETCC50-chung-chi-quy-etf-techcom-capital-vnx50.htm" TargetMode="External"/><Relationship Id="rId64" Type="http://schemas.openxmlformats.org/officeDocument/2006/relationships/hyperlink" Target="https://finance.vietstock.vn/FUETCC50-chung-chi-quy-etf-techcom-capital-vnx50.htm" TargetMode="External"/><Relationship Id="rId69" Type="http://schemas.openxmlformats.org/officeDocument/2006/relationships/hyperlink" Target="https://finance.vietstock.vn/FUETCC50-chung-chi-quy-etf-techcom-capital-vnx50.htm" TargetMode="External"/><Relationship Id="rId80" Type="http://schemas.openxmlformats.org/officeDocument/2006/relationships/hyperlink" Target="https://finance.vietstock.vn/FUETCC50-chung-chi-quy-etf-techcom-capital-vnx50.htm" TargetMode="External"/><Relationship Id="rId85" Type="http://schemas.openxmlformats.org/officeDocument/2006/relationships/hyperlink" Target="https://finance.vietstock.vn/FUETCC50-chung-chi-quy-etf-techcom-capital-vnx50.htm" TargetMode="External"/><Relationship Id="rId12" Type="http://schemas.openxmlformats.org/officeDocument/2006/relationships/hyperlink" Target="https://finance.vietstock.vn/FUETCC50-chung-chi-quy-etf-techcom-capital-vnx50.htm" TargetMode="External"/><Relationship Id="rId17" Type="http://schemas.openxmlformats.org/officeDocument/2006/relationships/hyperlink" Target="https://finance.vietstock.vn/FUETCC50-chung-chi-quy-etf-techcom-capital-vnx50.htm" TargetMode="External"/><Relationship Id="rId33" Type="http://schemas.openxmlformats.org/officeDocument/2006/relationships/hyperlink" Target="https://finance.vietstock.vn/FUETCC50-chung-chi-quy-etf-techcom-capital-vnx50.htm" TargetMode="External"/><Relationship Id="rId38" Type="http://schemas.openxmlformats.org/officeDocument/2006/relationships/hyperlink" Target="https://finance.vietstock.vn/FUETCC50-chung-chi-quy-etf-techcom-capital-vnx50.htm" TargetMode="External"/><Relationship Id="rId59" Type="http://schemas.openxmlformats.org/officeDocument/2006/relationships/hyperlink" Target="https://finance.vietstock.vn/FUETCC50-chung-chi-quy-etf-techcom-capital-vnx50.htm" TargetMode="External"/><Relationship Id="rId103" Type="http://schemas.openxmlformats.org/officeDocument/2006/relationships/hyperlink" Target="https://finance.vietstock.vn/FUETCC50-chung-chi-quy-etf-techcom-capital-vnx50.htm" TargetMode="External"/><Relationship Id="rId20" Type="http://schemas.openxmlformats.org/officeDocument/2006/relationships/hyperlink" Target="https://finance.vietstock.vn/FUETCC50-chung-chi-quy-etf-techcom-capital-vnx50.htm" TargetMode="External"/><Relationship Id="rId41" Type="http://schemas.openxmlformats.org/officeDocument/2006/relationships/hyperlink" Target="https://finance.vietstock.vn/FUETCC50-chung-chi-quy-etf-techcom-capital-vnx50.htm" TargetMode="External"/><Relationship Id="rId54" Type="http://schemas.openxmlformats.org/officeDocument/2006/relationships/hyperlink" Target="https://finance.vietstock.vn/FUETCC50-chung-chi-quy-etf-techcom-capital-vnx50.htm" TargetMode="External"/><Relationship Id="rId62" Type="http://schemas.openxmlformats.org/officeDocument/2006/relationships/hyperlink" Target="https://finance.vietstock.vn/FUETCC50-chung-chi-quy-etf-techcom-capital-vnx50.htm" TargetMode="External"/><Relationship Id="rId70" Type="http://schemas.openxmlformats.org/officeDocument/2006/relationships/hyperlink" Target="https://finance.vietstock.vn/FUETCC50-chung-chi-quy-etf-techcom-capital-vnx50.htm" TargetMode="External"/><Relationship Id="rId75" Type="http://schemas.openxmlformats.org/officeDocument/2006/relationships/hyperlink" Target="https://finance.vietstock.vn/FUETCC50-chung-chi-quy-etf-techcom-capital-vnx50.htm" TargetMode="External"/><Relationship Id="rId83" Type="http://schemas.openxmlformats.org/officeDocument/2006/relationships/hyperlink" Target="https://finance.vietstock.vn/FUETCC50-chung-chi-quy-etf-techcom-capital-vnx50.htm" TargetMode="External"/><Relationship Id="rId88" Type="http://schemas.openxmlformats.org/officeDocument/2006/relationships/hyperlink" Target="https://finance.vietstock.vn/FUETCC50-chung-chi-quy-etf-techcom-capital-vnx50.htm" TargetMode="External"/><Relationship Id="rId91" Type="http://schemas.openxmlformats.org/officeDocument/2006/relationships/hyperlink" Target="https://finance.vietstock.vn/FUETCC50-chung-chi-quy-etf-techcom-capital-vnx50.htm" TargetMode="External"/><Relationship Id="rId96" Type="http://schemas.openxmlformats.org/officeDocument/2006/relationships/hyperlink" Target="https://finance.vietstock.vn/FUETCC50-chung-chi-quy-etf-techcom-capital-vnx50.htm" TargetMode="External"/><Relationship Id="rId1" Type="http://schemas.openxmlformats.org/officeDocument/2006/relationships/hyperlink" Target="https://finance.vietstock.vn/FUETCC50-chung-chi-quy-etf-techcom-capital-vnx50.htm" TargetMode="External"/><Relationship Id="rId6" Type="http://schemas.openxmlformats.org/officeDocument/2006/relationships/hyperlink" Target="https://finance.vietstock.vn/FUETCC50-chung-chi-quy-etf-techcom-capital-vnx50.htm" TargetMode="External"/><Relationship Id="rId15" Type="http://schemas.openxmlformats.org/officeDocument/2006/relationships/hyperlink" Target="https://finance.vietstock.vn/FUETCC50-chung-chi-quy-etf-techcom-capital-vnx50.htm" TargetMode="External"/><Relationship Id="rId23" Type="http://schemas.openxmlformats.org/officeDocument/2006/relationships/hyperlink" Target="https://finance.vietstock.vn/FUETCC50-chung-chi-quy-etf-techcom-capital-vnx50.htm" TargetMode="External"/><Relationship Id="rId28" Type="http://schemas.openxmlformats.org/officeDocument/2006/relationships/hyperlink" Target="https://finance.vietstock.vn/FUETCC50-chung-chi-quy-etf-techcom-capital-vnx50.htm" TargetMode="External"/><Relationship Id="rId36" Type="http://schemas.openxmlformats.org/officeDocument/2006/relationships/hyperlink" Target="https://finance.vietstock.vn/FUETCC50-chung-chi-quy-etf-techcom-capital-vnx50.htm" TargetMode="External"/><Relationship Id="rId49" Type="http://schemas.openxmlformats.org/officeDocument/2006/relationships/hyperlink" Target="https://finance.vietstock.vn/FUETCC50-chung-chi-quy-etf-techcom-capital-vnx50.htm" TargetMode="External"/><Relationship Id="rId57" Type="http://schemas.openxmlformats.org/officeDocument/2006/relationships/hyperlink" Target="https://finance.vietstock.vn/FUETCC50-chung-chi-quy-etf-techcom-capital-vnx50.htm" TargetMode="External"/><Relationship Id="rId106" Type="http://schemas.openxmlformats.org/officeDocument/2006/relationships/hyperlink" Target="https://finance.vietstock.vn/FUETCC50-chung-chi-quy-etf-techcom-capital-vnx50.htm" TargetMode="External"/><Relationship Id="rId10" Type="http://schemas.openxmlformats.org/officeDocument/2006/relationships/hyperlink" Target="https://finance.vietstock.vn/FUETCC50-chung-chi-quy-etf-techcom-capital-vnx50.htm" TargetMode="External"/><Relationship Id="rId31" Type="http://schemas.openxmlformats.org/officeDocument/2006/relationships/hyperlink" Target="https://finance.vietstock.vn/FUETCC50-chung-chi-quy-etf-techcom-capital-vnx50.htm" TargetMode="External"/><Relationship Id="rId44" Type="http://schemas.openxmlformats.org/officeDocument/2006/relationships/hyperlink" Target="https://finance.vietstock.vn/FUETCC50-chung-chi-quy-etf-techcom-capital-vnx50.htm" TargetMode="External"/><Relationship Id="rId52" Type="http://schemas.openxmlformats.org/officeDocument/2006/relationships/hyperlink" Target="https://finance.vietstock.vn/FUETCC50-chung-chi-quy-etf-techcom-capital-vnx50.htm" TargetMode="External"/><Relationship Id="rId60" Type="http://schemas.openxmlformats.org/officeDocument/2006/relationships/hyperlink" Target="https://finance.vietstock.vn/FUETCC50-chung-chi-quy-etf-techcom-capital-vnx50.htm" TargetMode="External"/><Relationship Id="rId65" Type="http://schemas.openxmlformats.org/officeDocument/2006/relationships/hyperlink" Target="https://finance.vietstock.vn/FUETCC50-chung-chi-quy-etf-techcom-capital-vnx50.htm" TargetMode="External"/><Relationship Id="rId73" Type="http://schemas.openxmlformats.org/officeDocument/2006/relationships/hyperlink" Target="https://finance.vietstock.vn/FUETCC50-chung-chi-quy-etf-techcom-capital-vnx50.htm" TargetMode="External"/><Relationship Id="rId78" Type="http://schemas.openxmlformats.org/officeDocument/2006/relationships/hyperlink" Target="https://finance.vietstock.vn/FUETCC50-chung-chi-quy-etf-techcom-capital-vnx50.htm" TargetMode="External"/><Relationship Id="rId81" Type="http://schemas.openxmlformats.org/officeDocument/2006/relationships/hyperlink" Target="https://finance.vietstock.vn/FUETCC50-chung-chi-quy-etf-techcom-capital-vnx50.htm" TargetMode="External"/><Relationship Id="rId86" Type="http://schemas.openxmlformats.org/officeDocument/2006/relationships/hyperlink" Target="https://finance.vietstock.vn/FUETCC50-chung-chi-quy-etf-techcom-capital-vnx50.htm" TargetMode="External"/><Relationship Id="rId94" Type="http://schemas.openxmlformats.org/officeDocument/2006/relationships/hyperlink" Target="https://finance.vietstock.vn/FUETCC50-chung-chi-quy-etf-techcom-capital-vnx50.htm" TargetMode="External"/><Relationship Id="rId99" Type="http://schemas.openxmlformats.org/officeDocument/2006/relationships/hyperlink" Target="https://finance.vietstock.vn/FUETCC50-chung-chi-quy-etf-techcom-capital-vnx50.htm" TargetMode="External"/><Relationship Id="rId101" Type="http://schemas.openxmlformats.org/officeDocument/2006/relationships/hyperlink" Target="https://finance.vietstock.vn/FUETCC50-chung-chi-quy-etf-techcom-capital-vnx50.htm" TargetMode="External"/><Relationship Id="rId4" Type="http://schemas.openxmlformats.org/officeDocument/2006/relationships/hyperlink" Target="https://finance.vietstock.vn/FUETCC50-chung-chi-quy-etf-techcom-capital-vnx50.htm" TargetMode="External"/><Relationship Id="rId9" Type="http://schemas.openxmlformats.org/officeDocument/2006/relationships/hyperlink" Target="https://finance.vietstock.vn/FUETCC50-chung-chi-quy-etf-techcom-capital-vnx50.htm" TargetMode="External"/><Relationship Id="rId13" Type="http://schemas.openxmlformats.org/officeDocument/2006/relationships/hyperlink" Target="https://finance.vietstock.vn/FUETCC50-chung-chi-quy-etf-techcom-capital-vnx50.htm" TargetMode="External"/><Relationship Id="rId18" Type="http://schemas.openxmlformats.org/officeDocument/2006/relationships/hyperlink" Target="https://finance.vietstock.vn/FUETCC50-chung-chi-quy-etf-techcom-capital-vnx50.htm" TargetMode="External"/><Relationship Id="rId39" Type="http://schemas.openxmlformats.org/officeDocument/2006/relationships/hyperlink" Target="https://finance.vietstock.vn/FUETCC50-chung-chi-quy-etf-techcom-capital-vnx50.htm" TargetMode="External"/><Relationship Id="rId34" Type="http://schemas.openxmlformats.org/officeDocument/2006/relationships/hyperlink" Target="https://finance.vietstock.vn/FUETCC50-chung-chi-quy-etf-techcom-capital-vnx50.htm" TargetMode="External"/><Relationship Id="rId50" Type="http://schemas.openxmlformats.org/officeDocument/2006/relationships/hyperlink" Target="https://finance.vietstock.vn/FUETCC50-chung-chi-quy-etf-techcom-capital-vnx50.htm" TargetMode="External"/><Relationship Id="rId55" Type="http://schemas.openxmlformats.org/officeDocument/2006/relationships/hyperlink" Target="https://finance.vietstock.vn/FUETCC50-chung-chi-quy-etf-techcom-capital-vnx50.htm" TargetMode="External"/><Relationship Id="rId76" Type="http://schemas.openxmlformats.org/officeDocument/2006/relationships/hyperlink" Target="https://finance.vietstock.vn/FUETCC50-chung-chi-quy-etf-techcom-capital-vnx50.htm" TargetMode="External"/><Relationship Id="rId97" Type="http://schemas.openxmlformats.org/officeDocument/2006/relationships/hyperlink" Target="https://finance.vietstock.vn/FUETCC50-chung-chi-quy-etf-techcom-capital-vnx50.htm" TargetMode="External"/><Relationship Id="rId104" Type="http://schemas.openxmlformats.org/officeDocument/2006/relationships/hyperlink" Target="https://finance.vietstock.vn/FUETCC50-chung-chi-quy-etf-techcom-capital-vnx50.htm" TargetMode="External"/><Relationship Id="rId7" Type="http://schemas.openxmlformats.org/officeDocument/2006/relationships/hyperlink" Target="https://finance.vietstock.vn/FUETCC50-chung-chi-quy-etf-techcom-capital-vnx50.htm" TargetMode="External"/><Relationship Id="rId71" Type="http://schemas.openxmlformats.org/officeDocument/2006/relationships/hyperlink" Target="https://finance.vietstock.vn/FUETCC50-chung-chi-quy-etf-techcom-capital-vnx50.htm" TargetMode="External"/><Relationship Id="rId92" Type="http://schemas.openxmlformats.org/officeDocument/2006/relationships/hyperlink" Target="https://finance.vietstock.vn/FUETCC50-chung-chi-quy-etf-techcom-capital-vnx50.htm" TargetMode="External"/><Relationship Id="rId2" Type="http://schemas.openxmlformats.org/officeDocument/2006/relationships/hyperlink" Target="https://finance.vietstock.vn/FUETCC50-chung-chi-quy-etf-techcom-capital-vnx50.htm" TargetMode="External"/><Relationship Id="rId29" Type="http://schemas.openxmlformats.org/officeDocument/2006/relationships/hyperlink" Target="https://finance.vietstock.vn/FUETCC50-chung-chi-quy-etf-techcom-capital-vnx50.htm" TargetMode="External"/><Relationship Id="rId24" Type="http://schemas.openxmlformats.org/officeDocument/2006/relationships/hyperlink" Target="https://finance.vietstock.vn/FUETCC50-chung-chi-quy-etf-techcom-capital-vnx50.htm" TargetMode="External"/><Relationship Id="rId40" Type="http://schemas.openxmlformats.org/officeDocument/2006/relationships/hyperlink" Target="https://finance.vietstock.vn/FUETCC50-chung-chi-quy-etf-techcom-capital-vnx50.htm" TargetMode="External"/><Relationship Id="rId45" Type="http://schemas.openxmlformats.org/officeDocument/2006/relationships/hyperlink" Target="https://finance.vietstock.vn/FUETCC50-chung-chi-quy-etf-techcom-capital-vnx50.htm" TargetMode="External"/><Relationship Id="rId66" Type="http://schemas.openxmlformats.org/officeDocument/2006/relationships/hyperlink" Target="https://finance.vietstock.vn/FUETCC50-chung-chi-quy-etf-techcom-capital-vnx50.htm" TargetMode="External"/><Relationship Id="rId87" Type="http://schemas.openxmlformats.org/officeDocument/2006/relationships/hyperlink" Target="https://finance.vietstock.vn/FUETCC50-chung-chi-quy-etf-techcom-capital-vnx50.htm" TargetMode="External"/><Relationship Id="rId61" Type="http://schemas.openxmlformats.org/officeDocument/2006/relationships/hyperlink" Target="https://finance.vietstock.vn/FUETCC50-chung-chi-quy-etf-techcom-capital-vnx50.htm" TargetMode="External"/><Relationship Id="rId82" Type="http://schemas.openxmlformats.org/officeDocument/2006/relationships/hyperlink" Target="https://finance.vietstock.vn/FUETCC50-chung-chi-quy-etf-techcom-capital-vnx50.htm" TargetMode="External"/><Relationship Id="rId19" Type="http://schemas.openxmlformats.org/officeDocument/2006/relationships/hyperlink" Target="https://finance.vietstock.vn/FUETCC50-chung-chi-quy-etf-techcom-capital-vnx50.htm" TargetMode="External"/><Relationship Id="rId14" Type="http://schemas.openxmlformats.org/officeDocument/2006/relationships/hyperlink" Target="https://finance.vietstock.vn/FUETCC50-chung-chi-quy-etf-techcom-capital-vnx50.htm" TargetMode="External"/><Relationship Id="rId30" Type="http://schemas.openxmlformats.org/officeDocument/2006/relationships/hyperlink" Target="https://finance.vietstock.vn/FUETCC50-chung-chi-quy-etf-techcom-capital-vnx50.htm" TargetMode="External"/><Relationship Id="rId35" Type="http://schemas.openxmlformats.org/officeDocument/2006/relationships/hyperlink" Target="https://finance.vietstock.vn/FUETCC50-chung-chi-quy-etf-techcom-capital-vnx50.htm" TargetMode="External"/><Relationship Id="rId56" Type="http://schemas.openxmlformats.org/officeDocument/2006/relationships/hyperlink" Target="https://finance.vietstock.vn/FUETCC50-chung-chi-quy-etf-techcom-capital-vnx50.htm" TargetMode="External"/><Relationship Id="rId77" Type="http://schemas.openxmlformats.org/officeDocument/2006/relationships/hyperlink" Target="https://finance.vietstock.vn/FUETCC50-chung-chi-quy-etf-techcom-capital-vnx50.htm" TargetMode="External"/><Relationship Id="rId100" Type="http://schemas.openxmlformats.org/officeDocument/2006/relationships/hyperlink" Target="https://finance.vietstock.vn/FUETCC50-chung-chi-quy-etf-techcom-capital-vnx50.htm" TargetMode="External"/><Relationship Id="rId105" Type="http://schemas.openxmlformats.org/officeDocument/2006/relationships/hyperlink" Target="https://finance.vietstock.vn/FUETCC50-chung-chi-quy-etf-techcom-capital-vnx50.htm" TargetMode="External"/><Relationship Id="rId8" Type="http://schemas.openxmlformats.org/officeDocument/2006/relationships/hyperlink" Target="https://finance.vietstock.vn/FUETCC50-chung-chi-quy-etf-techcom-capital-vnx50.htm" TargetMode="External"/><Relationship Id="rId51" Type="http://schemas.openxmlformats.org/officeDocument/2006/relationships/hyperlink" Target="https://finance.vietstock.vn/FUETCC50-chung-chi-quy-etf-techcom-capital-vnx50.htm" TargetMode="External"/><Relationship Id="rId72" Type="http://schemas.openxmlformats.org/officeDocument/2006/relationships/hyperlink" Target="https://finance.vietstock.vn/FUETCC50-chung-chi-quy-etf-techcom-capital-vnx50.htm" TargetMode="External"/><Relationship Id="rId93" Type="http://schemas.openxmlformats.org/officeDocument/2006/relationships/hyperlink" Target="https://finance.vietstock.vn/FUETCC50-chung-chi-quy-etf-techcom-capital-vnx50.htm" TargetMode="External"/><Relationship Id="rId98" Type="http://schemas.openxmlformats.org/officeDocument/2006/relationships/hyperlink" Target="https://finance.vietstock.vn/FUETCC50-chung-chi-quy-etf-techcom-capital-vnx50.htm" TargetMode="External"/><Relationship Id="rId3" Type="http://schemas.openxmlformats.org/officeDocument/2006/relationships/hyperlink" Target="https://finance.vietstock.vn/FUETCC50-chung-chi-quy-etf-techcom-capital-vnx50.htm" TargetMode="External"/><Relationship Id="rId25" Type="http://schemas.openxmlformats.org/officeDocument/2006/relationships/hyperlink" Target="https://finance.vietstock.vn/FUETCC50-chung-chi-quy-etf-techcom-capital-vnx50.htm" TargetMode="External"/><Relationship Id="rId46" Type="http://schemas.openxmlformats.org/officeDocument/2006/relationships/hyperlink" Target="https://finance.vietstock.vn/FUETCC50-chung-chi-quy-etf-techcom-capital-vnx50.htm" TargetMode="External"/><Relationship Id="rId67" Type="http://schemas.openxmlformats.org/officeDocument/2006/relationships/hyperlink" Target="https://finance.vietstock.vn/FUETCC50-chung-chi-quy-etf-techcom-capital-vnx50.ht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B1:P103"/>
  <sheetViews>
    <sheetView showGridLines="0" tabSelected="1" view="pageBreakPreview" topLeftCell="A41" zoomScale="70" zoomScaleNormal="100" zoomScaleSheetLayoutView="70" workbookViewId="0">
      <selection activeCell="G48" sqref="G48"/>
    </sheetView>
  </sheetViews>
  <sheetFormatPr defaultColWidth="9.140625" defaultRowHeight="15"/>
  <cols>
    <col min="1" max="1" width="5" style="93" customWidth="1"/>
    <col min="2" max="2" width="9.140625" style="93"/>
    <col min="3" max="3" width="3.42578125" style="93" customWidth="1"/>
    <col min="4" max="4" width="48.7109375" style="93" customWidth="1"/>
    <col min="5" max="5" width="43.42578125" style="93" customWidth="1"/>
    <col min="6" max="6" width="32.7109375" style="234" customWidth="1"/>
    <col min="7" max="7" width="32.7109375" style="93" customWidth="1"/>
    <col min="8" max="8" width="28.140625" style="189" hidden="1" customWidth="1"/>
    <col min="9" max="9" width="24.28515625" style="93" hidden="1" customWidth="1"/>
    <col min="10" max="10" width="25" style="93" hidden="1" customWidth="1"/>
    <col min="11" max="11" width="25" style="195" hidden="1" customWidth="1"/>
    <col min="12" max="12" width="20.5703125" style="93" hidden="1" customWidth="1"/>
    <col min="13" max="13" width="16" style="93" hidden="1" customWidth="1"/>
    <col min="14" max="14" width="4.5703125" style="93" hidden="1" customWidth="1"/>
    <col min="15" max="15" width="16.7109375" style="93" customWidth="1"/>
    <col min="16" max="16384" width="9.140625" style="93"/>
  </cols>
  <sheetData>
    <row r="1" spans="2:14" ht="24.75" customHeight="1">
      <c r="B1" s="283" t="s">
        <v>79</v>
      </c>
      <c r="C1" s="283"/>
      <c r="D1" s="283"/>
      <c r="E1" s="283"/>
      <c r="F1" s="283"/>
      <c r="G1" s="283"/>
      <c r="H1" s="100" t="s">
        <v>65</v>
      </c>
      <c r="I1" s="74"/>
      <c r="J1" s="61"/>
      <c r="L1" s="61"/>
      <c r="M1" s="81" t="s">
        <v>66</v>
      </c>
      <c r="N1" s="62" t="s">
        <v>67</v>
      </c>
    </row>
    <row r="2" spans="2:14" ht="25.5" customHeight="1">
      <c r="B2" s="284" t="s">
        <v>80</v>
      </c>
      <c r="C2" s="284"/>
      <c r="D2" s="284"/>
      <c r="E2" s="284"/>
      <c r="F2" s="284"/>
      <c r="G2" s="284"/>
      <c r="I2" s="73" t="s">
        <v>68</v>
      </c>
      <c r="J2" s="82">
        <f>G23</f>
        <v>45873</v>
      </c>
      <c r="K2" s="196"/>
      <c r="L2" s="62" t="s">
        <v>69</v>
      </c>
      <c r="M2" s="62">
        <f>DAY(J2)</f>
        <v>4</v>
      </c>
      <c r="N2" s="62" t="str">
        <f>IF(OR(M2=1,M2=11,M2=21),"st",IF(OR(M2=2,M2=12,M2=22),"nd",IF(OR(M2=3,M2=13,M2=23),"rd","th")))</f>
        <v>th</v>
      </c>
    </row>
    <row r="3" spans="2:14" ht="9.75" customHeight="1">
      <c r="G3" s="95"/>
      <c r="I3" s="74"/>
      <c r="J3" s="61"/>
      <c r="L3" s="62" t="s">
        <v>70</v>
      </c>
      <c r="M3" s="61">
        <f>MONTH(J2)</f>
        <v>8</v>
      </c>
      <c r="N3" s="61" t="str">
        <f>IF(M3=1,"Jan",IF(M3=2,"Feb",IF(M3=3,"Mar",IF(M3=4,"Apr",IF(M3=5,"May",IF(M3=6,"Jun",IF(M3=7,"Jul",IF(M3=8,"Aug",IF(M3=9,"Sep",IF(M3=10,"Oct",IF(M3=11,"Nov","Dec")))))))))))</f>
        <v>Aug</v>
      </c>
    </row>
    <row r="4" spans="2:14" ht="15.75">
      <c r="B4" s="285" t="s">
        <v>81</v>
      </c>
      <c r="C4" s="285"/>
      <c r="D4" s="285"/>
      <c r="E4" s="285"/>
      <c r="F4" s="285"/>
      <c r="G4" s="285"/>
      <c r="H4" s="100"/>
      <c r="I4" s="74"/>
      <c r="J4" s="61"/>
      <c r="L4" s="61" t="s">
        <v>71</v>
      </c>
      <c r="M4" s="63">
        <f>YEAR(J2)</f>
        <v>2025</v>
      </c>
      <c r="N4" s="63"/>
    </row>
    <row r="5" spans="2:14" ht="12.75" customHeight="1">
      <c r="C5" s="80"/>
      <c r="D5" s="80"/>
      <c r="E5" s="79" t="s">
        <v>82</v>
      </c>
      <c r="F5" s="80"/>
      <c r="G5" s="80"/>
      <c r="H5" s="100"/>
      <c r="I5" s="74" t="s">
        <v>72</v>
      </c>
      <c r="J5" s="83">
        <f>G23+1</f>
        <v>45874</v>
      </c>
      <c r="K5" s="197"/>
      <c r="L5" s="62" t="s">
        <v>69</v>
      </c>
      <c r="M5" s="82">
        <f>DAY(J5)</f>
        <v>5</v>
      </c>
      <c r="N5" s="62" t="str">
        <f>IF(OR(M5=1,M5=31,M5=21),"st",IF(OR(M5=2,M5=22),"nd",IF(OR(M5=3,M5=23),"rd","th")))</f>
        <v>th</v>
      </c>
    </row>
    <row r="6" spans="2:14" ht="6" customHeight="1">
      <c r="B6" s="79"/>
      <c r="C6" s="79"/>
      <c r="D6" s="79"/>
      <c r="E6" s="79"/>
      <c r="F6" s="79"/>
      <c r="G6" s="79"/>
      <c r="H6" s="100"/>
      <c r="I6" s="74"/>
      <c r="J6" s="61"/>
      <c r="L6" s="62" t="s">
        <v>70</v>
      </c>
      <c r="M6" s="61">
        <f>MONTH(J5)</f>
        <v>8</v>
      </c>
      <c r="N6" s="61" t="str">
        <f>IF(M6=1,"Jan",IF(M6=2,"Feb",IF(M6=3,"Mar",IF(M6=4,"Apr",IF(M6=5,"May",IF(M6=6,"Jun",IF(M6=7,"Jul",IF(M6=8,"Aug",IF(M6=9,"Sep",IF(M6=10,"Oct",IF(M6=11,"Nov","Dec")))))))))))</f>
        <v>Aug</v>
      </c>
    </row>
    <row r="7" spans="2:14" hidden="1">
      <c r="B7" s="97"/>
      <c r="C7" s="97"/>
      <c r="D7" s="98"/>
      <c r="E7" s="98"/>
      <c r="F7" s="99"/>
      <c r="G7" s="99"/>
      <c r="H7" s="100"/>
      <c r="I7" s="74"/>
      <c r="J7" s="61"/>
      <c r="L7" s="61" t="s">
        <v>71</v>
      </c>
      <c r="M7" s="63">
        <f>YEAR(J5)</f>
        <v>2025</v>
      </c>
      <c r="N7" s="63"/>
    </row>
    <row r="8" spans="2:14" ht="22.5" customHeight="1">
      <c r="B8" s="97"/>
      <c r="C8" s="97"/>
      <c r="D8" s="90" t="s">
        <v>83</v>
      </c>
      <c r="E8" s="91" t="s">
        <v>84</v>
      </c>
      <c r="F8" s="99"/>
      <c r="G8" s="99"/>
      <c r="H8" s="100"/>
      <c r="I8" s="66"/>
      <c r="J8" s="66"/>
      <c r="K8" s="198"/>
      <c r="L8" s="66"/>
      <c r="M8" s="66"/>
      <c r="N8" s="66"/>
    </row>
    <row r="9" spans="2:14" ht="15.75">
      <c r="B9" s="97"/>
      <c r="C9" s="97"/>
      <c r="D9" s="101"/>
      <c r="E9" s="91" t="s">
        <v>85</v>
      </c>
      <c r="F9" s="99"/>
      <c r="G9" s="99"/>
      <c r="H9" s="100"/>
      <c r="I9" s="73" t="s">
        <v>16</v>
      </c>
      <c r="J9" s="82">
        <f>F23</f>
        <v>45880</v>
      </c>
      <c r="K9" s="196"/>
      <c r="L9" s="62" t="s">
        <v>69</v>
      </c>
      <c r="M9" s="62">
        <f>DAY(J9)</f>
        <v>11</v>
      </c>
      <c r="N9" s="62" t="str">
        <f>IF(OR(M9=1,M9=21,M9=31),"st",IF(OR(M9=2,M9=22),"nd",IF(OR(M9=3,M9=13,M9=23),"rd","th")))</f>
        <v>th</v>
      </c>
    </row>
    <row r="10" spans="2:14" ht="15.75">
      <c r="B10" s="97"/>
      <c r="C10" s="97"/>
      <c r="D10" s="102" t="s">
        <v>86</v>
      </c>
      <c r="E10" s="69" t="s">
        <v>87</v>
      </c>
      <c r="F10" s="99"/>
      <c r="G10" s="99"/>
      <c r="H10" s="100"/>
      <c r="I10" s="74"/>
      <c r="J10" s="61"/>
      <c r="L10" s="62" t="s">
        <v>70</v>
      </c>
      <c r="M10" s="61">
        <f>MONTH(J9)</f>
        <v>8</v>
      </c>
      <c r="N10" s="61" t="str">
        <f>IF(M10=1,"Jan",IF(M10=2,"Feb",IF(M10=3,"Mar",IF(M10=4,"Apr",IF(M10=5,"May",IF(M10=6,"Jun",IF(M10=7,"Jul",IF(M10=8,"Aug",IF(M10=9,"Sep",IF(M10=10,"Oct",IF(M10=11,"Nov","Dec")))))))))))</f>
        <v>Aug</v>
      </c>
    </row>
    <row r="11" spans="2:14" ht="15.75">
      <c r="B11" s="97"/>
      <c r="C11" s="97"/>
      <c r="D11" s="102"/>
      <c r="E11" s="69" t="s">
        <v>88</v>
      </c>
      <c r="F11" s="99"/>
      <c r="G11" s="99"/>
      <c r="H11" s="100"/>
      <c r="I11" s="74"/>
      <c r="J11" s="61"/>
      <c r="L11" s="62"/>
      <c r="M11" s="61"/>
      <c r="N11" s="61"/>
    </row>
    <row r="12" spans="2:14" ht="8.25" customHeight="1">
      <c r="B12" s="97"/>
      <c r="C12" s="97"/>
      <c r="D12" s="98"/>
      <c r="E12" s="98"/>
      <c r="F12" s="99"/>
      <c r="G12" s="99"/>
      <c r="H12" s="100"/>
      <c r="I12" s="75"/>
      <c r="J12" s="67"/>
      <c r="K12" s="199"/>
      <c r="L12" s="61" t="s">
        <v>71</v>
      </c>
      <c r="M12" s="63">
        <f>YEAR(J9)</f>
        <v>2025</v>
      </c>
      <c r="N12" s="63"/>
    </row>
    <row r="13" spans="2:14" s="106" customFormat="1" ht="32.1" customHeight="1">
      <c r="B13" s="103">
        <v>1</v>
      </c>
      <c r="C13" s="103"/>
      <c r="D13" s="104" t="s">
        <v>94</v>
      </c>
      <c r="E13" s="286" t="s">
        <v>122</v>
      </c>
      <c r="F13" s="286"/>
      <c r="G13" s="286"/>
      <c r="H13" s="190"/>
      <c r="I13" s="76"/>
      <c r="J13" s="64"/>
      <c r="K13" s="87"/>
      <c r="L13" s="64"/>
      <c r="M13" s="64"/>
      <c r="N13" s="64"/>
    </row>
    <row r="14" spans="2:14" s="106" customFormat="1" ht="32.1" customHeight="1">
      <c r="B14" s="103">
        <v>2</v>
      </c>
      <c r="C14" s="103"/>
      <c r="D14" s="104" t="s">
        <v>95</v>
      </c>
      <c r="E14" s="287" t="s">
        <v>96</v>
      </c>
      <c r="F14" s="287"/>
      <c r="G14" s="287"/>
      <c r="H14" s="190"/>
      <c r="I14" s="84" t="s">
        <v>73</v>
      </c>
      <c r="J14" s="85">
        <f>F23+1</f>
        <v>45881</v>
      </c>
      <c r="K14" s="200"/>
      <c r="L14" s="62" t="s">
        <v>69</v>
      </c>
      <c r="M14" s="62">
        <f>DAY(J14)</f>
        <v>12</v>
      </c>
      <c r="N14" s="62" t="str">
        <f>IF(OR(M14=1,M14=21,M9=31),"st",IF(OR(M14=2,M14=12,M14=22),"nd",IF(OR(M14=3,M14=13,M14=23),"rd","th")))</f>
        <v>nd</v>
      </c>
    </row>
    <row r="15" spans="2:14" s="106" customFormat="1" ht="32.1" customHeight="1">
      <c r="B15" s="103">
        <v>3</v>
      </c>
      <c r="C15" s="103"/>
      <c r="D15" s="104" t="s">
        <v>97</v>
      </c>
      <c r="E15" s="107" t="s">
        <v>134</v>
      </c>
      <c r="F15" s="69"/>
      <c r="G15" s="69"/>
      <c r="H15" s="190"/>
      <c r="I15" s="77"/>
      <c r="J15" s="65"/>
      <c r="K15" s="201"/>
      <c r="L15" s="62" t="s">
        <v>70</v>
      </c>
      <c r="M15" s="61">
        <f>MONTH(J14)</f>
        <v>8</v>
      </c>
      <c r="N15" s="61" t="str">
        <f>IF(M15=1,"Jan",IF(M15=2,"Feb",IF(M15=3,"Mar",IF(M15=4,"Apr",IF(M15=5,"May",IF(M15=6,"Jun",IF(M15=7,"Jul",IF(M15=8,"Aug",IF(M15=9,"Sep",IF(M15=10,"Oct",IF(M15=11,"Nov","Dec")))))))))))</f>
        <v>Aug</v>
      </c>
    </row>
    <row r="16" spans="2:14" s="106" customFormat="1" ht="30.75" customHeight="1">
      <c r="B16" s="103">
        <v>4</v>
      </c>
      <c r="C16" s="103"/>
      <c r="D16" s="104" t="s">
        <v>98</v>
      </c>
      <c r="E16" s="107" t="s">
        <v>132</v>
      </c>
      <c r="F16" s="69"/>
      <c r="G16" s="69"/>
      <c r="H16" s="190"/>
      <c r="I16" s="77"/>
      <c r="J16" s="65"/>
      <c r="K16" s="201"/>
      <c r="L16" s="61" t="s">
        <v>71</v>
      </c>
      <c r="M16" s="63">
        <f>YEAR(J14)</f>
        <v>2025</v>
      </c>
      <c r="N16" s="63"/>
    </row>
    <row r="17" spans="2:15" s="106" customFormat="1" ht="15.95" customHeight="1">
      <c r="B17" s="103">
        <v>5</v>
      </c>
      <c r="C17" s="103"/>
      <c r="D17" s="108" t="s">
        <v>99</v>
      </c>
      <c r="E17" s="288" t="str">
        <f>"Tuần từ "&amp;$M$5&amp;"/"&amp;$M$6&amp;"/"&amp;$M$7&amp;" đến "&amp;$M$9&amp;"/"&amp;$M$10&amp;"/"&amp;$M$12&amp;""</f>
        <v>Tuần từ 5/8/2025 đến 11/8/2025</v>
      </c>
      <c r="F17" s="288"/>
      <c r="G17" s="288"/>
      <c r="H17" s="191"/>
      <c r="I17" s="105"/>
      <c r="J17" s="109"/>
      <c r="K17" s="199"/>
      <c r="L17" s="93"/>
      <c r="M17" s="96"/>
      <c r="N17" s="96"/>
    </row>
    <row r="18" spans="2:15" ht="15.95" customHeight="1">
      <c r="B18" s="110"/>
      <c r="C18" s="103"/>
      <c r="D18" s="111" t="s">
        <v>89</v>
      </c>
      <c r="E18" s="265" t="str">
        <f>"(period: from "&amp;$N$6&amp;" "&amp;$M$5&amp;$N$5&amp;" "&amp;$M$7&amp;" to "&amp;$N$10&amp;" "&amp;$M$9&amp;$N$9&amp;" "&amp;$M$12&amp;")"</f>
        <v>(period: from Aug 5th 2025 to Aug 11th 2025)</v>
      </c>
      <c r="F18" s="265"/>
      <c r="G18" s="112"/>
      <c r="H18" s="192"/>
      <c r="I18" s="84"/>
      <c r="J18" s="113"/>
      <c r="K18" s="87"/>
      <c r="L18" s="113"/>
      <c r="M18" s="113"/>
      <c r="N18" s="113"/>
    </row>
    <row r="19" spans="2:15" ht="15.95" customHeight="1">
      <c r="B19" s="110">
        <v>6</v>
      </c>
      <c r="C19" s="103"/>
      <c r="D19" s="114" t="s">
        <v>90</v>
      </c>
      <c r="E19" s="288">
        <f>F23</f>
        <v>45880</v>
      </c>
      <c r="F19" s="288"/>
      <c r="G19" s="288"/>
      <c r="H19" s="191"/>
      <c r="I19" s="84"/>
      <c r="J19" s="113"/>
      <c r="K19" s="87"/>
      <c r="L19" s="113"/>
      <c r="M19" s="113"/>
      <c r="N19" s="113"/>
    </row>
    <row r="20" spans="2:15" ht="15.95" customHeight="1">
      <c r="B20" s="110"/>
      <c r="C20" s="103"/>
      <c r="D20" s="111" t="s">
        <v>91</v>
      </c>
      <c r="E20" s="221">
        <f>E19</f>
        <v>45880</v>
      </c>
      <c r="F20" s="112"/>
      <c r="G20" s="112"/>
      <c r="H20" s="192"/>
      <c r="I20" s="84"/>
      <c r="J20" s="113"/>
      <c r="K20" s="87"/>
      <c r="L20" s="113"/>
      <c r="M20" s="113"/>
      <c r="N20" s="113"/>
    </row>
    <row r="21" spans="2:15" ht="13.5" customHeight="1">
      <c r="B21" s="103"/>
      <c r="C21" s="103"/>
      <c r="D21" s="68"/>
      <c r="E21" s="68"/>
      <c r="F21" s="68"/>
      <c r="G21" s="115" t="s">
        <v>63</v>
      </c>
      <c r="I21" s="84"/>
      <c r="J21" s="116"/>
      <c r="K21" s="200"/>
      <c r="L21" s="94"/>
      <c r="M21" s="94"/>
      <c r="N21" s="94"/>
    </row>
    <row r="22" spans="2:15" ht="31.5" customHeight="1">
      <c r="B22" s="237" t="s">
        <v>49</v>
      </c>
      <c r="C22" s="279" t="s">
        <v>50</v>
      </c>
      <c r="D22" s="279"/>
      <c r="E22" s="279"/>
      <c r="F22" s="238" t="s">
        <v>51</v>
      </c>
      <c r="G22" s="238" t="s">
        <v>133</v>
      </c>
      <c r="H22" s="117"/>
      <c r="I22" s="117"/>
      <c r="J22" s="118"/>
      <c r="K22" s="201"/>
      <c r="L22" s="282">
        <f>G23</f>
        <v>45873</v>
      </c>
    </row>
    <row r="23" spans="2:15" ht="16.5" customHeight="1">
      <c r="B23" s="237"/>
      <c r="C23" s="237"/>
      <c r="D23" s="237"/>
      <c r="E23" s="237"/>
      <c r="F23" s="239">
        <f>G23+7</f>
        <v>45880</v>
      </c>
      <c r="G23" s="239">
        <v>45873</v>
      </c>
      <c r="H23" s="117"/>
      <c r="I23" s="117"/>
      <c r="J23" s="118"/>
      <c r="K23" s="201"/>
      <c r="L23" s="282"/>
      <c r="M23" s="96"/>
      <c r="N23" s="96"/>
    </row>
    <row r="24" spans="2:15" ht="27.75" customHeight="1">
      <c r="B24" s="122" t="s">
        <v>1</v>
      </c>
      <c r="C24" s="280" t="s">
        <v>100</v>
      </c>
      <c r="D24" s="280"/>
      <c r="E24" s="280"/>
      <c r="F24" s="240"/>
      <c r="G24" s="240"/>
      <c r="I24" s="113"/>
      <c r="J24" s="113"/>
      <c r="K24" s="87"/>
      <c r="L24" s="113"/>
      <c r="M24" s="113"/>
    </row>
    <row r="25" spans="2:15" ht="32.25" customHeight="1">
      <c r="B25" s="123">
        <v>1</v>
      </c>
      <c r="C25" s="280" t="s">
        <v>101</v>
      </c>
      <c r="D25" s="280"/>
      <c r="E25" s="280"/>
      <c r="F25" s="124"/>
      <c r="G25" s="124"/>
      <c r="H25" s="189" t="s">
        <v>74</v>
      </c>
      <c r="I25" s="179">
        <v>5700000</v>
      </c>
      <c r="J25" s="162"/>
      <c r="K25" s="202"/>
      <c r="L25" s="163"/>
      <c r="M25" s="163"/>
    </row>
    <row r="26" spans="2:15" ht="20.100000000000001" customHeight="1">
      <c r="B26" s="123">
        <v>1.1000000000000001</v>
      </c>
      <c r="C26" s="123"/>
      <c r="D26" s="281" t="s">
        <v>60</v>
      </c>
      <c r="E26" s="281"/>
      <c r="F26" s="147">
        <v>80878336686</v>
      </c>
      <c r="G26" s="147">
        <v>82216744051</v>
      </c>
      <c r="H26" s="189" t="s">
        <v>75</v>
      </c>
      <c r="I26" s="179">
        <v>5700000</v>
      </c>
      <c r="J26" s="163"/>
      <c r="K26" s="202"/>
      <c r="L26" s="164">
        <v>67245907685</v>
      </c>
      <c r="M26" s="165">
        <f>L26-G26</f>
        <v>-14970836366</v>
      </c>
      <c r="O26" s="143"/>
    </row>
    <row r="27" spans="2:15" ht="20.100000000000001" customHeight="1">
      <c r="B27" s="125">
        <v>1.2</v>
      </c>
      <c r="C27" s="125"/>
      <c r="D27" s="269" t="s">
        <v>61</v>
      </c>
      <c r="E27" s="269"/>
      <c r="F27" s="148">
        <v>1244282102</v>
      </c>
      <c r="G27" s="148">
        <v>1264872985</v>
      </c>
      <c r="H27" s="189" t="s">
        <v>77</v>
      </c>
      <c r="I27" s="180">
        <v>0</v>
      </c>
      <c r="J27" s="166"/>
      <c r="K27" s="203"/>
      <c r="L27" s="164">
        <v>1067395360</v>
      </c>
      <c r="M27" s="165">
        <f t="shared" ref="M27:M54" si="0">L27-G27</f>
        <v>-197477625</v>
      </c>
      <c r="O27" s="143"/>
    </row>
    <row r="28" spans="2:15" ht="20.100000000000001" customHeight="1">
      <c r="B28" s="125">
        <v>1.3</v>
      </c>
      <c r="C28" s="125"/>
      <c r="D28" s="269" t="s">
        <v>62</v>
      </c>
      <c r="E28" s="269"/>
      <c r="F28" s="222">
        <v>12442.821019999999</v>
      </c>
      <c r="G28" s="222">
        <v>12648.72985</v>
      </c>
      <c r="I28" s="181"/>
      <c r="J28" s="163"/>
      <c r="K28" s="202"/>
      <c r="L28" s="164">
        <v>10673.953600000001</v>
      </c>
      <c r="M28" s="165">
        <f>L28-G28</f>
        <v>-1974.776249999999</v>
      </c>
      <c r="O28" s="143"/>
    </row>
    <row r="29" spans="2:15" ht="33" customHeight="1">
      <c r="B29" s="125">
        <v>2</v>
      </c>
      <c r="C29" s="266" t="s">
        <v>102</v>
      </c>
      <c r="D29" s="266"/>
      <c r="E29" s="266"/>
      <c r="F29" s="148"/>
      <c r="G29" s="148"/>
      <c r="I29" s="181">
        <f>F23</f>
        <v>45880</v>
      </c>
      <c r="J29" s="167"/>
      <c r="K29" s="204"/>
      <c r="L29" s="164"/>
      <c r="M29" s="165">
        <f t="shared" si="0"/>
        <v>0</v>
      </c>
      <c r="N29" s="143"/>
    </row>
    <row r="30" spans="2:15" ht="20.100000000000001" customHeight="1" thickBot="1">
      <c r="B30" s="125">
        <v>2.1</v>
      </c>
      <c r="C30" s="125"/>
      <c r="D30" s="269" t="s">
        <v>60</v>
      </c>
      <c r="E30" s="269"/>
      <c r="F30" s="148">
        <v>85263862371</v>
      </c>
      <c r="G30" s="148">
        <v>80878336686</v>
      </c>
      <c r="H30" s="189" t="s">
        <v>41</v>
      </c>
      <c r="I30" s="182">
        <v>72193296117</v>
      </c>
      <c r="J30" s="168"/>
      <c r="K30" s="205"/>
      <c r="L30" s="164">
        <v>68038278888</v>
      </c>
      <c r="M30" s="165">
        <f t="shared" si="0"/>
        <v>-12840057798</v>
      </c>
      <c r="N30" s="143"/>
    </row>
    <row r="31" spans="2:15" ht="20.100000000000001" customHeight="1" thickBot="1">
      <c r="B31" s="125">
        <v>2.2000000000000002</v>
      </c>
      <c r="C31" s="125"/>
      <c r="D31" s="269" t="s">
        <v>61</v>
      </c>
      <c r="E31" s="269"/>
      <c r="F31" s="148">
        <v>1311751728</v>
      </c>
      <c r="G31" s="148">
        <v>1244282102</v>
      </c>
      <c r="I31" s="182"/>
      <c r="J31" s="168"/>
      <c r="K31" s="205"/>
      <c r="L31" s="164">
        <v>1079972680</v>
      </c>
      <c r="M31" s="165">
        <f t="shared" si="0"/>
        <v>-164309422</v>
      </c>
      <c r="N31" s="143"/>
    </row>
    <row r="32" spans="2:15" ht="20.100000000000001" customHeight="1" thickBot="1">
      <c r="B32" s="125">
        <v>2.2999999999999998</v>
      </c>
      <c r="C32" s="125"/>
      <c r="D32" s="269" t="s">
        <v>62</v>
      </c>
      <c r="E32" s="269"/>
      <c r="F32" s="241">
        <v>13117.51728</v>
      </c>
      <c r="G32" s="222">
        <v>12442.821019999999</v>
      </c>
      <c r="H32" s="189" t="s">
        <v>113</v>
      </c>
      <c r="I32" s="183">
        <v>57</v>
      </c>
      <c r="J32" s="168"/>
      <c r="K32" s="205"/>
      <c r="L32" s="164">
        <v>10799.7268</v>
      </c>
      <c r="M32" s="165">
        <f t="shared" si="0"/>
        <v>-1643.094219999999</v>
      </c>
      <c r="N32" s="143"/>
      <c r="O32" s="232"/>
    </row>
    <row r="33" spans="2:15" ht="35.1" customHeight="1" thickBot="1">
      <c r="B33" s="125">
        <v>3</v>
      </c>
      <c r="C33" s="278" t="s">
        <v>93</v>
      </c>
      <c r="D33" s="266"/>
      <c r="E33" s="266"/>
      <c r="F33" s="148">
        <v>4385525685</v>
      </c>
      <c r="G33" s="148">
        <v>-1338407365</v>
      </c>
      <c r="I33" s="183"/>
      <c r="J33" s="168"/>
      <c r="K33" s="205"/>
      <c r="L33" s="164">
        <v>792371203</v>
      </c>
      <c r="M33" s="165">
        <f t="shared" si="0"/>
        <v>2130778568</v>
      </c>
      <c r="N33" s="143"/>
    </row>
    <row r="34" spans="2:15" ht="27" customHeight="1" thickBot="1">
      <c r="B34" s="125">
        <v>3.1</v>
      </c>
      <c r="C34" s="242"/>
      <c r="D34" s="267" t="s">
        <v>92</v>
      </c>
      <c r="E34" s="267"/>
      <c r="F34" s="148">
        <v>4385525685</v>
      </c>
      <c r="G34" s="148">
        <v>-1338407365</v>
      </c>
      <c r="H34" s="189" t="s">
        <v>114</v>
      </c>
      <c r="I34" s="184">
        <v>1266549054</v>
      </c>
      <c r="J34" s="168"/>
      <c r="K34" s="205"/>
      <c r="L34" s="164">
        <v>792371203</v>
      </c>
      <c r="M34" s="165">
        <f t="shared" si="0"/>
        <v>2130778568</v>
      </c>
      <c r="N34" s="143"/>
    </row>
    <row r="35" spans="2:15" ht="27.75" customHeight="1" thickBot="1">
      <c r="B35" s="125">
        <v>3.2</v>
      </c>
      <c r="C35" s="243"/>
      <c r="D35" s="267" t="s">
        <v>76</v>
      </c>
      <c r="E35" s="267"/>
      <c r="F35" s="148"/>
      <c r="G35" s="148"/>
      <c r="I35" s="184"/>
      <c r="J35" s="168"/>
      <c r="K35" s="205"/>
      <c r="L35" s="164"/>
      <c r="M35" s="165">
        <f t="shared" si="0"/>
        <v>0</v>
      </c>
      <c r="N35" s="143"/>
    </row>
    <row r="36" spans="2:15" ht="27" customHeight="1" thickBot="1">
      <c r="B36" s="125">
        <v>3.3</v>
      </c>
      <c r="C36" s="243"/>
      <c r="D36" s="267" t="s">
        <v>52</v>
      </c>
      <c r="E36" s="267"/>
      <c r="F36" s="146"/>
      <c r="G36" s="149"/>
      <c r="H36" s="189" t="s">
        <v>115</v>
      </c>
      <c r="I36" s="185">
        <v>12665.49</v>
      </c>
      <c r="J36" s="169"/>
      <c r="K36" s="205"/>
      <c r="L36" s="164"/>
      <c r="M36" s="165">
        <f t="shared" si="0"/>
        <v>0</v>
      </c>
      <c r="O36" s="143"/>
    </row>
    <row r="37" spans="2:15" ht="32.1" customHeight="1">
      <c r="B37" s="125">
        <v>4</v>
      </c>
      <c r="C37" s="268" t="s">
        <v>103</v>
      </c>
      <c r="D37" s="268"/>
      <c r="E37" s="268"/>
      <c r="F37" s="223">
        <v>674.69626000000005</v>
      </c>
      <c r="G37" s="223">
        <v>-205.90882999999999</v>
      </c>
      <c r="I37" s="186"/>
      <c r="J37" s="170"/>
      <c r="K37" s="205"/>
      <c r="L37" s="164">
        <v>125.7732</v>
      </c>
      <c r="M37" s="165">
        <f t="shared" si="0"/>
        <v>331.68203</v>
      </c>
      <c r="O37" s="233"/>
    </row>
    <row r="38" spans="2:15" ht="32.1" customHeight="1">
      <c r="B38" s="125">
        <v>5</v>
      </c>
      <c r="C38" s="266" t="s">
        <v>104</v>
      </c>
      <c r="D38" s="266"/>
      <c r="E38" s="266"/>
      <c r="F38" s="244"/>
      <c r="G38" s="244"/>
      <c r="I38" s="187">
        <v>736543004</v>
      </c>
      <c r="J38" s="172"/>
      <c r="K38" s="205"/>
      <c r="L38" s="164"/>
      <c r="M38" s="165">
        <f t="shared" si="0"/>
        <v>0</v>
      </c>
      <c r="O38" s="143"/>
    </row>
    <row r="39" spans="2:15" ht="20.100000000000001" customHeight="1">
      <c r="B39" s="125">
        <v>5.0999999999999996</v>
      </c>
      <c r="C39" s="243"/>
      <c r="D39" s="269" t="s">
        <v>56</v>
      </c>
      <c r="E39" s="269"/>
      <c r="F39" s="148">
        <f>NAV!G1</f>
        <v>85263862371</v>
      </c>
      <c r="G39" s="148">
        <v>82216744051</v>
      </c>
      <c r="H39" s="194"/>
      <c r="I39" s="188"/>
      <c r="J39" s="173"/>
      <c r="K39" s="205"/>
      <c r="L39" s="164">
        <v>68363117149</v>
      </c>
      <c r="M39" s="165">
        <f t="shared" si="0"/>
        <v>-13853626902</v>
      </c>
      <c r="O39" s="143"/>
    </row>
    <row r="40" spans="2:15" ht="20.100000000000001" customHeight="1">
      <c r="B40" s="125">
        <v>5.2</v>
      </c>
      <c r="C40" s="243"/>
      <c r="D40" s="269" t="s">
        <v>57</v>
      </c>
      <c r="E40" s="269"/>
      <c r="F40" s="253">
        <f>NAV!G2</f>
        <v>54222704675</v>
      </c>
      <c r="G40" s="148">
        <v>54222704675</v>
      </c>
      <c r="H40" s="194"/>
      <c r="I40" s="188">
        <v>12400</v>
      </c>
      <c r="J40" s="173"/>
      <c r="K40" s="205"/>
      <c r="L40" s="164">
        <v>54222704675</v>
      </c>
      <c r="M40" s="165">
        <f t="shared" si="0"/>
        <v>0</v>
      </c>
      <c r="O40" s="143"/>
    </row>
    <row r="41" spans="2:15" ht="32.1" customHeight="1">
      <c r="B41" s="125">
        <v>6</v>
      </c>
      <c r="C41" s="270" t="s">
        <v>111</v>
      </c>
      <c r="D41" s="268"/>
      <c r="E41" s="268"/>
      <c r="F41" s="126"/>
      <c r="G41" s="126"/>
      <c r="I41" s="187"/>
      <c r="J41" s="170"/>
      <c r="K41" s="206"/>
      <c r="L41" s="170"/>
      <c r="M41" s="165">
        <f t="shared" si="0"/>
        <v>0</v>
      </c>
      <c r="O41" s="143"/>
    </row>
    <row r="42" spans="2:15" ht="16.5">
      <c r="B42" s="125">
        <v>6.1</v>
      </c>
      <c r="C42" s="245"/>
      <c r="D42" s="246" t="s">
        <v>119</v>
      </c>
      <c r="E42" s="246"/>
      <c r="F42" s="126"/>
      <c r="G42" s="126"/>
      <c r="I42" s="171"/>
      <c r="J42" s="170"/>
      <c r="K42" s="206"/>
      <c r="L42" s="170"/>
      <c r="M42" s="165">
        <f t="shared" si="0"/>
        <v>0</v>
      </c>
      <c r="O42" s="143"/>
    </row>
    <row r="43" spans="2:15" ht="16.5">
      <c r="B43" s="125">
        <v>6.2</v>
      </c>
      <c r="C43" s="245"/>
      <c r="D43" s="246" t="s">
        <v>120</v>
      </c>
      <c r="E43" s="246"/>
      <c r="F43" s="126"/>
      <c r="G43" s="126"/>
      <c r="I43" s="174"/>
      <c r="J43" s="170"/>
      <c r="K43" s="206"/>
      <c r="L43" s="170"/>
      <c r="M43" s="165">
        <f t="shared" si="0"/>
        <v>0</v>
      </c>
      <c r="O43" s="143"/>
    </row>
    <row r="44" spans="2:15" ht="16.5">
      <c r="B44" s="125">
        <v>6.3</v>
      </c>
      <c r="C44" s="245"/>
      <c r="D44" s="246" t="s">
        <v>121</v>
      </c>
      <c r="E44" s="246"/>
      <c r="F44" s="126"/>
      <c r="G44" s="126"/>
      <c r="I44" s="175"/>
      <c r="J44" s="170"/>
      <c r="K44" s="206"/>
      <c r="L44" s="170"/>
      <c r="M44" s="165">
        <f t="shared" si="0"/>
        <v>0</v>
      </c>
      <c r="O44" s="143"/>
    </row>
    <row r="45" spans="2:15" ht="42" customHeight="1">
      <c r="B45" s="127" t="s">
        <v>2</v>
      </c>
      <c r="C45" s="266" t="s">
        <v>105</v>
      </c>
      <c r="D45" s="266"/>
      <c r="E45" s="266"/>
      <c r="F45" s="247"/>
      <c r="G45" s="247"/>
      <c r="I45" s="176"/>
      <c r="J45" s="170"/>
      <c r="K45" s="206"/>
      <c r="L45" s="170"/>
      <c r="M45" s="165">
        <f t="shared" si="0"/>
        <v>0</v>
      </c>
      <c r="O45" s="143"/>
    </row>
    <row r="46" spans="2:15" ht="32.1" customHeight="1">
      <c r="B46" s="125">
        <v>1</v>
      </c>
      <c r="C46" s="266" t="s">
        <v>106</v>
      </c>
      <c r="D46" s="266"/>
      <c r="E46" s="266"/>
      <c r="F46" s="126">
        <f>G47</f>
        <v>12380</v>
      </c>
      <c r="G46" s="126">
        <v>12590</v>
      </c>
      <c r="I46" s="167"/>
      <c r="J46" s="170"/>
      <c r="K46" s="206"/>
      <c r="L46" s="170">
        <v>10580</v>
      </c>
      <c r="M46" s="165">
        <f t="shared" si="0"/>
        <v>-2010</v>
      </c>
      <c r="O46" s="143"/>
    </row>
    <row r="47" spans="2:15" ht="32.1" customHeight="1">
      <c r="B47" s="125">
        <v>2</v>
      </c>
      <c r="C47" s="266" t="s">
        <v>107</v>
      </c>
      <c r="D47" s="266"/>
      <c r="E47" s="266"/>
      <c r="F47" s="236">
        <f>'MIN MAX'!U1</f>
        <v>13090</v>
      </c>
      <c r="G47" s="126">
        <v>12380</v>
      </c>
      <c r="I47" s="177"/>
      <c r="J47" s="170"/>
      <c r="K47" s="206"/>
      <c r="L47" s="170">
        <v>10990</v>
      </c>
      <c r="M47" s="165">
        <f t="shared" si="0"/>
        <v>-1390</v>
      </c>
      <c r="O47" s="236"/>
    </row>
    <row r="48" spans="2:15" ht="32.1" customHeight="1">
      <c r="B48" s="125">
        <v>3</v>
      </c>
      <c r="C48" s="266" t="s">
        <v>108</v>
      </c>
      <c r="D48" s="266"/>
      <c r="E48" s="266"/>
      <c r="F48" s="160">
        <f>F47-F46</f>
        <v>710</v>
      </c>
      <c r="G48" s="160">
        <v>-210</v>
      </c>
      <c r="I48" s="178"/>
      <c r="J48" s="170"/>
      <c r="K48" s="206"/>
      <c r="L48" s="170">
        <v>410</v>
      </c>
      <c r="M48" s="165">
        <f t="shared" si="0"/>
        <v>620</v>
      </c>
      <c r="O48" s="143"/>
    </row>
    <row r="49" spans="2:16" ht="32.1" customHeight="1">
      <c r="B49" s="277">
        <v>4</v>
      </c>
      <c r="C49" s="266" t="s">
        <v>109</v>
      </c>
      <c r="D49" s="266"/>
      <c r="E49" s="266"/>
      <c r="F49" s="247"/>
      <c r="G49" s="247"/>
      <c r="I49" s="165"/>
      <c r="J49" s="170"/>
      <c r="K49" s="206"/>
      <c r="L49" s="170"/>
      <c r="M49" s="165">
        <f t="shared" si="0"/>
        <v>0</v>
      </c>
      <c r="O49" s="143"/>
    </row>
    <row r="50" spans="2:16" ht="15.95" customHeight="1">
      <c r="B50" s="277"/>
      <c r="C50" s="243"/>
      <c r="D50" s="269" t="s">
        <v>58</v>
      </c>
      <c r="E50" s="269"/>
      <c r="F50" s="140">
        <f>F47-F32</f>
        <v>-27.517280000000028</v>
      </c>
      <c r="G50" s="140">
        <v>-62.821019999999407</v>
      </c>
      <c r="I50" s="165"/>
      <c r="J50" s="170"/>
      <c r="K50" s="206"/>
      <c r="L50" s="170">
        <v>-1.926499999999578</v>
      </c>
      <c r="M50" s="165">
        <f t="shared" si="0"/>
        <v>60.894519999999829</v>
      </c>
      <c r="O50" s="143"/>
      <c r="P50" s="232"/>
    </row>
    <row r="51" spans="2:16" ht="15.95" customHeight="1">
      <c r="B51" s="277"/>
      <c r="C51" s="243"/>
      <c r="D51" s="269" t="s">
        <v>59</v>
      </c>
      <c r="E51" s="269"/>
      <c r="F51" s="128">
        <f>F47/F32-1</f>
        <v>-2.0977506194678197E-3</v>
      </c>
      <c r="G51" s="128">
        <v>-5.0487763103739258E-3</v>
      </c>
      <c r="H51" s="193"/>
      <c r="I51" s="165"/>
      <c r="J51" s="163"/>
      <c r="K51" s="202"/>
      <c r="L51" s="163">
        <v>-1.7526500017983615E-4</v>
      </c>
      <c r="M51" s="165">
        <f t="shared" si="0"/>
        <v>4.8735113101940897E-3</v>
      </c>
      <c r="O51" s="143"/>
    </row>
    <row r="52" spans="2:16" ht="31.5" customHeight="1">
      <c r="B52" s="277">
        <v>5</v>
      </c>
      <c r="C52" s="266" t="s">
        <v>110</v>
      </c>
      <c r="D52" s="266"/>
      <c r="E52" s="266"/>
      <c r="F52" s="247"/>
      <c r="G52" s="247"/>
      <c r="I52" s="188"/>
      <c r="J52" s="163"/>
      <c r="K52" s="202"/>
      <c r="L52" s="163"/>
      <c r="M52" s="165">
        <f t="shared" si="0"/>
        <v>0</v>
      </c>
      <c r="O52" s="143"/>
    </row>
    <row r="53" spans="2:16" ht="15.95" customHeight="1">
      <c r="B53" s="277"/>
      <c r="C53" s="243"/>
      <c r="D53" s="269" t="s">
        <v>56</v>
      </c>
      <c r="E53" s="269"/>
      <c r="F53" s="126">
        <f>'MIN MAX'!S1</f>
        <v>13090</v>
      </c>
      <c r="G53" s="126">
        <v>12590</v>
      </c>
      <c r="H53" s="189" t="s">
        <v>116</v>
      </c>
      <c r="I53" s="188">
        <v>16930</v>
      </c>
      <c r="J53" s="173"/>
      <c r="K53" s="205">
        <f>F53-I53</f>
        <v>-3840</v>
      </c>
      <c r="L53" s="163">
        <v>10750</v>
      </c>
      <c r="M53" s="165">
        <f t="shared" si="0"/>
        <v>-1840</v>
      </c>
      <c r="O53" s="143"/>
    </row>
    <row r="54" spans="2:16" ht="15.95" customHeight="1">
      <c r="B54" s="277"/>
      <c r="C54" s="243"/>
      <c r="D54" s="269" t="s">
        <v>57</v>
      </c>
      <c r="E54" s="269"/>
      <c r="F54" s="126">
        <f>'MIN MAX'!S2</f>
        <v>8710</v>
      </c>
      <c r="G54" s="126">
        <v>8710</v>
      </c>
      <c r="H54" s="189" t="s">
        <v>117</v>
      </c>
      <c r="I54" s="188">
        <v>10820</v>
      </c>
      <c r="J54" s="161"/>
      <c r="K54" s="205">
        <f>F54-I54</f>
        <v>-2110</v>
      </c>
      <c r="L54" s="68">
        <v>8710</v>
      </c>
      <c r="M54" s="165">
        <f t="shared" si="0"/>
        <v>0</v>
      </c>
      <c r="O54" s="143"/>
    </row>
    <row r="55" spans="2:16" ht="15.95" customHeight="1">
      <c r="B55" s="150"/>
      <c r="C55" s="151"/>
      <c r="D55" s="152"/>
      <c r="E55" s="152"/>
      <c r="F55" s="153"/>
      <c r="G55" s="153"/>
      <c r="I55" s="88"/>
      <c r="J55" s="119"/>
      <c r="K55" s="207"/>
      <c r="L55" s="113"/>
      <c r="M55" s="88"/>
      <c r="O55" s="143"/>
    </row>
    <row r="56" spans="2:16" ht="18.75" hidden="1" customHeight="1">
      <c r="B56" s="129"/>
      <c r="C56" s="129"/>
      <c r="D56" s="130"/>
      <c r="E56" s="130"/>
      <c r="F56" s="131"/>
      <c r="G56" s="131"/>
      <c r="I56" s="88">
        <v>22900</v>
      </c>
      <c r="J56" s="12"/>
      <c r="K56" s="208"/>
      <c r="L56" s="113"/>
      <c r="M56" s="113"/>
    </row>
    <row r="57" spans="2:16" ht="15" customHeight="1">
      <c r="B57" s="273" t="s">
        <v>53</v>
      </c>
      <c r="C57" s="273"/>
      <c r="D57" s="273"/>
      <c r="E57" s="132"/>
      <c r="F57" s="274" t="s">
        <v>78</v>
      </c>
      <c r="G57" s="274"/>
      <c r="H57" s="190"/>
      <c r="I57" s="88"/>
      <c r="J57" s="92"/>
      <c r="K57" s="209"/>
      <c r="L57" s="120"/>
      <c r="M57" s="120"/>
    </row>
    <row r="58" spans="2:16" ht="15" customHeight="1">
      <c r="B58" s="275" t="s">
        <v>54</v>
      </c>
      <c r="C58" s="275"/>
      <c r="D58" s="275"/>
      <c r="E58" s="133"/>
      <c r="F58" s="276" t="s">
        <v>55</v>
      </c>
      <c r="G58" s="276"/>
      <c r="H58" s="190"/>
      <c r="I58" s="88"/>
      <c r="J58" s="120"/>
      <c r="K58" s="210"/>
      <c r="L58" s="121"/>
      <c r="M58" s="121"/>
    </row>
    <row r="59" spans="2:16" ht="15.75">
      <c r="B59" s="144"/>
      <c r="C59" s="144"/>
      <c r="D59" s="144"/>
      <c r="E59" s="145"/>
      <c r="F59" s="136"/>
      <c r="G59" s="136"/>
      <c r="H59" s="190"/>
      <c r="I59" s="88"/>
      <c r="J59" s="120"/>
      <c r="K59" s="210"/>
      <c r="L59" s="121"/>
      <c r="M59" s="121"/>
    </row>
    <row r="60" spans="2:16" ht="15.75">
      <c r="B60" s="156"/>
      <c r="C60" s="156"/>
      <c r="D60" s="156"/>
      <c r="E60" s="157"/>
      <c r="F60" s="136"/>
      <c r="G60" s="136"/>
      <c r="H60" s="190"/>
      <c r="I60" s="88"/>
      <c r="J60" s="120"/>
      <c r="K60" s="210"/>
      <c r="L60" s="121"/>
      <c r="M60" s="121"/>
    </row>
    <row r="61" spans="2:16" ht="15.75">
      <c r="B61" s="156"/>
      <c r="C61" s="156"/>
      <c r="D61" s="156"/>
      <c r="E61" s="157"/>
      <c r="F61" s="136"/>
      <c r="G61" s="136"/>
      <c r="H61" s="190"/>
      <c r="I61" s="88"/>
      <c r="J61" s="120"/>
      <c r="K61" s="210"/>
      <c r="L61" s="121"/>
      <c r="M61" s="121"/>
    </row>
    <row r="62" spans="2:16" ht="15.75">
      <c r="B62" s="12"/>
      <c r="C62" s="12"/>
      <c r="D62" s="12"/>
      <c r="E62" s="137"/>
      <c r="F62" s="138"/>
      <c r="G62" s="139"/>
      <c r="H62" s="190"/>
      <c r="I62" s="88"/>
      <c r="J62" s="264"/>
      <c r="K62" s="264"/>
      <c r="L62" s="264"/>
      <c r="M62" s="121"/>
    </row>
    <row r="63" spans="2:16" ht="15.75">
      <c r="B63" s="271"/>
      <c r="C63" s="271"/>
      <c r="D63" s="271"/>
      <c r="E63" s="272"/>
      <c r="F63" s="272"/>
      <c r="G63" s="272"/>
      <c r="H63" s="190"/>
      <c r="I63" s="88"/>
      <c r="J63" s="120"/>
      <c r="K63" s="210"/>
      <c r="L63" s="121"/>
      <c r="M63" s="121"/>
    </row>
    <row r="64" spans="2:16" ht="15.75">
      <c r="B64" s="134"/>
      <c r="C64" s="134"/>
      <c r="D64" s="134"/>
      <c r="E64" s="135"/>
      <c r="F64" s="136"/>
      <c r="G64" s="136"/>
      <c r="H64" s="190"/>
      <c r="I64" s="88"/>
      <c r="J64" s="120"/>
      <c r="K64" s="210"/>
      <c r="L64" s="121"/>
      <c r="M64" s="121"/>
    </row>
    <row r="65" spans="2:13" ht="15.75">
      <c r="B65" s="12"/>
      <c r="C65" s="12"/>
      <c r="D65" s="12"/>
      <c r="E65" s="137"/>
      <c r="F65" s="138"/>
      <c r="G65" s="139"/>
      <c r="H65" s="190"/>
      <c r="I65" s="120"/>
      <c r="J65" s="264"/>
      <c r="K65" s="264"/>
      <c r="L65" s="264"/>
      <c r="M65" s="121"/>
    </row>
    <row r="66" spans="2:13" ht="15.75">
      <c r="B66" s="12"/>
      <c r="C66" s="12"/>
      <c r="D66" s="12"/>
      <c r="E66" s="137"/>
      <c r="F66" s="138"/>
      <c r="G66" s="139"/>
      <c r="H66" s="190"/>
      <c r="I66" s="120"/>
      <c r="J66" s="158"/>
      <c r="K66" s="209"/>
      <c r="L66" s="158"/>
      <c r="M66" s="121"/>
    </row>
    <row r="67" spans="2:13" ht="15.75">
      <c r="B67" s="92"/>
      <c r="C67" s="92"/>
      <c r="D67" s="92"/>
      <c r="E67" s="70"/>
      <c r="F67" s="71"/>
      <c r="G67" s="72"/>
      <c r="H67" s="190"/>
      <c r="I67" s="88"/>
      <c r="J67" s="263"/>
      <c r="K67" s="263"/>
      <c r="L67" s="263"/>
      <c r="M67" s="121"/>
    </row>
    <row r="68" spans="2:13" ht="15.75">
      <c r="B68" s="89"/>
      <c r="C68" s="86"/>
      <c r="D68" s="89"/>
      <c r="E68" s="70"/>
      <c r="F68" s="71"/>
      <c r="G68" s="72"/>
      <c r="H68" s="190"/>
      <c r="I68" s="88"/>
      <c r="J68" s="120"/>
      <c r="K68" s="210"/>
      <c r="L68" s="121"/>
      <c r="M68" s="121"/>
    </row>
    <row r="69" spans="2:13" ht="15.75">
      <c r="B69" s="159" t="s">
        <v>64</v>
      </c>
      <c r="C69" s="159"/>
      <c r="D69" s="159"/>
      <c r="E69" s="70"/>
      <c r="F69" s="159" t="s">
        <v>131</v>
      </c>
      <c r="G69" s="159"/>
      <c r="H69" s="190"/>
      <c r="I69" s="120"/>
      <c r="J69" s="120"/>
      <c r="K69" s="210"/>
      <c r="L69" s="121"/>
      <c r="M69" s="121"/>
    </row>
    <row r="70" spans="2:13" ht="15.75" hidden="1">
      <c r="B70" s="154" t="s">
        <v>118</v>
      </c>
      <c r="C70" s="154"/>
      <c r="D70" s="154"/>
      <c r="E70" s="70"/>
      <c r="F70" s="214" t="s">
        <v>123</v>
      </c>
      <c r="G70" s="215"/>
      <c r="H70" s="190"/>
      <c r="I70" s="120"/>
      <c r="J70" s="120"/>
      <c r="K70" s="210"/>
      <c r="L70" s="121"/>
      <c r="M70" s="121"/>
    </row>
    <row r="71" spans="2:13" ht="15.75" hidden="1">
      <c r="B71" s="155" t="s">
        <v>112</v>
      </c>
      <c r="C71" s="155"/>
      <c r="D71" s="155"/>
      <c r="E71" s="216"/>
      <c r="F71" s="217" t="s">
        <v>124</v>
      </c>
      <c r="G71" s="218"/>
      <c r="I71" s="120"/>
    </row>
    <row r="72" spans="2:13" ht="30" hidden="1" customHeight="1">
      <c r="B72" s="78"/>
      <c r="C72" s="213"/>
      <c r="D72" s="213"/>
      <c r="E72" s="219"/>
      <c r="F72" s="261" t="s">
        <v>125</v>
      </c>
      <c r="G72" s="261"/>
      <c r="H72" s="190"/>
      <c r="I72" s="120"/>
      <c r="J72" s="120"/>
      <c r="K72" s="210"/>
      <c r="L72" s="121"/>
      <c r="M72" s="121"/>
    </row>
    <row r="73" spans="2:13" ht="48" hidden="1" customHeight="1">
      <c r="B73" s="216"/>
      <c r="C73" s="216"/>
      <c r="D73" s="216"/>
      <c r="E73" s="216"/>
      <c r="F73" s="261" t="s">
        <v>126</v>
      </c>
      <c r="G73" s="261"/>
      <c r="I73" s="120"/>
    </row>
    <row r="74" spans="2:13" ht="15" customHeight="1">
      <c r="B74" s="154" t="s">
        <v>118</v>
      </c>
      <c r="C74" s="216"/>
      <c r="D74" s="216"/>
      <c r="E74" s="216"/>
      <c r="F74" s="214" t="s">
        <v>127</v>
      </c>
      <c r="G74" s="220"/>
      <c r="I74" s="120"/>
    </row>
    <row r="75" spans="2:13" ht="20.25" customHeight="1">
      <c r="B75" s="155" t="s">
        <v>112</v>
      </c>
      <c r="C75" s="216"/>
      <c r="D75" s="216"/>
      <c r="E75" s="216"/>
      <c r="F75" s="217" t="s">
        <v>128</v>
      </c>
      <c r="G75" s="220"/>
      <c r="I75" s="120"/>
    </row>
    <row r="76" spans="2:13" ht="46.5" customHeight="1">
      <c r="B76" s="216"/>
      <c r="C76" s="216"/>
      <c r="D76" s="216"/>
      <c r="E76" s="216"/>
      <c r="F76" s="262" t="s">
        <v>129</v>
      </c>
      <c r="G76" s="262"/>
      <c r="I76" s="120"/>
    </row>
    <row r="77" spans="2:13" ht="49.5" customHeight="1">
      <c r="B77" s="216"/>
      <c r="C77" s="216"/>
      <c r="D77" s="216"/>
      <c r="E77" s="216"/>
      <c r="F77" s="262" t="s">
        <v>130</v>
      </c>
      <c r="G77" s="262"/>
      <c r="I77" s="120"/>
    </row>
    <row r="78" spans="2:13" ht="15" customHeight="1">
      <c r="I78" s="120"/>
    </row>
    <row r="80" spans="2:13">
      <c r="I80" s="120"/>
    </row>
    <row r="82" spans="9:11">
      <c r="J82" s="113"/>
      <c r="K82" s="87"/>
    </row>
    <row r="83" spans="9:11">
      <c r="J83" s="113"/>
      <c r="K83" s="87"/>
    </row>
    <row r="84" spans="9:11">
      <c r="J84" s="113"/>
      <c r="K84" s="87"/>
    </row>
    <row r="85" spans="9:11">
      <c r="J85" s="109"/>
      <c r="K85" s="199"/>
    </row>
    <row r="86" spans="9:11">
      <c r="J86" s="120"/>
      <c r="K86" s="210"/>
    </row>
    <row r="87" spans="9:11">
      <c r="J87" s="120"/>
      <c r="K87" s="210"/>
    </row>
    <row r="88" spans="9:11">
      <c r="J88" s="121"/>
      <c r="K88" s="211"/>
    </row>
    <row r="89" spans="9:11">
      <c r="J89" s="121"/>
      <c r="K89" s="211"/>
    </row>
    <row r="90" spans="9:11" ht="15.75">
      <c r="I90" s="12"/>
      <c r="J90" s="142"/>
      <c r="K90" s="209"/>
    </row>
    <row r="91" spans="9:11" ht="15.75">
      <c r="I91" s="92"/>
      <c r="J91" s="141"/>
      <c r="K91" s="212"/>
    </row>
    <row r="92" spans="9:11">
      <c r="I92" s="113"/>
      <c r="J92" s="121"/>
      <c r="K92" s="211"/>
    </row>
    <row r="93" spans="9:11">
      <c r="I93" s="109"/>
      <c r="J93" s="121"/>
      <c r="K93" s="211"/>
    </row>
    <row r="94" spans="9:11" ht="15.75">
      <c r="I94" s="12"/>
      <c r="J94" s="121"/>
      <c r="K94" s="211"/>
    </row>
    <row r="95" spans="9:11" ht="15.75">
      <c r="I95" s="92"/>
      <c r="J95" s="121"/>
      <c r="K95" s="211"/>
    </row>
    <row r="96" spans="9:11">
      <c r="I96" s="120"/>
    </row>
    <row r="97" spans="9:9">
      <c r="I97" s="120"/>
    </row>
    <row r="98" spans="9:9" ht="15.75">
      <c r="I98" s="142"/>
    </row>
    <row r="99" spans="9:9" ht="15.75">
      <c r="I99" s="141"/>
    </row>
    <row r="100" spans="9:9">
      <c r="I100" s="120"/>
    </row>
    <row r="101" spans="9:9">
      <c r="I101" s="120"/>
    </row>
    <row r="102" spans="9:9">
      <c r="I102" s="120"/>
    </row>
    <row r="103" spans="9:9">
      <c r="I103" s="120"/>
    </row>
  </sheetData>
  <mergeCells count="53">
    <mergeCell ref="L22:L23"/>
    <mergeCell ref="B1:G1"/>
    <mergeCell ref="B2:G2"/>
    <mergeCell ref="B4:G4"/>
    <mergeCell ref="E13:G13"/>
    <mergeCell ref="E14:G14"/>
    <mergeCell ref="E17:G17"/>
    <mergeCell ref="E19:G19"/>
    <mergeCell ref="C33:E33"/>
    <mergeCell ref="C22:E22"/>
    <mergeCell ref="C24:E24"/>
    <mergeCell ref="C25:E25"/>
    <mergeCell ref="D26:E26"/>
    <mergeCell ref="D27:E27"/>
    <mergeCell ref="D28:E28"/>
    <mergeCell ref="C29:E29"/>
    <mergeCell ref="D30:E30"/>
    <mergeCell ref="D31:E31"/>
    <mergeCell ref="D32:E32"/>
    <mergeCell ref="B57:D57"/>
    <mergeCell ref="F57:G57"/>
    <mergeCell ref="B58:D58"/>
    <mergeCell ref="F58:G58"/>
    <mergeCell ref="C47:E47"/>
    <mergeCell ref="B49:B51"/>
    <mergeCell ref="C49:E49"/>
    <mergeCell ref="D50:E50"/>
    <mergeCell ref="D51:E51"/>
    <mergeCell ref="B52:B54"/>
    <mergeCell ref="C52:E52"/>
    <mergeCell ref="D53:E53"/>
    <mergeCell ref="D54:E54"/>
    <mergeCell ref="J65:L65"/>
    <mergeCell ref="J62:L62"/>
    <mergeCell ref="E18:F18"/>
    <mergeCell ref="C48:E48"/>
    <mergeCell ref="D34:E34"/>
    <mergeCell ref="D35:E35"/>
    <mergeCell ref="D36:E36"/>
    <mergeCell ref="C37:E37"/>
    <mergeCell ref="C38:E38"/>
    <mergeCell ref="D39:E39"/>
    <mergeCell ref="D40:E40"/>
    <mergeCell ref="C41:E41"/>
    <mergeCell ref="C45:E45"/>
    <mergeCell ref="C46:E46"/>
    <mergeCell ref="B63:D63"/>
    <mergeCell ref="E63:G63"/>
    <mergeCell ref="F73:G73"/>
    <mergeCell ref="F77:G77"/>
    <mergeCell ref="F72:G72"/>
    <mergeCell ref="F76:G76"/>
    <mergeCell ref="J67:L67"/>
  </mergeCells>
  <pageMargins left="0.6692913385826772" right="0.15748031496062992" top="0.19685039370078741" bottom="0" header="0.23622047244094491" footer="0"/>
  <pageSetup scale="5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4"/>
  <sheetViews>
    <sheetView workbookViewId="0">
      <selection activeCell="G3" sqref="G3"/>
    </sheetView>
  </sheetViews>
  <sheetFormatPr defaultRowHeight="15"/>
  <cols>
    <col min="4" max="4" width="10.85546875" style="254" bestFit="1" customWidth="1"/>
    <col min="5" max="5" width="14.85546875" style="254" bestFit="1" customWidth="1"/>
    <col min="6" max="6" width="8.42578125" bestFit="1" customWidth="1"/>
    <col min="7" max="7" width="17.5703125" bestFit="1" customWidth="1"/>
  </cols>
  <sheetData>
    <row r="1" spans="1:7">
      <c r="A1" s="257" t="s">
        <v>151</v>
      </c>
      <c r="B1" s="257" t="s">
        <v>152</v>
      </c>
      <c r="C1" s="257" t="s">
        <v>69</v>
      </c>
      <c r="D1" s="256" t="s">
        <v>153</v>
      </c>
      <c r="E1" s="256" t="s">
        <v>154</v>
      </c>
      <c r="F1" s="257" t="s">
        <v>155</v>
      </c>
      <c r="G1" s="229">
        <f>MAX($E$1:$E$154)</f>
        <v>85263862371</v>
      </c>
    </row>
    <row r="2" spans="1:7" ht="31.5">
      <c r="A2" s="258">
        <v>0</v>
      </c>
      <c r="B2" s="259" t="s">
        <v>156</v>
      </c>
      <c r="C2" s="260">
        <v>45681</v>
      </c>
      <c r="D2" s="255">
        <v>6100000</v>
      </c>
      <c r="E2" s="255">
        <v>60834962404</v>
      </c>
      <c r="F2" s="259" t="s">
        <v>157</v>
      </c>
      <c r="G2" s="229">
        <f>MIN($E$1:$E$154)</f>
        <v>54222704675</v>
      </c>
    </row>
    <row r="3" spans="1:7" ht="31.5">
      <c r="A3" s="258">
        <v>0</v>
      </c>
      <c r="B3" s="259" t="s">
        <v>156</v>
      </c>
      <c r="C3" s="260">
        <v>45688</v>
      </c>
      <c r="D3" s="255">
        <v>6100000</v>
      </c>
      <c r="E3" s="255">
        <v>61580616825</v>
      </c>
      <c r="F3" s="259" t="s">
        <v>157</v>
      </c>
    </row>
    <row r="4" spans="1:7" ht="31.5">
      <c r="A4" s="258">
        <v>0</v>
      </c>
      <c r="B4" s="259" t="s">
        <v>156</v>
      </c>
      <c r="C4" s="260">
        <v>45691</v>
      </c>
      <c r="D4" s="255">
        <v>6100000</v>
      </c>
      <c r="E4" s="255">
        <v>60667996189</v>
      </c>
      <c r="F4" s="259" t="s">
        <v>157</v>
      </c>
    </row>
    <row r="5" spans="1:7" ht="31.5">
      <c r="A5" s="258">
        <v>0</v>
      </c>
      <c r="B5" s="259" t="s">
        <v>156</v>
      </c>
      <c r="C5" s="260">
        <v>45692</v>
      </c>
      <c r="D5" s="255">
        <v>6100000</v>
      </c>
      <c r="E5" s="255">
        <v>61178742377</v>
      </c>
      <c r="F5" s="259" t="s">
        <v>157</v>
      </c>
    </row>
    <row r="6" spans="1:7" ht="31.5">
      <c r="A6" s="258">
        <v>0</v>
      </c>
      <c r="B6" s="259" t="s">
        <v>156</v>
      </c>
      <c r="C6" s="260">
        <v>45693</v>
      </c>
      <c r="D6" s="255">
        <v>6100000</v>
      </c>
      <c r="E6" s="255">
        <v>61343921302</v>
      </c>
      <c r="F6" s="259" t="s">
        <v>157</v>
      </c>
    </row>
    <row r="7" spans="1:7" ht="31.5">
      <c r="A7" s="258">
        <v>0</v>
      </c>
      <c r="B7" s="259" t="s">
        <v>156</v>
      </c>
      <c r="C7" s="260">
        <v>45694</v>
      </c>
      <c r="D7" s="255">
        <v>6100000</v>
      </c>
      <c r="E7" s="255">
        <v>61473323931</v>
      </c>
      <c r="F7" s="259" t="s">
        <v>157</v>
      </c>
    </row>
    <row r="8" spans="1:7" ht="31.5">
      <c r="A8" s="258">
        <v>0</v>
      </c>
      <c r="B8" s="259" t="s">
        <v>156</v>
      </c>
      <c r="C8" s="260">
        <v>45697</v>
      </c>
      <c r="D8" s="255">
        <v>6100000</v>
      </c>
      <c r="E8" s="255">
        <v>61556796768</v>
      </c>
      <c r="F8" s="259" t="s">
        <v>157</v>
      </c>
    </row>
    <row r="9" spans="1:7" ht="31.5">
      <c r="A9" s="258">
        <v>0</v>
      </c>
      <c r="B9" s="259" t="s">
        <v>156</v>
      </c>
      <c r="C9" s="260">
        <v>45698</v>
      </c>
      <c r="D9" s="255">
        <v>6100000</v>
      </c>
      <c r="E9" s="255">
        <v>60962756020</v>
      </c>
      <c r="F9" s="259" t="s">
        <v>157</v>
      </c>
    </row>
    <row r="10" spans="1:7" ht="31.5">
      <c r="A10" s="258">
        <v>0</v>
      </c>
      <c r="B10" s="259" t="s">
        <v>156</v>
      </c>
      <c r="C10" s="260">
        <v>45699</v>
      </c>
      <c r="D10" s="255">
        <v>6100000</v>
      </c>
      <c r="E10" s="255">
        <v>61314900343</v>
      </c>
      <c r="F10" s="259" t="s">
        <v>157</v>
      </c>
    </row>
    <row r="11" spans="1:7" ht="31.5">
      <c r="A11" s="258">
        <v>0</v>
      </c>
      <c r="B11" s="259" t="s">
        <v>156</v>
      </c>
      <c r="C11" s="260">
        <v>45700</v>
      </c>
      <c r="D11" s="255">
        <v>6100000</v>
      </c>
      <c r="E11" s="255">
        <v>61232725791</v>
      </c>
      <c r="F11" s="259" t="s">
        <v>157</v>
      </c>
    </row>
    <row r="12" spans="1:7" ht="31.5">
      <c r="A12" s="258">
        <v>0</v>
      </c>
      <c r="B12" s="259" t="s">
        <v>156</v>
      </c>
      <c r="C12" s="260">
        <v>45701</v>
      </c>
      <c r="D12" s="255">
        <v>6100000</v>
      </c>
      <c r="E12" s="255">
        <v>61314640117</v>
      </c>
      <c r="F12" s="259" t="s">
        <v>157</v>
      </c>
    </row>
    <row r="13" spans="1:7" ht="31.5">
      <c r="A13" s="258">
        <v>0</v>
      </c>
      <c r="B13" s="259" t="s">
        <v>156</v>
      </c>
      <c r="C13" s="260">
        <v>45702</v>
      </c>
      <c r="D13" s="255">
        <v>6100000</v>
      </c>
      <c r="E13" s="255">
        <v>61282637738</v>
      </c>
      <c r="F13" s="259" t="s">
        <v>157</v>
      </c>
    </row>
    <row r="14" spans="1:7" ht="31.5">
      <c r="A14" s="258">
        <v>0</v>
      </c>
      <c r="B14" s="259" t="s">
        <v>156</v>
      </c>
      <c r="C14" s="260">
        <v>45704</v>
      </c>
      <c r="D14" s="255">
        <v>6100000</v>
      </c>
      <c r="E14" s="255">
        <v>61460746908</v>
      </c>
      <c r="F14" s="259" t="s">
        <v>157</v>
      </c>
    </row>
    <row r="15" spans="1:7" ht="31.5">
      <c r="A15" s="258">
        <v>0</v>
      </c>
      <c r="B15" s="259" t="s">
        <v>156</v>
      </c>
      <c r="C15" s="260">
        <v>45705</v>
      </c>
      <c r="D15" s="255">
        <v>6100000</v>
      </c>
      <c r="E15" s="255">
        <v>61265514907</v>
      </c>
      <c r="F15" s="259" t="s">
        <v>157</v>
      </c>
    </row>
    <row r="16" spans="1:7" ht="31.5">
      <c r="A16" s="258">
        <v>0</v>
      </c>
      <c r="B16" s="259" t="s">
        <v>156</v>
      </c>
      <c r="C16" s="260">
        <v>45706</v>
      </c>
      <c r="D16" s="255">
        <v>6100000</v>
      </c>
      <c r="E16" s="255">
        <v>61416417439</v>
      </c>
      <c r="F16" s="259" t="s">
        <v>157</v>
      </c>
    </row>
    <row r="17" spans="1:6" ht="31.5">
      <c r="A17" s="258">
        <v>0</v>
      </c>
      <c r="B17" s="259" t="s">
        <v>156</v>
      </c>
      <c r="C17" s="260">
        <v>45707</v>
      </c>
      <c r="D17" s="255">
        <v>6100000</v>
      </c>
      <c r="E17" s="255">
        <v>61812850540</v>
      </c>
      <c r="F17" s="259" t="s">
        <v>157</v>
      </c>
    </row>
    <row r="18" spans="1:6" ht="31.5">
      <c r="A18" s="258">
        <v>0</v>
      </c>
      <c r="B18" s="259" t="s">
        <v>156</v>
      </c>
      <c r="C18" s="260">
        <v>45708</v>
      </c>
      <c r="D18" s="255">
        <v>6100000</v>
      </c>
      <c r="E18" s="255">
        <v>61969747492</v>
      </c>
      <c r="F18" s="259" t="s">
        <v>157</v>
      </c>
    </row>
    <row r="19" spans="1:6" ht="31.5">
      <c r="A19" s="258">
        <v>0</v>
      </c>
      <c r="B19" s="259" t="s">
        <v>156</v>
      </c>
      <c r="C19" s="260">
        <v>45711</v>
      </c>
      <c r="D19" s="255">
        <v>6100000</v>
      </c>
      <c r="E19" s="255">
        <v>62021612826</v>
      </c>
      <c r="F19" s="259" t="s">
        <v>157</v>
      </c>
    </row>
    <row r="20" spans="1:6" ht="31.5">
      <c r="A20" s="258">
        <v>0</v>
      </c>
      <c r="B20" s="259" t="s">
        <v>156</v>
      </c>
      <c r="C20" s="260">
        <v>45712</v>
      </c>
      <c r="D20" s="255">
        <v>6100000</v>
      </c>
      <c r="E20" s="255">
        <v>62424044355</v>
      </c>
      <c r="F20" s="259" t="s">
        <v>157</v>
      </c>
    </row>
    <row r="21" spans="1:6" ht="31.5">
      <c r="A21" s="258">
        <v>0</v>
      </c>
      <c r="B21" s="259" t="s">
        <v>156</v>
      </c>
      <c r="C21" s="260">
        <v>45713</v>
      </c>
      <c r="D21" s="255">
        <v>6100000</v>
      </c>
      <c r="E21" s="255">
        <v>62269724199</v>
      </c>
      <c r="F21" s="259" t="s">
        <v>157</v>
      </c>
    </row>
    <row r="22" spans="1:6" ht="31.5">
      <c r="A22" s="258">
        <v>0</v>
      </c>
      <c r="B22" s="259" t="s">
        <v>156</v>
      </c>
      <c r="C22" s="260">
        <v>45714</v>
      </c>
      <c r="D22" s="255">
        <v>6100000</v>
      </c>
      <c r="E22" s="255">
        <v>62323002212</v>
      </c>
      <c r="F22" s="259" t="s">
        <v>157</v>
      </c>
    </row>
    <row r="23" spans="1:6" ht="31.5">
      <c r="A23" s="258">
        <v>0</v>
      </c>
      <c r="B23" s="259" t="s">
        <v>156</v>
      </c>
      <c r="C23" s="260">
        <v>45715</v>
      </c>
      <c r="D23" s="255">
        <v>6100000</v>
      </c>
      <c r="E23" s="255">
        <v>62492460654</v>
      </c>
      <c r="F23" s="259" t="s">
        <v>157</v>
      </c>
    </row>
    <row r="24" spans="1:6" ht="31.5">
      <c r="A24" s="258">
        <v>0</v>
      </c>
      <c r="B24" s="259" t="s">
        <v>156</v>
      </c>
      <c r="C24" s="260">
        <v>45716</v>
      </c>
      <c r="D24" s="255">
        <v>6100000</v>
      </c>
      <c r="E24" s="255">
        <v>62244885379</v>
      </c>
      <c r="F24" s="259" t="s">
        <v>157</v>
      </c>
    </row>
    <row r="25" spans="1:6" ht="31.5">
      <c r="A25" s="258">
        <v>0</v>
      </c>
      <c r="B25" s="259" t="s">
        <v>156</v>
      </c>
      <c r="C25" s="260">
        <v>45718</v>
      </c>
      <c r="D25" s="255">
        <v>6100000</v>
      </c>
      <c r="E25" s="255">
        <v>62239502646</v>
      </c>
      <c r="F25" s="259" t="s">
        <v>157</v>
      </c>
    </row>
    <row r="26" spans="1:6" ht="31.5">
      <c r="A26" s="258">
        <v>0</v>
      </c>
      <c r="B26" s="259" t="s">
        <v>156</v>
      </c>
      <c r="C26" s="260">
        <v>45719</v>
      </c>
      <c r="D26" s="255">
        <v>6100000</v>
      </c>
      <c r="E26" s="255">
        <v>62469989593</v>
      </c>
      <c r="F26" s="259" t="s">
        <v>157</v>
      </c>
    </row>
    <row r="27" spans="1:6" ht="31.5">
      <c r="A27" s="258">
        <v>0</v>
      </c>
      <c r="B27" s="259" t="s">
        <v>156</v>
      </c>
      <c r="C27" s="260">
        <v>45720</v>
      </c>
      <c r="D27" s="255">
        <v>6100000</v>
      </c>
      <c r="E27" s="255">
        <v>62693645987</v>
      </c>
      <c r="F27" s="259" t="s">
        <v>157</v>
      </c>
    </row>
    <row r="28" spans="1:6" ht="31.5">
      <c r="A28" s="258">
        <v>0</v>
      </c>
      <c r="B28" s="259" t="s">
        <v>156</v>
      </c>
      <c r="C28" s="260">
        <v>45721</v>
      </c>
      <c r="D28" s="255">
        <v>6100000</v>
      </c>
      <c r="E28" s="255">
        <v>62370104679</v>
      </c>
      <c r="F28" s="259" t="s">
        <v>157</v>
      </c>
    </row>
    <row r="29" spans="1:6" ht="31.5">
      <c r="A29" s="258">
        <v>0</v>
      </c>
      <c r="B29" s="259" t="s">
        <v>156</v>
      </c>
      <c r="C29" s="260">
        <v>45722</v>
      </c>
      <c r="D29" s="255">
        <v>6100000</v>
      </c>
      <c r="E29" s="255">
        <v>63122000325</v>
      </c>
      <c r="F29" s="259" t="s">
        <v>157</v>
      </c>
    </row>
    <row r="30" spans="1:6" ht="31.5">
      <c r="A30" s="258">
        <v>0</v>
      </c>
      <c r="B30" s="259" t="s">
        <v>156</v>
      </c>
      <c r="C30" s="260">
        <v>45725</v>
      </c>
      <c r="D30" s="255">
        <v>6100000</v>
      </c>
      <c r="E30" s="255">
        <v>63502490830</v>
      </c>
      <c r="F30" s="259" t="s">
        <v>157</v>
      </c>
    </row>
    <row r="31" spans="1:6" ht="31.5">
      <c r="A31" s="258">
        <v>0</v>
      </c>
      <c r="B31" s="259" t="s">
        <v>156</v>
      </c>
      <c r="C31" s="260">
        <v>45726</v>
      </c>
      <c r="D31" s="255">
        <v>6100000</v>
      </c>
      <c r="E31" s="255">
        <v>63432625550</v>
      </c>
      <c r="F31" s="259" t="s">
        <v>157</v>
      </c>
    </row>
    <row r="32" spans="1:6" ht="31.5">
      <c r="A32" s="258">
        <v>0</v>
      </c>
      <c r="B32" s="259" t="s">
        <v>156</v>
      </c>
      <c r="C32" s="260">
        <v>45727</v>
      </c>
      <c r="D32" s="255">
        <v>6100000</v>
      </c>
      <c r="E32" s="255">
        <v>63537147969</v>
      </c>
      <c r="F32" s="259" t="s">
        <v>157</v>
      </c>
    </row>
    <row r="33" spans="1:6" ht="31.5">
      <c r="A33" s="258">
        <v>0</v>
      </c>
      <c r="B33" s="259" t="s">
        <v>156</v>
      </c>
      <c r="C33" s="260">
        <v>45728</v>
      </c>
      <c r="D33" s="255">
        <v>6100000</v>
      </c>
      <c r="E33" s="255">
        <v>63430652246</v>
      </c>
      <c r="F33" s="259" t="s">
        <v>157</v>
      </c>
    </row>
    <row r="34" spans="1:6" ht="31.5">
      <c r="A34" s="258">
        <v>0</v>
      </c>
      <c r="B34" s="259" t="s">
        <v>156</v>
      </c>
      <c r="C34" s="260">
        <v>45729</v>
      </c>
      <c r="D34" s="255">
        <v>6100000</v>
      </c>
      <c r="E34" s="255">
        <v>63122799351</v>
      </c>
      <c r="F34" s="259" t="s">
        <v>157</v>
      </c>
    </row>
    <row r="35" spans="1:6" ht="31.5">
      <c r="A35" s="258">
        <v>0</v>
      </c>
      <c r="B35" s="259" t="s">
        <v>156</v>
      </c>
      <c r="C35" s="260">
        <v>45732</v>
      </c>
      <c r="D35" s="255">
        <v>6300000</v>
      </c>
      <c r="E35" s="255">
        <v>65045754648</v>
      </c>
      <c r="F35" s="259" t="s">
        <v>157</v>
      </c>
    </row>
    <row r="36" spans="1:6" ht="31.5">
      <c r="A36" s="258">
        <v>0</v>
      </c>
      <c r="B36" s="259" t="s">
        <v>156</v>
      </c>
      <c r="C36" s="260">
        <v>45733</v>
      </c>
      <c r="D36" s="255">
        <v>6300000</v>
      </c>
      <c r="E36" s="255">
        <v>65487354071</v>
      </c>
      <c r="F36" s="259" t="s">
        <v>157</v>
      </c>
    </row>
    <row r="37" spans="1:6" ht="31.5">
      <c r="A37" s="258">
        <v>0</v>
      </c>
      <c r="B37" s="259" t="s">
        <v>156</v>
      </c>
      <c r="C37" s="260">
        <v>45734</v>
      </c>
      <c r="D37" s="255">
        <v>6300000</v>
      </c>
      <c r="E37" s="255">
        <v>65212236663</v>
      </c>
      <c r="F37" s="259" t="s">
        <v>157</v>
      </c>
    </row>
    <row r="38" spans="1:6" ht="31.5">
      <c r="A38" s="258">
        <v>0</v>
      </c>
      <c r="B38" s="259" t="s">
        <v>156</v>
      </c>
      <c r="C38" s="260">
        <v>45735</v>
      </c>
      <c r="D38" s="255">
        <v>6300000</v>
      </c>
      <c r="E38" s="255">
        <v>64714965167</v>
      </c>
      <c r="F38" s="259" t="s">
        <v>157</v>
      </c>
    </row>
    <row r="39" spans="1:6" ht="31.5">
      <c r="A39" s="258">
        <v>0</v>
      </c>
      <c r="B39" s="259" t="s">
        <v>156</v>
      </c>
      <c r="C39" s="260">
        <v>45736</v>
      </c>
      <c r="D39" s="255">
        <v>6300000</v>
      </c>
      <c r="E39" s="255">
        <v>64756550051</v>
      </c>
      <c r="F39" s="259" t="s">
        <v>157</v>
      </c>
    </row>
    <row r="40" spans="1:6" ht="31.5">
      <c r="A40" s="258">
        <v>0</v>
      </c>
      <c r="B40" s="259" t="s">
        <v>156</v>
      </c>
      <c r="C40" s="260">
        <v>45739</v>
      </c>
      <c r="D40" s="255">
        <v>6300000</v>
      </c>
      <c r="E40" s="255">
        <v>64740726668</v>
      </c>
      <c r="F40" s="259" t="s">
        <v>157</v>
      </c>
    </row>
    <row r="41" spans="1:6" ht="31.5">
      <c r="A41" s="258">
        <v>0</v>
      </c>
      <c r="B41" s="259" t="s">
        <v>156</v>
      </c>
      <c r="C41" s="260">
        <v>45740</v>
      </c>
      <c r="D41" s="255">
        <v>6300000</v>
      </c>
      <c r="E41" s="255">
        <v>65275293896</v>
      </c>
      <c r="F41" s="259" t="s">
        <v>157</v>
      </c>
    </row>
    <row r="42" spans="1:6" ht="31.5">
      <c r="A42" s="258">
        <v>0</v>
      </c>
      <c r="B42" s="259" t="s">
        <v>156</v>
      </c>
      <c r="C42" s="260">
        <v>45741</v>
      </c>
      <c r="D42" s="255">
        <v>6300000</v>
      </c>
      <c r="E42" s="255">
        <v>65136672311</v>
      </c>
      <c r="F42" s="259" t="s">
        <v>157</v>
      </c>
    </row>
    <row r="43" spans="1:6" ht="31.5">
      <c r="A43" s="258">
        <v>0</v>
      </c>
      <c r="B43" s="259" t="s">
        <v>156</v>
      </c>
      <c r="C43" s="260">
        <v>45742</v>
      </c>
      <c r="D43" s="255">
        <v>6300000</v>
      </c>
      <c r="E43" s="255">
        <v>64712422050</v>
      </c>
      <c r="F43" s="259" t="s">
        <v>157</v>
      </c>
    </row>
    <row r="44" spans="1:6" ht="31.5">
      <c r="A44" s="258">
        <v>0</v>
      </c>
      <c r="B44" s="259" t="s">
        <v>156</v>
      </c>
      <c r="C44" s="260">
        <v>45743</v>
      </c>
      <c r="D44" s="255">
        <v>6300000</v>
      </c>
      <c r="E44" s="255">
        <v>64675035901</v>
      </c>
      <c r="F44" s="259" t="s">
        <v>157</v>
      </c>
    </row>
    <row r="45" spans="1:6" ht="31.5">
      <c r="A45" s="258">
        <v>0</v>
      </c>
      <c r="B45" s="259" t="s">
        <v>156</v>
      </c>
      <c r="C45" s="260">
        <v>45746</v>
      </c>
      <c r="D45" s="255">
        <v>6300000</v>
      </c>
      <c r="E45" s="255">
        <v>64354377396</v>
      </c>
      <c r="F45" s="259" t="s">
        <v>157</v>
      </c>
    </row>
    <row r="46" spans="1:6" ht="31.5">
      <c r="A46" s="258">
        <v>0</v>
      </c>
      <c r="B46" s="259" t="s">
        <v>156</v>
      </c>
      <c r="C46" s="260">
        <v>45747</v>
      </c>
      <c r="D46" s="255">
        <v>6300000</v>
      </c>
      <c r="E46" s="255">
        <v>63957281730</v>
      </c>
      <c r="F46" s="259" t="s">
        <v>157</v>
      </c>
    </row>
    <row r="47" spans="1:6" ht="31.5">
      <c r="A47" s="258">
        <v>0</v>
      </c>
      <c r="B47" s="259" t="s">
        <v>156</v>
      </c>
      <c r="C47" s="260">
        <v>45748</v>
      </c>
      <c r="D47" s="255">
        <v>6300000</v>
      </c>
      <c r="E47" s="255">
        <v>64441829001</v>
      </c>
      <c r="F47" s="259" t="s">
        <v>157</v>
      </c>
    </row>
    <row r="48" spans="1:6" ht="31.5">
      <c r="A48" s="258">
        <v>0</v>
      </c>
      <c r="B48" s="259" t="s">
        <v>156</v>
      </c>
      <c r="C48" s="260">
        <v>45749</v>
      </c>
      <c r="D48" s="255">
        <v>6300000</v>
      </c>
      <c r="E48" s="255">
        <v>64423407424</v>
      </c>
      <c r="F48" s="259" t="s">
        <v>157</v>
      </c>
    </row>
    <row r="49" spans="1:6" ht="31.5">
      <c r="A49" s="258">
        <v>0</v>
      </c>
      <c r="B49" s="259" t="s">
        <v>156</v>
      </c>
      <c r="C49" s="260">
        <v>45750</v>
      </c>
      <c r="D49" s="255">
        <v>6300000</v>
      </c>
      <c r="E49" s="255">
        <v>60106578742</v>
      </c>
      <c r="F49" s="259" t="s">
        <v>157</v>
      </c>
    </row>
    <row r="50" spans="1:6" ht="31.5">
      <c r="A50" s="258">
        <v>0</v>
      </c>
      <c r="B50" s="259" t="s">
        <v>156</v>
      </c>
      <c r="C50" s="260">
        <v>45754</v>
      </c>
      <c r="D50" s="255">
        <v>6300000</v>
      </c>
      <c r="E50" s="255">
        <v>59640365408</v>
      </c>
      <c r="F50" s="259" t="s">
        <v>157</v>
      </c>
    </row>
    <row r="51" spans="1:6" ht="31.5">
      <c r="A51" s="258">
        <v>0</v>
      </c>
      <c r="B51" s="259" t="s">
        <v>156</v>
      </c>
      <c r="C51" s="260">
        <v>45755</v>
      </c>
      <c r="D51" s="255">
        <v>6300000</v>
      </c>
      <c r="E51" s="255">
        <v>55796178514</v>
      </c>
      <c r="F51" s="259" t="s">
        <v>157</v>
      </c>
    </row>
    <row r="52" spans="1:6" ht="31.5">
      <c r="A52" s="258">
        <v>0</v>
      </c>
      <c r="B52" s="259" t="s">
        <v>156</v>
      </c>
      <c r="C52" s="260">
        <v>45756</v>
      </c>
      <c r="D52" s="255">
        <v>6300000</v>
      </c>
      <c r="E52" s="255">
        <v>54222704675</v>
      </c>
      <c r="F52" s="259" t="s">
        <v>157</v>
      </c>
    </row>
    <row r="53" spans="1:6" ht="31.5">
      <c r="A53" s="258">
        <v>0</v>
      </c>
      <c r="B53" s="259" t="s">
        <v>156</v>
      </c>
      <c r="C53" s="260">
        <v>45757</v>
      </c>
      <c r="D53" s="255">
        <v>6300000</v>
      </c>
      <c r="E53" s="255">
        <v>57883608236</v>
      </c>
      <c r="F53" s="259" t="s">
        <v>157</v>
      </c>
    </row>
    <row r="54" spans="1:6" ht="31.5">
      <c r="A54" s="258">
        <v>0</v>
      </c>
      <c r="B54" s="259" t="s">
        <v>156</v>
      </c>
      <c r="C54" s="260">
        <v>45760</v>
      </c>
      <c r="D54" s="255">
        <v>6300000</v>
      </c>
      <c r="E54" s="255">
        <v>60610558866</v>
      </c>
      <c r="F54" s="259" t="s">
        <v>157</v>
      </c>
    </row>
    <row r="55" spans="1:6" ht="31.5">
      <c r="A55" s="258">
        <v>0</v>
      </c>
      <c r="B55" s="259" t="s">
        <v>156</v>
      </c>
      <c r="C55" s="260">
        <v>45761</v>
      </c>
      <c r="D55" s="255">
        <v>6300000</v>
      </c>
      <c r="E55" s="255">
        <v>61522530128</v>
      </c>
      <c r="F55" s="259" t="s">
        <v>157</v>
      </c>
    </row>
    <row r="56" spans="1:6" ht="31.5">
      <c r="A56" s="258">
        <v>0</v>
      </c>
      <c r="B56" s="259" t="s">
        <v>156</v>
      </c>
      <c r="C56" s="260">
        <v>45762</v>
      </c>
      <c r="D56" s="255">
        <v>6300000</v>
      </c>
      <c r="E56" s="255">
        <v>60757098125</v>
      </c>
      <c r="F56" s="259" t="s">
        <v>157</v>
      </c>
    </row>
    <row r="57" spans="1:6" ht="31.5">
      <c r="A57" s="258">
        <v>0</v>
      </c>
      <c r="B57" s="259" t="s">
        <v>156</v>
      </c>
      <c r="C57" s="260">
        <v>45763</v>
      </c>
      <c r="D57" s="255">
        <v>6300000</v>
      </c>
      <c r="E57" s="255">
        <v>59868412746</v>
      </c>
      <c r="F57" s="259" t="s">
        <v>157</v>
      </c>
    </row>
    <row r="58" spans="1:6" ht="31.5">
      <c r="A58" s="258">
        <v>0</v>
      </c>
      <c r="B58" s="259" t="s">
        <v>156</v>
      </c>
      <c r="C58" s="260">
        <v>45764</v>
      </c>
      <c r="D58" s="255">
        <v>6300000</v>
      </c>
      <c r="E58" s="255">
        <v>60341678734</v>
      </c>
      <c r="F58" s="259" t="s">
        <v>157</v>
      </c>
    </row>
    <row r="59" spans="1:6" ht="31.5">
      <c r="A59" s="258">
        <v>0</v>
      </c>
      <c r="B59" s="259" t="s">
        <v>156</v>
      </c>
      <c r="C59" s="260">
        <v>45767</v>
      </c>
      <c r="D59" s="255">
        <v>6300000</v>
      </c>
      <c r="E59" s="255">
        <v>60656715117</v>
      </c>
      <c r="F59" s="259" t="s">
        <v>157</v>
      </c>
    </row>
    <row r="60" spans="1:6" ht="31.5">
      <c r="A60" s="258">
        <v>0</v>
      </c>
      <c r="B60" s="259" t="s">
        <v>156</v>
      </c>
      <c r="C60" s="260">
        <v>45768</v>
      </c>
      <c r="D60" s="255">
        <v>6300000</v>
      </c>
      <c r="E60" s="255">
        <v>60125780163</v>
      </c>
      <c r="F60" s="259" t="s">
        <v>157</v>
      </c>
    </row>
    <row r="61" spans="1:6" ht="31.5">
      <c r="A61" s="258">
        <v>0</v>
      </c>
      <c r="B61" s="259" t="s">
        <v>156</v>
      </c>
      <c r="C61" s="260">
        <v>45769</v>
      </c>
      <c r="D61" s="255">
        <v>6300000</v>
      </c>
      <c r="E61" s="255">
        <v>59886804032</v>
      </c>
      <c r="F61" s="259" t="s">
        <v>157</v>
      </c>
    </row>
    <row r="62" spans="1:6" ht="31.5">
      <c r="A62" s="258">
        <v>0</v>
      </c>
      <c r="B62" s="259" t="s">
        <v>156</v>
      </c>
      <c r="C62" s="260">
        <v>45770</v>
      </c>
      <c r="D62" s="255">
        <v>6300000</v>
      </c>
      <c r="E62" s="255">
        <v>60597181970</v>
      </c>
      <c r="F62" s="259" t="s">
        <v>157</v>
      </c>
    </row>
    <row r="63" spans="1:6" ht="31.5">
      <c r="A63" s="258">
        <v>0</v>
      </c>
      <c r="B63" s="259" t="s">
        <v>156</v>
      </c>
      <c r="C63" s="260">
        <v>45771</v>
      </c>
      <c r="D63" s="255">
        <v>6300000</v>
      </c>
      <c r="E63" s="255">
        <v>60961395335</v>
      </c>
      <c r="F63" s="259" t="s">
        <v>157</v>
      </c>
    </row>
    <row r="64" spans="1:6" ht="31.5">
      <c r="A64" s="258">
        <v>0</v>
      </c>
      <c r="B64" s="259" t="s">
        <v>156</v>
      </c>
      <c r="C64" s="260">
        <v>45774</v>
      </c>
      <c r="D64" s="255">
        <v>6300000</v>
      </c>
      <c r="E64" s="255">
        <v>61165506227</v>
      </c>
      <c r="F64" s="259" t="s">
        <v>157</v>
      </c>
    </row>
    <row r="65" spans="1:6" ht="31.5">
      <c r="A65" s="258">
        <v>0</v>
      </c>
      <c r="B65" s="259" t="s">
        <v>156</v>
      </c>
      <c r="C65" s="260">
        <v>45775</v>
      </c>
      <c r="D65" s="255">
        <v>6300000</v>
      </c>
      <c r="E65" s="255">
        <v>61072699723</v>
      </c>
      <c r="F65" s="259" t="s">
        <v>157</v>
      </c>
    </row>
    <row r="66" spans="1:6" ht="31.5">
      <c r="A66" s="258">
        <v>0</v>
      </c>
      <c r="B66" s="259" t="s">
        <v>156</v>
      </c>
      <c r="C66" s="260">
        <v>45776</v>
      </c>
      <c r="D66" s="255">
        <v>6300000</v>
      </c>
      <c r="E66" s="255">
        <v>60991345861</v>
      </c>
      <c r="F66" s="259" t="s">
        <v>157</v>
      </c>
    </row>
    <row r="67" spans="1:6" ht="31.5">
      <c r="A67" s="258">
        <v>0</v>
      </c>
      <c r="B67" s="259" t="s">
        <v>156</v>
      </c>
      <c r="C67" s="260">
        <v>45777</v>
      </c>
      <c r="D67" s="255">
        <v>6300000</v>
      </c>
      <c r="E67" s="255">
        <v>60987827924</v>
      </c>
      <c r="F67" s="259" t="s">
        <v>157</v>
      </c>
    </row>
    <row r="68" spans="1:6" ht="31.5">
      <c r="A68" s="258">
        <v>0</v>
      </c>
      <c r="B68" s="259" t="s">
        <v>156</v>
      </c>
      <c r="C68" s="260">
        <v>45781</v>
      </c>
      <c r="D68" s="255">
        <v>6300000</v>
      </c>
      <c r="E68" s="255">
        <v>60976421755</v>
      </c>
      <c r="F68" s="259" t="s">
        <v>157</v>
      </c>
    </row>
    <row r="69" spans="1:6" ht="31.5">
      <c r="A69" s="258">
        <v>0</v>
      </c>
      <c r="B69" s="259" t="s">
        <v>156</v>
      </c>
      <c r="C69" s="260">
        <v>45782</v>
      </c>
      <c r="D69" s="255">
        <v>6300000</v>
      </c>
      <c r="E69" s="255">
        <v>61438503974</v>
      </c>
      <c r="F69" s="259" t="s">
        <v>157</v>
      </c>
    </row>
    <row r="70" spans="1:6" ht="31.5">
      <c r="A70" s="258">
        <v>0</v>
      </c>
      <c r="B70" s="259" t="s">
        <v>156</v>
      </c>
      <c r="C70" s="260">
        <v>45783</v>
      </c>
      <c r="D70" s="255">
        <v>6300000</v>
      </c>
      <c r="E70" s="255">
        <v>61416746491</v>
      </c>
      <c r="F70" s="259" t="s">
        <v>157</v>
      </c>
    </row>
    <row r="71" spans="1:6" ht="31.5">
      <c r="A71" s="258">
        <v>0</v>
      </c>
      <c r="B71" s="259" t="s">
        <v>156</v>
      </c>
      <c r="C71" s="260">
        <v>45784</v>
      </c>
      <c r="D71" s="255">
        <v>6300000</v>
      </c>
      <c r="E71" s="255">
        <v>61642890910</v>
      </c>
      <c r="F71" s="259" t="s">
        <v>157</v>
      </c>
    </row>
    <row r="72" spans="1:6" ht="31.5">
      <c r="A72" s="258">
        <v>0</v>
      </c>
      <c r="B72" s="259" t="s">
        <v>156</v>
      </c>
      <c r="C72" s="260">
        <v>45785</v>
      </c>
      <c r="D72" s="255">
        <v>6300000</v>
      </c>
      <c r="E72" s="255">
        <v>62715425636</v>
      </c>
      <c r="F72" s="259" t="s">
        <v>157</v>
      </c>
    </row>
    <row r="73" spans="1:6" ht="31.5">
      <c r="A73" s="258">
        <v>0</v>
      </c>
      <c r="B73" s="259" t="s">
        <v>156</v>
      </c>
      <c r="C73" s="260">
        <v>45786</v>
      </c>
      <c r="D73" s="255">
        <v>6300000</v>
      </c>
      <c r="E73" s="255">
        <v>62803269159</v>
      </c>
      <c r="F73" s="259" t="s">
        <v>157</v>
      </c>
    </row>
    <row r="74" spans="1:6" ht="31.5">
      <c r="A74" s="258">
        <v>0</v>
      </c>
      <c r="B74" s="259" t="s">
        <v>156</v>
      </c>
      <c r="C74" s="260">
        <v>45788</v>
      </c>
      <c r="D74" s="255">
        <v>6300000</v>
      </c>
      <c r="E74" s="255">
        <v>62797510844</v>
      </c>
      <c r="F74" s="259" t="s">
        <v>157</v>
      </c>
    </row>
    <row r="75" spans="1:6" ht="31.5">
      <c r="A75" s="258">
        <v>0</v>
      </c>
      <c r="B75" s="259" t="s">
        <v>156</v>
      </c>
      <c r="C75" s="260">
        <v>45789</v>
      </c>
      <c r="D75" s="255">
        <v>6300000</v>
      </c>
      <c r="E75" s="255">
        <v>63771751100</v>
      </c>
      <c r="F75" s="259" t="s">
        <v>157</v>
      </c>
    </row>
    <row r="76" spans="1:6" ht="31.5">
      <c r="A76" s="258">
        <v>0</v>
      </c>
      <c r="B76" s="259" t="s">
        <v>156</v>
      </c>
      <c r="C76" s="260">
        <v>45790</v>
      </c>
      <c r="D76" s="255">
        <v>6300000</v>
      </c>
      <c r="E76" s="255">
        <v>64352863395</v>
      </c>
      <c r="F76" s="259" t="s">
        <v>157</v>
      </c>
    </row>
    <row r="77" spans="1:6" ht="31.5">
      <c r="A77" s="258">
        <v>0</v>
      </c>
      <c r="B77" s="259" t="s">
        <v>156</v>
      </c>
      <c r="C77" s="260">
        <v>45791</v>
      </c>
      <c r="D77" s="255">
        <v>6300000</v>
      </c>
      <c r="E77" s="255">
        <v>65345982086</v>
      </c>
      <c r="F77" s="259" t="s">
        <v>157</v>
      </c>
    </row>
    <row r="78" spans="1:6" ht="31.5">
      <c r="A78" s="258">
        <v>0</v>
      </c>
      <c r="B78" s="259" t="s">
        <v>156</v>
      </c>
      <c r="C78" s="260">
        <v>45792</v>
      </c>
      <c r="D78" s="255">
        <v>6300000</v>
      </c>
      <c r="E78" s="255">
        <v>65771842943</v>
      </c>
      <c r="F78" s="259" t="s">
        <v>157</v>
      </c>
    </row>
    <row r="79" spans="1:6" ht="31.5">
      <c r="A79" s="258">
        <v>0</v>
      </c>
      <c r="B79" s="259" t="s">
        <v>156</v>
      </c>
      <c r="C79" s="260">
        <v>45793</v>
      </c>
      <c r="D79" s="255">
        <v>6300000</v>
      </c>
      <c r="E79" s="255">
        <v>64898970757</v>
      </c>
      <c r="F79" s="259" t="s">
        <v>157</v>
      </c>
    </row>
    <row r="80" spans="1:6" ht="31.5">
      <c r="A80" s="258">
        <v>0</v>
      </c>
      <c r="B80" s="259" t="s">
        <v>156</v>
      </c>
      <c r="C80" s="260">
        <v>45795</v>
      </c>
      <c r="D80" s="255">
        <v>6300000</v>
      </c>
      <c r="E80" s="255">
        <v>64893160480</v>
      </c>
      <c r="F80" s="259" t="s">
        <v>157</v>
      </c>
    </row>
    <row r="81" spans="1:6" ht="31.5">
      <c r="A81" s="258">
        <v>0</v>
      </c>
      <c r="B81" s="259" t="s">
        <v>156</v>
      </c>
      <c r="C81" s="260">
        <v>45796</v>
      </c>
      <c r="D81" s="255">
        <v>6400000</v>
      </c>
      <c r="E81" s="255">
        <v>65715349618</v>
      </c>
      <c r="F81" s="259" t="s">
        <v>157</v>
      </c>
    </row>
    <row r="82" spans="1:6" ht="31.5">
      <c r="A82" s="258">
        <v>0</v>
      </c>
      <c r="B82" s="259" t="s">
        <v>156</v>
      </c>
      <c r="C82" s="260">
        <v>45797</v>
      </c>
      <c r="D82" s="255">
        <v>6400000</v>
      </c>
      <c r="E82" s="255">
        <v>66796243442</v>
      </c>
      <c r="F82" s="259" t="s">
        <v>157</v>
      </c>
    </row>
    <row r="83" spans="1:6" ht="31.5">
      <c r="A83" s="258">
        <v>0</v>
      </c>
      <c r="B83" s="259" t="s">
        <v>156</v>
      </c>
      <c r="C83" s="260">
        <v>45798</v>
      </c>
      <c r="D83" s="255">
        <v>6400000</v>
      </c>
      <c r="E83" s="255">
        <v>67244597929</v>
      </c>
      <c r="F83" s="259" t="s">
        <v>157</v>
      </c>
    </row>
    <row r="84" spans="1:6" ht="31.5">
      <c r="A84" s="258">
        <v>0</v>
      </c>
      <c r="B84" s="259" t="s">
        <v>156</v>
      </c>
      <c r="C84" s="260">
        <v>45799</v>
      </c>
      <c r="D84" s="255">
        <v>6400000</v>
      </c>
      <c r="E84" s="255">
        <v>66743101841</v>
      </c>
      <c r="F84" s="259" t="s">
        <v>157</v>
      </c>
    </row>
    <row r="85" spans="1:6" ht="31.5">
      <c r="A85" s="258">
        <v>0</v>
      </c>
      <c r="B85" s="259" t="s">
        <v>156</v>
      </c>
      <c r="C85" s="260">
        <v>45800</v>
      </c>
      <c r="D85" s="255">
        <v>6400000</v>
      </c>
      <c r="E85" s="255">
        <v>66815754398</v>
      </c>
      <c r="F85" s="259" t="s">
        <v>157</v>
      </c>
    </row>
    <row r="86" spans="1:6" ht="31.5">
      <c r="A86" s="258">
        <v>0</v>
      </c>
      <c r="B86" s="259" t="s">
        <v>156</v>
      </c>
      <c r="C86" s="260">
        <v>45802</v>
      </c>
      <c r="D86" s="255">
        <v>6400000</v>
      </c>
      <c r="E86" s="255">
        <v>66809891607</v>
      </c>
      <c r="F86" s="259" t="s">
        <v>157</v>
      </c>
    </row>
    <row r="87" spans="1:6" ht="31.5">
      <c r="A87" s="258">
        <v>0</v>
      </c>
      <c r="B87" s="259" t="s">
        <v>156</v>
      </c>
      <c r="C87" s="260">
        <v>45803</v>
      </c>
      <c r="D87" s="255">
        <v>6400000</v>
      </c>
      <c r="E87" s="255">
        <v>67580421736</v>
      </c>
      <c r="F87" s="259" t="s">
        <v>157</v>
      </c>
    </row>
    <row r="88" spans="1:6" ht="31.5">
      <c r="A88" s="258">
        <v>0</v>
      </c>
      <c r="B88" s="259" t="s">
        <v>156</v>
      </c>
      <c r="C88" s="260">
        <v>45804</v>
      </c>
      <c r="D88" s="255">
        <v>6400000</v>
      </c>
      <c r="E88" s="255">
        <v>67910275299</v>
      </c>
      <c r="F88" s="259" t="s">
        <v>157</v>
      </c>
    </row>
    <row r="89" spans="1:6" ht="31.5">
      <c r="A89" s="258">
        <v>0</v>
      </c>
      <c r="B89" s="259" t="s">
        <v>156</v>
      </c>
      <c r="C89" s="260">
        <v>45805</v>
      </c>
      <c r="D89" s="255">
        <v>6400000</v>
      </c>
      <c r="E89" s="255">
        <v>67923008688</v>
      </c>
      <c r="F89" s="259" t="s">
        <v>157</v>
      </c>
    </row>
    <row r="90" spans="1:6" ht="31.5">
      <c r="A90" s="258">
        <v>0</v>
      </c>
      <c r="B90" s="259" t="s">
        <v>156</v>
      </c>
      <c r="C90" s="260">
        <v>45806</v>
      </c>
      <c r="D90" s="255">
        <v>6400000</v>
      </c>
      <c r="E90" s="255">
        <v>67947376943</v>
      </c>
      <c r="F90" s="259" t="s">
        <v>157</v>
      </c>
    </row>
    <row r="91" spans="1:6" ht="31.5">
      <c r="A91" s="258">
        <v>0</v>
      </c>
      <c r="B91" s="259" t="s">
        <v>156</v>
      </c>
      <c r="C91" s="260">
        <v>45807</v>
      </c>
      <c r="D91" s="255">
        <v>6400000</v>
      </c>
      <c r="E91" s="255">
        <v>67441806523</v>
      </c>
      <c r="F91" s="259" t="s">
        <v>157</v>
      </c>
    </row>
    <row r="92" spans="1:6" ht="31.5">
      <c r="A92" s="258">
        <v>0</v>
      </c>
      <c r="B92" s="259" t="s">
        <v>156</v>
      </c>
      <c r="C92" s="260">
        <v>45808</v>
      </c>
      <c r="D92" s="255">
        <v>6400000</v>
      </c>
      <c r="E92" s="255">
        <v>67438284759</v>
      </c>
      <c r="F92" s="259" t="s">
        <v>157</v>
      </c>
    </row>
    <row r="93" spans="1:6" ht="31.5">
      <c r="A93" s="258">
        <v>0</v>
      </c>
      <c r="B93" s="259" t="s">
        <v>156</v>
      </c>
      <c r="C93" s="260">
        <v>45809</v>
      </c>
      <c r="D93" s="255">
        <v>6400000</v>
      </c>
      <c r="E93" s="255">
        <v>67435277623</v>
      </c>
      <c r="F93" s="259" t="s">
        <v>157</v>
      </c>
    </row>
    <row r="94" spans="1:6" ht="31.5">
      <c r="A94" s="258">
        <v>0</v>
      </c>
      <c r="B94" s="259" t="s">
        <v>156</v>
      </c>
      <c r="C94" s="260">
        <v>45810</v>
      </c>
      <c r="D94" s="255">
        <v>6400000</v>
      </c>
      <c r="E94" s="255">
        <v>67628306595</v>
      </c>
      <c r="F94" s="259" t="s">
        <v>157</v>
      </c>
    </row>
    <row r="95" spans="1:6" ht="31.5">
      <c r="A95" s="258">
        <v>0</v>
      </c>
      <c r="B95" s="259" t="s">
        <v>156</v>
      </c>
      <c r="C95" s="260">
        <v>45811</v>
      </c>
      <c r="D95" s="255">
        <v>6400000</v>
      </c>
      <c r="E95" s="255">
        <v>68363117149</v>
      </c>
      <c r="F95" s="259" t="s">
        <v>157</v>
      </c>
    </row>
    <row r="96" spans="1:6" ht="31.5">
      <c r="A96" s="258">
        <v>0</v>
      </c>
      <c r="B96" s="259" t="s">
        <v>156</v>
      </c>
      <c r="C96" s="260">
        <v>45812</v>
      </c>
      <c r="D96" s="255">
        <v>6400000</v>
      </c>
      <c r="E96" s="255">
        <v>68289365513</v>
      </c>
      <c r="F96" s="259" t="s">
        <v>157</v>
      </c>
    </row>
    <row r="97" spans="1:6" ht="31.5">
      <c r="A97" s="258">
        <v>0</v>
      </c>
      <c r="B97" s="259" t="s">
        <v>156</v>
      </c>
      <c r="C97" s="260">
        <v>45813</v>
      </c>
      <c r="D97" s="255">
        <v>6400000</v>
      </c>
      <c r="E97" s="255">
        <v>68081459925</v>
      </c>
      <c r="F97" s="259" t="s">
        <v>157</v>
      </c>
    </row>
    <row r="98" spans="1:6" ht="31.5">
      <c r="A98" s="258">
        <v>0</v>
      </c>
      <c r="B98" s="259" t="s">
        <v>156</v>
      </c>
      <c r="C98" s="260">
        <v>45814</v>
      </c>
      <c r="D98" s="255">
        <v>6400000</v>
      </c>
      <c r="E98" s="255">
        <v>67421006585</v>
      </c>
      <c r="F98" s="259" t="s">
        <v>157</v>
      </c>
    </row>
    <row r="99" spans="1:6" ht="31.5">
      <c r="A99" s="258">
        <v>0</v>
      </c>
      <c r="B99" s="259" t="s">
        <v>156</v>
      </c>
      <c r="C99" s="260">
        <v>45816</v>
      </c>
      <c r="D99" s="255">
        <v>6400000</v>
      </c>
      <c r="E99" s="255">
        <v>67414992805</v>
      </c>
      <c r="F99" s="259" t="s">
        <v>157</v>
      </c>
    </row>
    <row r="100" spans="1:6" ht="31.5">
      <c r="A100" s="258">
        <v>0</v>
      </c>
      <c r="B100" s="259" t="s">
        <v>156</v>
      </c>
      <c r="C100" s="260">
        <v>45817</v>
      </c>
      <c r="D100" s="255">
        <v>6300000</v>
      </c>
      <c r="E100" s="255">
        <v>65549040497</v>
      </c>
      <c r="F100" s="259" t="s">
        <v>157</v>
      </c>
    </row>
    <row r="101" spans="1:6" ht="31.5">
      <c r="A101" s="258">
        <v>0</v>
      </c>
      <c r="B101" s="259" t="s">
        <v>156</v>
      </c>
      <c r="C101" s="260">
        <v>45818</v>
      </c>
      <c r="D101" s="255">
        <v>6300000</v>
      </c>
      <c r="E101" s="255">
        <v>65888761917</v>
      </c>
      <c r="F101" s="259" t="s">
        <v>157</v>
      </c>
    </row>
    <row r="102" spans="1:6" ht="31.5">
      <c r="A102" s="258">
        <v>0</v>
      </c>
      <c r="B102" s="259" t="s">
        <v>156</v>
      </c>
      <c r="C102" s="260">
        <v>45819</v>
      </c>
      <c r="D102" s="255">
        <v>6300000</v>
      </c>
      <c r="E102" s="255">
        <v>65912550641</v>
      </c>
      <c r="F102" s="259" t="s">
        <v>157</v>
      </c>
    </row>
    <row r="103" spans="1:6" ht="31.5">
      <c r="A103" s="258">
        <v>0</v>
      </c>
      <c r="B103" s="259" t="s">
        <v>156</v>
      </c>
      <c r="C103" s="260">
        <v>45820</v>
      </c>
      <c r="D103" s="255">
        <v>6300000</v>
      </c>
      <c r="E103" s="255">
        <v>66517556477</v>
      </c>
      <c r="F103" s="259" t="s">
        <v>157</v>
      </c>
    </row>
    <row r="104" spans="1:6" ht="31.5">
      <c r="A104" s="258">
        <v>0</v>
      </c>
      <c r="B104" s="259" t="s">
        <v>156</v>
      </c>
      <c r="C104" s="260">
        <v>45821</v>
      </c>
      <c r="D104" s="255">
        <v>6300000</v>
      </c>
      <c r="E104" s="255">
        <v>66095894889</v>
      </c>
      <c r="F104" s="259" t="s">
        <v>157</v>
      </c>
    </row>
    <row r="105" spans="1:6" ht="31.5">
      <c r="A105" s="258">
        <v>0</v>
      </c>
      <c r="B105" s="259" t="s">
        <v>156</v>
      </c>
      <c r="C105" s="260">
        <v>45823</v>
      </c>
      <c r="D105" s="255">
        <v>6300000</v>
      </c>
      <c r="E105" s="255">
        <v>66089917413</v>
      </c>
      <c r="F105" s="259" t="s">
        <v>157</v>
      </c>
    </row>
    <row r="106" spans="1:6" ht="31.5">
      <c r="A106" s="258">
        <v>0</v>
      </c>
      <c r="B106" s="259" t="s">
        <v>156</v>
      </c>
      <c r="C106" s="260">
        <v>45824</v>
      </c>
      <c r="D106" s="255">
        <v>6300000</v>
      </c>
      <c r="E106" s="255">
        <v>67245907685</v>
      </c>
      <c r="F106" s="259" t="s">
        <v>157</v>
      </c>
    </row>
    <row r="107" spans="1:6" ht="31.5">
      <c r="A107" s="258">
        <v>0</v>
      </c>
      <c r="B107" s="259" t="s">
        <v>156</v>
      </c>
      <c r="C107" s="260">
        <v>45825</v>
      </c>
      <c r="D107" s="255">
        <v>6300000</v>
      </c>
      <c r="E107" s="255">
        <v>67653027566</v>
      </c>
      <c r="F107" s="259" t="s">
        <v>157</v>
      </c>
    </row>
    <row r="108" spans="1:6" ht="31.5">
      <c r="A108" s="258">
        <v>0</v>
      </c>
      <c r="B108" s="259" t="s">
        <v>156</v>
      </c>
      <c r="C108" s="260">
        <v>45826</v>
      </c>
      <c r="D108" s="255">
        <v>6300000</v>
      </c>
      <c r="E108" s="255">
        <v>67604028119</v>
      </c>
      <c r="F108" s="259" t="s">
        <v>157</v>
      </c>
    </row>
    <row r="109" spans="1:6" ht="31.5">
      <c r="A109" s="258">
        <v>0</v>
      </c>
      <c r="B109" s="259" t="s">
        <v>156</v>
      </c>
      <c r="C109" s="260">
        <v>45827</v>
      </c>
      <c r="D109" s="255">
        <v>6300000</v>
      </c>
      <c r="E109" s="255">
        <v>67852070274</v>
      </c>
      <c r="F109" s="259" t="s">
        <v>157</v>
      </c>
    </row>
    <row r="110" spans="1:6" ht="31.5">
      <c r="A110" s="258">
        <v>0</v>
      </c>
      <c r="B110" s="259" t="s">
        <v>156</v>
      </c>
      <c r="C110" s="260">
        <v>45828</v>
      </c>
      <c r="D110" s="255">
        <v>6300000</v>
      </c>
      <c r="E110" s="255">
        <v>67807163044</v>
      </c>
      <c r="F110" s="259" t="s">
        <v>157</v>
      </c>
    </row>
    <row r="111" spans="1:6" ht="31.5">
      <c r="A111" s="258">
        <v>0</v>
      </c>
      <c r="B111" s="259" t="s">
        <v>156</v>
      </c>
      <c r="C111" s="260">
        <v>45830</v>
      </c>
      <c r="D111" s="255">
        <v>6300000</v>
      </c>
      <c r="E111" s="255">
        <v>67801138684</v>
      </c>
      <c r="F111" s="259" t="s">
        <v>157</v>
      </c>
    </row>
    <row r="112" spans="1:6" ht="31.5">
      <c r="A112" s="258">
        <v>0</v>
      </c>
      <c r="B112" s="259" t="s">
        <v>156</v>
      </c>
      <c r="C112" s="260">
        <v>45831</v>
      </c>
      <c r="D112" s="255">
        <v>6300000</v>
      </c>
      <c r="E112" s="255">
        <v>68038278888</v>
      </c>
      <c r="F112" s="259" t="s">
        <v>157</v>
      </c>
    </row>
    <row r="113" spans="1:6" ht="31.5">
      <c r="A113" s="258">
        <v>0</v>
      </c>
      <c r="B113" s="259" t="s">
        <v>156</v>
      </c>
      <c r="C113" s="260">
        <v>45832</v>
      </c>
      <c r="D113" s="255">
        <v>6300000</v>
      </c>
      <c r="E113" s="255">
        <v>68602700981</v>
      </c>
      <c r="F113" s="259" t="s">
        <v>157</v>
      </c>
    </row>
    <row r="114" spans="1:6" ht="31.5">
      <c r="A114" s="258">
        <v>0</v>
      </c>
      <c r="B114" s="259" t="s">
        <v>156</v>
      </c>
      <c r="C114" s="260">
        <v>45833</v>
      </c>
      <c r="D114" s="255">
        <v>6300000</v>
      </c>
      <c r="E114" s="255">
        <v>68663512233</v>
      </c>
      <c r="F114" s="259" t="s">
        <v>157</v>
      </c>
    </row>
    <row r="115" spans="1:6" ht="31.5">
      <c r="A115" s="258">
        <v>0</v>
      </c>
      <c r="B115" s="259" t="s">
        <v>156</v>
      </c>
      <c r="C115" s="260">
        <v>45834</v>
      </c>
      <c r="D115" s="255">
        <v>6300000</v>
      </c>
      <c r="E115" s="255">
        <v>68628673749</v>
      </c>
      <c r="F115" s="259" t="s">
        <v>157</v>
      </c>
    </row>
    <row r="116" spans="1:6" ht="31.5">
      <c r="A116" s="258">
        <v>0</v>
      </c>
      <c r="B116" s="259" t="s">
        <v>156</v>
      </c>
      <c r="C116" s="260">
        <v>45835</v>
      </c>
      <c r="D116" s="255">
        <v>6300000</v>
      </c>
      <c r="E116" s="255">
        <v>68955761384</v>
      </c>
      <c r="F116" s="259" t="s">
        <v>157</v>
      </c>
    </row>
    <row r="117" spans="1:6" ht="31.5">
      <c r="A117" s="258">
        <v>0</v>
      </c>
      <c r="B117" s="259" t="s">
        <v>156</v>
      </c>
      <c r="C117" s="260">
        <v>45837</v>
      </c>
      <c r="D117" s="255">
        <v>6300000</v>
      </c>
      <c r="E117" s="255">
        <v>68949705556</v>
      </c>
      <c r="F117" s="259" t="s">
        <v>157</v>
      </c>
    </row>
    <row r="118" spans="1:6" ht="31.5">
      <c r="A118" s="258">
        <v>0</v>
      </c>
      <c r="B118" s="259" t="s">
        <v>156</v>
      </c>
      <c r="C118" s="260">
        <v>45838</v>
      </c>
      <c r="D118" s="255">
        <v>6300000</v>
      </c>
      <c r="E118" s="255">
        <v>69249137205</v>
      </c>
      <c r="F118" s="259" t="s">
        <v>157</v>
      </c>
    </row>
    <row r="119" spans="1:6" ht="31.5">
      <c r="A119" s="258">
        <v>0</v>
      </c>
      <c r="B119" s="259" t="s">
        <v>156</v>
      </c>
      <c r="C119" s="260">
        <v>45839</v>
      </c>
      <c r="D119" s="255">
        <v>6300000</v>
      </c>
      <c r="E119" s="255">
        <v>69213348401</v>
      </c>
      <c r="F119" s="259" t="s">
        <v>157</v>
      </c>
    </row>
    <row r="120" spans="1:6" ht="31.5">
      <c r="A120" s="258">
        <v>0</v>
      </c>
      <c r="B120" s="259" t="s">
        <v>156</v>
      </c>
      <c r="C120" s="260">
        <v>45840</v>
      </c>
      <c r="D120" s="255">
        <v>6300000</v>
      </c>
      <c r="E120" s="255">
        <v>69759672115</v>
      </c>
      <c r="F120" s="259" t="s">
        <v>157</v>
      </c>
    </row>
    <row r="121" spans="1:6" ht="31.5">
      <c r="A121" s="258">
        <v>0</v>
      </c>
      <c r="B121" s="259" t="s">
        <v>156</v>
      </c>
      <c r="C121" s="260">
        <v>45841</v>
      </c>
      <c r="D121" s="255">
        <v>6300000</v>
      </c>
      <c r="E121" s="255">
        <v>69826239453</v>
      </c>
      <c r="F121" s="259" t="s">
        <v>157</v>
      </c>
    </row>
    <row r="122" spans="1:6" ht="31.5">
      <c r="A122" s="258">
        <v>0</v>
      </c>
      <c r="B122" s="259" t="s">
        <v>156</v>
      </c>
      <c r="C122" s="260">
        <v>45842</v>
      </c>
      <c r="D122" s="255">
        <v>6300000</v>
      </c>
      <c r="E122" s="255">
        <v>70189972358</v>
      </c>
      <c r="F122" s="259" t="s">
        <v>157</v>
      </c>
    </row>
    <row r="123" spans="1:6" ht="31.5">
      <c r="A123" s="258">
        <v>0</v>
      </c>
      <c r="B123" s="259" t="s">
        <v>156</v>
      </c>
      <c r="C123" s="260">
        <v>45844</v>
      </c>
      <c r="D123" s="255">
        <v>6300000</v>
      </c>
      <c r="E123" s="255">
        <v>70183888090</v>
      </c>
      <c r="F123" s="259" t="s">
        <v>157</v>
      </c>
    </row>
    <row r="124" spans="1:6" ht="31.5">
      <c r="A124" s="258">
        <v>0</v>
      </c>
      <c r="B124" s="259" t="s">
        <v>156</v>
      </c>
      <c r="C124" s="260">
        <v>45845</v>
      </c>
      <c r="D124" s="255">
        <v>6300000</v>
      </c>
      <c r="E124" s="255">
        <v>71179382353</v>
      </c>
      <c r="F124" s="259" t="s">
        <v>157</v>
      </c>
    </row>
    <row r="125" spans="1:6" ht="31.5">
      <c r="A125" s="258">
        <v>0</v>
      </c>
      <c r="B125" s="259" t="s">
        <v>156</v>
      </c>
      <c r="C125" s="260">
        <v>45846</v>
      </c>
      <c r="D125" s="255">
        <v>6300000</v>
      </c>
      <c r="E125" s="255">
        <v>71886011936</v>
      </c>
      <c r="F125" s="259" t="s">
        <v>157</v>
      </c>
    </row>
    <row r="126" spans="1:6" ht="31.5">
      <c r="A126" s="258">
        <v>0</v>
      </c>
      <c r="B126" s="259" t="s">
        <v>156</v>
      </c>
      <c r="C126" s="260">
        <v>45847</v>
      </c>
      <c r="D126" s="255">
        <v>6300000</v>
      </c>
      <c r="E126" s="255">
        <v>72432299036</v>
      </c>
      <c r="F126" s="259" t="s">
        <v>157</v>
      </c>
    </row>
    <row r="127" spans="1:6" ht="31.5">
      <c r="A127" s="258">
        <v>0</v>
      </c>
      <c r="B127" s="259" t="s">
        <v>156</v>
      </c>
      <c r="C127" s="260">
        <v>45848</v>
      </c>
      <c r="D127" s="255">
        <v>6300000</v>
      </c>
      <c r="E127" s="255">
        <v>73108986866</v>
      </c>
      <c r="F127" s="259" t="s">
        <v>157</v>
      </c>
    </row>
    <row r="128" spans="1:6" ht="31.5">
      <c r="A128" s="258">
        <v>0</v>
      </c>
      <c r="B128" s="259" t="s">
        <v>156</v>
      </c>
      <c r="C128" s="260">
        <v>45849</v>
      </c>
      <c r="D128" s="255">
        <v>6300000</v>
      </c>
      <c r="E128" s="255">
        <v>73926153502</v>
      </c>
      <c r="F128" s="259" t="s">
        <v>157</v>
      </c>
    </row>
    <row r="129" spans="1:6" ht="31.5">
      <c r="A129" s="258">
        <v>0</v>
      </c>
      <c r="B129" s="259" t="s">
        <v>156</v>
      </c>
      <c r="C129" s="260">
        <v>45851</v>
      </c>
      <c r="D129" s="255">
        <v>6300000</v>
      </c>
      <c r="E129" s="255">
        <v>73919966873</v>
      </c>
      <c r="F129" s="259" t="s">
        <v>157</v>
      </c>
    </row>
    <row r="130" spans="1:6" ht="31.5">
      <c r="A130" s="258">
        <v>0</v>
      </c>
      <c r="B130" s="259" t="s">
        <v>156</v>
      </c>
      <c r="C130" s="260">
        <v>45852</v>
      </c>
      <c r="D130" s="255">
        <v>6300000</v>
      </c>
      <c r="E130" s="255">
        <v>74457091235</v>
      </c>
      <c r="F130" s="259" t="s">
        <v>157</v>
      </c>
    </row>
    <row r="131" spans="1:6" ht="31.5">
      <c r="A131" s="258">
        <v>0</v>
      </c>
      <c r="B131" s="259" t="s">
        <v>156</v>
      </c>
      <c r="C131" s="260">
        <v>45853</v>
      </c>
      <c r="D131" s="255">
        <v>6300000</v>
      </c>
      <c r="E131" s="255">
        <v>74066843343</v>
      </c>
      <c r="F131" s="259" t="s">
        <v>157</v>
      </c>
    </row>
    <row r="132" spans="1:6" ht="31.5">
      <c r="A132" s="258">
        <v>0</v>
      </c>
      <c r="B132" s="259" t="s">
        <v>156</v>
      </c>
      <c r="C132" s="260">
        <v>45854</v>
      </c>
      <c r="D132" s="255">
        <v>6300000</v>
      </c>
      <c r="E132" s="255">
        <v>74862262155</v>
      </c>
      <c r="F132" s="259" t="s">
        <v>157</v>
      </c>
    </row>
    <row r="133" spans="1:6" ht="31.5">
      <c r="A133" s="258">
        <v>0</v>
      </c>
      <c r="B133" s="259" t="s">
        <v>156</v>
      </c>
      <c r="C133" s="260">
        <v>45855</v>
      </c>
      <c r="D133" s="255">
        <v>6300000</v>
      </c>
      <c r="E133" s="255">
        <v>75509836296</v>
      </c>
      <c r="F133" s="259" t="s">
        <v>157</v>
      </c>
    </row>
    <row r="134" spans="1:6" ht="31.5">
      <c r="A134" s="258">
        <v>0</v>
      </c>
      <c r="B134" s="259" t="s">
        <v>156</v>
      </c>
      <c r="C134" s="260">
        <v>45856</v>
      </c>
      <c r="D134" s="255">
        <v>6300000</v>
      </c>
      <c r="E134" s="255">
        <v>76080062932</v>
      </c>
      <c r="F134" s="259" t="s">
        <v>157</v>
      </c>
    </row>
    <row r="135" spans="1:6" ht="31.5">
      <c r="A135" s="258">
        <v>0</v>
      </c>
      <c r="B135" s="259" t="s">
        <v>156</v>
      </c>
      <c r="C135" s="260">
        <v>45858</v>
      </c>
      <c r="D135" s="255">
        <v>6300000</v>
      </c>
      <c r="E135" s="255">
        <v>76073817292</v>
      </c>
      <c r="F135" s="259" t="s">
        <v>157</v>
      </c>
    </row>
    <row r="136" spans="1:6" ht="31.5">
      <c r="A136" s="258">
        <v>0</v>
      </c>
      <c r="B136" s="259" t="s">
        <v>156</v>
      </c>
      <c r="C136" s="260">
        <v>45859</v>
      </c>
      <c r="D136" s="255">
        <v>6300000</v>
      </c>
      <c r="E136" s="255">
        <v>75654490751</v>
      </c>
      <c r="F136" s="259" t="s">
        <v>157</v>
      </c>
    </row>
    <row r="137" spans="1:6" ht="31.5">
      <c r="A137" s="258">
        <v>0</v>
      </c>
      <c r="B137" s="259" t="s">
        <v>156</v>
      </c>
      <c r="C137" s="260">
        <v>45860</v>
      </c>
      <c r="D137" s="255">
        <v>6300000</v>
      </c>
      <c r="E137" s="255">
        <v>76820032944</v>
      </c>
      <c r="F137" s="259" t="s">
        <v>157</v>
      </c>
    </row>
    <row r="138" spans="1:6" ht="31.5">
      <c r="A138" s="258">
        <v>0</v>
      </c>
      <c r="B138" s="259" t="s">
        <v>156</v>
      </c>
      <c r="C138" s="260">
        <v>45861</v>
      </c>
      <c r="D138" s="255">
        <v>6500000</v>
      </c>
      <c r="E138" s="255">
        <v>79369299979</v>
      </c>
      <c r="F138" s="259" t="s">
        <v>157</v>
      </c>
    </row>
    <row r="139" spans="1:6" ht="31.5">
      <c r="A139" s="258">
        <v>0</v>
      </c>
      <c r="B139" s="259" t="s">
        <v>156</v>
      </c>
      <c r="C139" s="260">
        <v>45862</v>
      </c>
      <c r="D139" s="255">
        <v>6500000</v>
      </c>
      <c r="E139" s="255">
        <v>79885723816</v>
      </c>
      <c r="F139" s="259" t="s">
        <v>157</v>
      </c>
    </row>
    <row r="140" spans="1:6" ht="31.5">
      <c r="A140" s="258">
        <v>0</v>
      </c>
      <c r="B140" s="259" t="s">
        <v>156</v>
      </c>
      <c r="C140" s="260">
        <v>45863</v>
      </c>
      <c r="D140" s="255">
        <v>6500000</v>
      </c>
      <c r="E140" s="255">
        <v>80551602667</v>
      </c>
      <c r="F140" s="259" t="s">
        <v>157</v>
      </c>
    </row>
    <row r="141" spans="1:6" ht="31.5">
      <c r="A141" s="258">
        <v>0</v>
      </c>
      <c r="B141" s="259" t="s">
        <v>156</v>
      </c>
      <c r="C141" s="260">
        <v>45865</v>
      </c>
      <c r="D141" s="255">
        <v>6500000</v>
      </c>
      <c r="E141" s="255">
        <v>80545234519</v>
      </c>
      <c r="F141" s="259" t="s">
        <v>157</v>
      </c>
    </row>
    <row r="142" spans="1:6" ht="31.5">
      <c r="A142" s="258">
        <v>0</v>
      </c>
      <c r="B142" s="259" t="s">
        <v>156</v>
      </c>
      <c r="C142" s="260">
        <v>45866</v>
      </c>
      <c r="D142" s="255">
        <v>6500000</v>
      </c>
      <c r="E142" s="255">
        <v>82216744051</v>
      </c>
      <c r="F142" s="259" t="s">
        <v>157</v>
      </c>
    </row>
    <row r="143" spans="1:6" ht="31.5">
      <c r="A143" s="258">
        <v>0</v>
      </c>
      <c r="B143" s="259" t="s">
        <v>156</v>
      </c>
      <c r="C143" s="260">
        <v>45867</v>
      </c>
      <c r="D143" s="255">
        <v>6500000</v>
      </c>
      <c r="E143" s="255">
        <v>78410114262</v>
      </c>
      <c r="F143" s="259" t="s">
        <v>157</v>
      </c>
    </row>
    <row r="144" spans="1:6" ht="31.5">
      <c r="A144" s="258">
        <v>0</v>
      </c>
      <c r="B144" s="259" t="s">
        <v>156</v>
      </c>
      <c r="C144" s="260">
        <v>45868</v>
      </c>
      <c r="D144" s="255">
        <v>6500000</v>
      </c>
      <c r="E144" s="255">
        <v>79437418285</v>
      </c>
      <c r="F144" s="259" t="s">
        <v>157</v>
      </c>
    </row>
    <row r="145" spans="1:6" ht="31.5">
      <c r="A145" s="258">
        <v>0</v>
      </c>
      <c r="B145" s="259" t="s">
        <v>156</v>
      </c>
      <c r="C145" s="260">
        <v>45869</v>
      </c>
      <c r="D145" s="255">
        <v>6500000</v>
      </c>
      <c r="E145" s="255">
        <v>79168197292</v>
      </c>
      <c r="F145" s="259" t="s">
        <v>157</v>
      </c>
    </row>
    <row r="146" spans="1:6" ht="31.5">
      <c r="A146" s="258">
        <v>0</v>
      </c>
      <c r="B146" s="259" t="s">
        <v>156</v>
      </c>
      <c r="C146" s="260">
        <v>45870</v>
      </c>
      <c r="D146" s="255">
        <v>6500000</v>
      </c>
      <c r="E146" s="255">
        <v>78912577981</v>
      </c>
      <c r="F146" s="259" t="s">
        <v>157</v>
      </c>
    </row>
    <row r="147" spans="1:6" ht="31.5">
      <c r="A147" s="258">
        <v>0</v>
      </c>
      <c r="B147" s="259" t="s">
        <v>156</v>
      </c>
      <c r="C147" s="260">
        <v>45872</v>
      </c>
      <c r="D147" s="255">
        <v>6500000</v>
      </c>
      <c r="E147" s="255">
        <v>78906383770</v>
      </c>
      <c r="F147" s="259" t="s">
        <v>157</v>
      </c>
    </row>
    <row r="148" spans="1:6" ht="31.5">
      <c r="A148" s="258">
        <v>0</v>
      </c>
      <c r="B148" s="259" t="s">
        <v>156</v>
      </c>
      <c r="C148" s="260">
        <v>45873</v>
      </c>
      <c r="D148" s="255">
        <v>6500000</v>
      </c>
      <c r="E148" s="255">
        <v>80878336686</v>
      </c>
      <c r="F148" s="259" t="s">
        <v>157</v>
      </c>
    </row>
    <row r="149" spans="1:6" ht="31.5">
      <c r="A149" s="258">
        <v>0</v>
      </c>
      <c r="B149" s="259" t="s">
        <v>156</v>
      </c>
      <c r="C149" s="260">
        <v>45874</v>
      </c>
      <c r="D149" s="255">
        <v>6500000</v>
      </c>
      <c r="E149" s="255">
        <v>82466078852</v>
      </c>
      <c r="F149" s="259" t="s">
        <v>157</v>
      </c>
    </row>
    <row r="150" spans="1:6" ht="31.5">
      <c r="A150" s="258">
        <v>0</v>
      </c>
      <c r="B150" s="259" t="s">
        <v>156</v>
      </c>
      <c r="C150" s="260">
        <v>45875</v>
      </c>
      <c r="D150" s="255">
        <v>6500000</v>
      </c>
      <c r="E150" s="255">
        <v>84135490149</v>
      </c>
      <c r="F150" s="259" t="s">
        <v>157</v>
      </c>
    </row>
    <row r="151" spans="1:6" ht="31.5">
      <c r="A151" s="258">
        <v>0</v>
      </c>
      <c r="B151" s="259" t="s">
        <v>156</v>
      </c>
      <c r="C151" s="260">
        <v>45876</v>
      </c>
      <c r="D151" s="255">
        <v>6500000</v>
      </c>
      <c r="E151" s="255">
        <v>84663595361</v>
      </c>
      <c r="F151" s="259" t="s">
        <v>157</v>
      </c>
    </row>
    <row r="152" spans="1:6" ht="31.5">
      <c r="A152" s="258">
        <v>0</v>
      </c>
      <c r="B152" s="259" t="s">
        <v>156</v>
      </c>
      <c r="C152" s="260">
        <v>45877</v>
      </c>
      <c r="D152" s="255">
        <v>6500000</v>
      </c>
      <c r="E152" s="255">
        <v>84634278659</v>
      </c>
      <c r="F152" s="259" t="s">
        <v>157</v>
      </c>
    </row>
    <row r="153" spans="1:6" ht="31.5">
      <c r="A153" s="258">
        <v>0</v>
      </c>
      <c r="B153" s="259" t="s">
        <v>156</v>
      </c>
      <c r="C153" s="260">
        <v>45879</v>
      </c>
      <c r="D153" s="255">
        <v>6500000</v>
      </c>
      <c r="E153" s="255">
        <v>84627927689</v>
      </c>
      <c r="F153" s="259" t="s">
        <v>157</v>
      </c>
    </row>
    <row r="154" spans="1:6" ht="31.5">
      <c r="A154" s="258">
        <v>0</v>
      </c>
      <c r="B154" s="259" t="s">
        <v>156</v>
      </c>
      <c r="C154" s="260">
        <v>45880</v>
      </c>
      <c r="D154" s="255">
        <v>6500000</v>
      </c>
      <c r="E154" s="255">
        <v>85263862371</v>
      </c>
      <c r="F154" s="259" t="s">
        <v>157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workbookViewId="0">
      <selection activeCell="S103" sqref="S103:T108"/>
    </sheetView>
  </sheetViews>
  <sheetFormatPr defaultRowHeight="15"/>
  <cols>
    <col min="2" max="2" width="9.85546875" bestFit="1" customWidth="1"/>
    <col min="19" max="19" width="10.42578125" bestFit="1" customWidth="1"/>
  </cols>
  <sheetData>
    <row r="1" spans="1:21" ht="15" customHeight="1">
      <c r="A1" s="291" t="s">
        <v>0</v>
      </c>
      <c r="B1" s="291" t="s">
        <v>69</v>
      </c>
      <c r="C1" s="291" t="s">
        <v>135</v>
      </c>
      <c r="D1" s="289" t="s">
        <v>136</v>
      </c>
      <c r="E1" s="289" t="s">
        <v>137</v>
      </c>
      <c r="F1" s="289" t="s">
        <v>138</v>
      </c>
      <c r="G1" s="289" t="s">
        <v>139</v>
      </c>
      <c r="H1" s="289" t="s">
        <v>140</v>
      </c>
      <c r="I1" s="289" t="s">
        <v>141</v>
      </c>
      <c r="J1" s="293" t="s">
        <v>142</v>
      </c>
      <c r="K1" s="294"/>
      <c r="L1" s="293" t="s">
        <v>143</v>
      </c>
      <c r="M1" s="294"/>
      <c r="N1" s="293" t="s">
        <v>144</v>
      </c>
      <c r="O1" s="294"/>
      <c r="P1" s="293" t="s">
        <v>145</v>
      </c>
      <c r="Q1" s="294"/>
      <c r="R1" s="295" t="s">
        <v>146</v>
      </c>
      <c r="S1" s="231">
        <f>MAX($S$3:$S$367)</f>
        <v>13090</v>
      </c>
      <c r="U1" s="236">
        <f>INDEX('MIN MAX'!A1:S376,MATCH(MAX(B1:B376),B1:B376,0),19)</f>
        <v>13090</v>
      </c>
    </row>
    <row r="2" spans="1:21">
      <c r="A2" s="292"/>
      <c r="B2" s="292"/>
      <c r="C2" s="292"/>
      <c r="D2" s="290"/>
      <c r="E2" s="290"/>
      <c r="F2" s="290"/>
      <c r="G2" s="290"/>
      <c r="H2" s="290"/>
      <c r="I2" s="290"/>
      <c r="J2" s="224" t="s">
        <v>147</v>
      </c>
      <c r="K2" s="225" t="s">
        <v>148</v>
      </c>
      <c r="L2" s="225" t="s">
        <v>149</v>
      </c>
      <c r="M2" s="225" t="s">
        <v>150</v>
      </c>
      <c r="N2" s="225" t="s">
        <v>149</v>
      </c>
      <c r="O2" s="225" t="s">
        <v>150</v>
      </c>
      <c r="P2" s="225" t="s">
        <v>149</v>
      </c>
      <c r="Q2" s="225" t="s">
        <v>150</v>
      </c>
      <c r="R2" s="296"/>
      <c r="S2" s="231">
        <f>MIN($S$3:$S$367)</f>
        <v>8710</v>
      </c>
    </row>
    <row r="3" spans="1:21">
      <c r="A3" s="226">
        <v>1</v>
      </c>
      <c r="B3" s="227">
        <v>45727</v>
      </c>
      <c r="C3" s="248" t="s">
        <v>132</v>
      </c>
      <c r="D3" s="230">
        <v>10.4</v>
      </c>
      <c r="E3" s="230">
        <v>10.32</v>
      </c>
      <c r="F3" s="230">
        <v>10.32</v>
      </c>
      <c r="G3" s="230">
        <v>10.33</v>
      </c>
      <c r="H3" s="230">
        <v>10.32</v>
      </c>
      <c r="I3" s="230">
        <v>10.323</v>
      </c>
      <c r="J3" s="249">
        <v>-80</v>
      </c>
      <c r="K3" s="250">
        <v>-0.77</v>
      </c>
      <c r="L3" s="228">
        <v>3200</v>
      </c>
      <c r="M3" s="228">
        <v>33</v>
      </c>
      <c r="N3" s="228">
        <v>0</v>
      </c>
      <c r="O3" s="228">
        <v>0</v>
      </c>
      <c r="P3" s="228">
        <v>3200</v>
      </c>
      <c r="Q3" s="228">
        <v>33</v>
      </c>
      <c r="R3" s="228">
        <v>62952</v>
      </c>
      <c r="S3" s="229">
        <f>F3*1000</f>
        <v>10320</v>
      </c>
      <c r="T3" t="b">
        <f>ISNUMBER(B3)</f>
        <v>1</v>
      </c>
      <c r="U3" s="235"/>
    </row>
    <row r="4" spans="1:21">
      <c r="A4" s="226">
        <v>2</v>
      </c>
      <c r="B4" s="227">
        <v>45728</v>
      </c>
      <c r="C4" s="248" t="s">
        <v>132</v>
      </c>
      <c r="D4" s="230">
        <v>10.32</v>
      </c>
      <c r="E4" s="230">
        <v>10.42</v>
      </c>
      <c r="F4" s="230">
        <v>10.37</v>
      </c>
      <c r="G4" s="230">
        <v>10.42</v>
      </c>
      <c r="H4" s="230">
        <v>10.37</v>
      </c>
      <c r="I4" s="230">
        <v>10.308</v>
      </c>
      <c r="J4" s="251">
        <v>50</v>
      </c>
      <c r="K4" s="252">
        <v>0.48</v>
      </c>
      <c r="L4" s="228">
        <v>6500</v>
      </c>
      <c r="M4" s="228">
        <v>67</v>
      </c>
      <c r="N4" s="228">
        <v>0</v>
      </c>
      <c r="O4" s="228">
        <v>0</v>
      </c>
      <c r="P4" s="228">
        <v>6500</v>
      </c>
      <c r="Q4" s="228">
        <v>67</v>
      </c>
      <c r="R4" s="228">
        <v>63257</v>
      </c>
      <c r="S4" s="229">
        <f t="shared" ref="S4:S67" si="0">F4*1000</f>
        <v>10370</v>
      </c>
      <c r="T4" t="b">
        <f t="shared" ref="T4:T67" si="1">ISNUMBER(B4)</f>
        <v>1</v>
      </c>
    </row>
    <row r="5" spans="1:21">
      <c r="A5" s="226">
        <v>3</v>
      </c>
      <c r="B5" s="227">
        <v>45729</v>
      </c>
      <c r="C5" s="248" t="s">
        <v>132</v>
      </c>
      <c r="D5" s="230">
        <v>10.37</v>
      </c>
      <c r="E5" s="230">
        <v>10.42</v>
      </c>
      <c r="F5" s="230">
        <v>10.35</v>
      </c>
      <c r="G5" s="230">
        <v>10.42</v>
      </c>
      <c r="H5" s="230">
        <v>10.35</v>
      </c>
      <c r="I5" s="230">
        <v>10</v>
      </c>
      <c r="J5" s="249">
        <v>-20</v>
      </c>
      <c r="K5" s="250">
        <v>-0.19</v>
      </c>
      <c r="L5" s="228">
        <v>1700</v>
      </c>
      <c r="M5" s="228">
        <v>17</v>
      </c>
      <c r="N5" s="228">
        <v>0</v>
      </c>
      <c r="O5" s="228">
        <v>0</v>
      </c>
      <c r="P5" s="228">
        <v>1700</v>
      </c>
      <c r="Q5" s="228">
        <v>17</v>
      </c>
      <c r="R5" s="228">
        <v>63135</v>
      </c>
      <c r="S5" s="229">
        <f t="shared" si="0"/>
        <v>10350</v>
      </c>
      <c r="T5" t="b">
        <f t="shared" si="1"/>
        <v>1</v>
      </c>
    </row>
    <row r="6" spans="1:21">
      <c r="A6" s="226">
        <v>4</v>
      </c>
      <c r="B6" s="227">
        <v>45730</v>
      </c>
      <c r="C6" s="248" t="s">
        <v>132</v>
      </c>
      <c r="D6" s="230">
        <v>10.35</v>
      </c>
      <c r="E6" s="230">
        <v>10.35</v>
      </c>
      <c r="F6" s="230">
        <v>10.35</v>
      </c>
      <c r="G6" s="230">
        <v>10.35</v>
      </c>
      <c r="H6" s="230">
        <v>10.35</v>
      </c>
      <c r="I6" s="230">
        <v>0</v>
      </c>
      <c r="J6" s="251">
        <v>0</v>
      </c>
      <c r="K6" s="252">
        <v>0</v>
      </c>
      <c r="L6" s="228">
        <v>0</v>
      </c>
      <c r="M6" s="228">
        <v>0</v>
      </c>
      <c r="N6" s="228">
        <v>0</v>
      </c>
      <c r="O6" s="228">
        <v>0</v>
      </c>
      <c r="P6" s="228">
        <v>0</v>
      </c>
      <c r="Q6" s="228">
        <v>0</v>
      </c>
      <c r="R6" s="228">
        <v>63135</v>
      </c>
      <c r="S6" s="229">
        <f t="shared" si="0"/>
        <v>10350</v>
      </c>
      <c r="T6" t="b">
        <f t="shared" si="1"/>
        <v>1</v>
      </c>
    </row>
    <row r="7" spans="1:21">
      <c r="A7" s="226">
        <v>5</v>
      </c>
      <c r="B7" s="227">
        <v>45733</v>
      </c>
      <c r="C7" s="248" t="s">
        <v>132</v>
      </c>
      <c r="D7" s="230">
        <v>10.35</v>
      </c>
      <c r="E7" s="230">
        <v>10.37</v>
      </c>
      <c r="F7" s="230">
        <v>10.39</v>
      </c>
      <c r="G7" s="230">
        <v>10.39</v>
      </c>
      <c r="H7" s="230">
        <v>10.37</v>
      </c>
      <c r="I7" s="230">
        <v>10</v>
      </c>
      <c r="J7" s="251">
        <v>40</v>
      </c>
      <c r="K7" s="252">
        <v>0.39</v>
      </c>
      <c r="L7" s="228">
        <v>1700</v>
      </c>
      <c r="M7" s="228">
        <v>17</v>
      </c>
      <c r="N7" s="228">
        <v>0</v>
      </c>
      <c r="O7" s="228">
        <v>0</v>
      </c>
      <c r="P7" s="228">
        <v>1700</v>
      </c>
      <c r="Q7" s="228">
        <v>17</v>
      </c>
      <c r="R7" s="228">
        <v>65457</v>
      </c>
      <c r="S7" s="229">
        <f t="shared" si="0"/>
        <v>10390</v>
      </c>
      <c r="T7" t="b">
        <f t="shared" si="1"/>
        <v>1</v>
      </c>
    </row>
    <row r="8" spans="1:21">
      <c r="A8" s="226">
        <v>6</v>
      </c>
      <c r="B8" s="227">
        <v>45734</v>
      </c>
      <c r="C8" s="248" t="s">
        <v>132</v>
      </c>
      <c r="D8" s="230">
        <v>10.39</v>
      </c>
      <c r="E8" s="230">
        <v>10.38</v>
      </c>
      <c r="F8" s="230">
        <v>10.38</v>
      </c>
      <c r="G8" s="230">
        <v>10.38</v>
      </c>
      <c r="H8" s="230">
        <v>10.38</v>
      </c>
      <c r="I8" s="230">
        <v>10.375</v>
      </c>
      <c r="J8" s="249">
        <v>-10</v>
      </c>
      <c r="K8" s="250">
        <v>-0.1</v>
      </c>
      <c r="L8" s="228">
        <v>8000</v>
      </c>
      <c r="M8" s="228">
        <v>83</v>
      </c>
      <c r="N8" s="228">
        <v>0</v>
      </c>
      <c r="O8" s="228">
        <v>0</v>
      </c>
      <c r="P8" s="228">
        <v>8000</v>
      </c>
      <c r="Q8" s="228">
        <v>83</v>
      </c>
      <c r="R8" s="228">
        <v>65394</v>
      </c>
      <c r="S8" s="229">
        <f t="shared" si="0"/>
        <v>10380</v>
      </c>
      <c r="T8" t="b">
        <f t="shared" si="1"/>
        <v>1</v>
      </c>
    </row>
    <row r="9" spans="1:21">
      <c r="A9" s="226">
        <v>7</v>
      </c>
      <c r="B9" s="227">
        <v>45735</v>
      </c>
      <c r="C9" s="248" t="s">
        <v>132</v>
      </c>
      <c r="D9" s="230">
        <v>10.38</v>
      </c>
      <c r="E9" s="230">
        <v>10.31</v>
      </c>
      <c r="F9" s="230">
        <v>10.31</v>
      </c>
      <c r="G9" s="230">
        <v>10.31</v>
      </c>
      <c r="H9" s="230">
        <v>10.31</v>
      </c>
      <c r="I9" s="230">
        <v>10</v>
      </c>
      <c r="J9" s="249">
        <v>-70</v>
      </c>
      <c r="K9" s="250">
        <v>-0.67</v>
      </c>
      <c r="L9" s="228">
        <v>100</v>
      </c>
      <c r="M9" s="228">
        <v>1</v>
      </c>
      <c r="N9" s="228">
        <v>0</v>
      </c>
      <c r="O9" s="228">
        <v>0</v>
      </c>
      <c r="P9" s="228">
        <v>100</v>
      </c>
      <c r="Q9" s="228">
        <v>1</v>
      </c>
      <c r="R9" s="228">
        <v>64953</v>
      </c>
      <c r="S9" s="229">
        <f t="shared" si="0"/>
        <v>10310</v>
      </c>
      <c r="T9" t="b">
        <f t="shared" si="1"/>
        <v>1</v>
      </c>
    </row>
    <row r="10" spans="1:21">
      <c r="A10" s="226">
        <v>8</v>
      </c>
      <c r="B10" s="227">
        <v>45736</v>
      </c>
      <c r="C10" s="248" t="s">
        <v>132</v>
      </c>
      <c r="D10" s="230">
        <v>10.31</v>
      </c>
      <c r="E10" s="230">
        <v>10.31</v>
      </c>
      <c r="F10" s="230">
        <v>10.31</v>
      </c>
      <c r="G10" s="230">
        <v>10.31</v>
      </c>
      <c r="H10" s="230">
        <v>10.31</v>
      </c>
      <c r="I10" s="230">
        <v>0</v>
      </c>
      <c r="J10" s="251">
        <v>0</v>
      </c>
      <c r="K10" s="252">
        <v>0</v>
      </c>
      <c r="L10" s="228">
        <v>0</v>
      </c>
      <c r="M10" s="228">
        <v>0</v>
      </c>
      <c r="N10" s="228">
        <v>0</v>
      </c>
      <c r="O10" s="228">
        <v>0</v>
      </c>
      <c r="P10" s="228">
        <v>0</v>
      </c>
      <c r="Q10" s="228">
        <v>0</v>
      </c>
      <c r="R10" s="228">
        <v>64953</v>
      </c>
      <c r="S10" s="229">
        <f t="shared" si="0"/>
        <v>10310</v>
      </c>
      <c r="T10" t="b">
        <f t="shared" si="1"/>
        <v>1</v>
      </c>
    </row>
    <row r="11" spans="1:21">
      <c r="A11" s="226">
        <v>9</v>
      </c>
      <c r="B11" s="227">
        <v>45737</v>
      </c>
      <c r="C11" s="248" t="s">
        <v>132</v>
      </c>
      <c r="D11" s="230">
        <v>10.31</v>
      </c>
      <c r="E11" s="230">
        <v>10.27</v>
      </c>
      <c r="F11" s="230">
        <v>10.26</v>
      </c>
      <c r="G11" s="230">
        <v>10.27</v>
      </c>
      <c r="H11" s="230">
        <v>10.26</v>
      </c>
      <c r="I11" s="230">
        <v>10</v>
      </c>
      <c r="J11" s="249">
        <v>-50</v>
      </c>
      <c r="K11" s="250">
        <v>-0.48</v>
      </c>
      <c r="L11" s="228">
        <v>200</v>
      </c>
      <c r="M11" s="228">
        <v>2</v>
      </c>
      <c r="N11" s="228">
        <v>0</v>
      </c>
      <c r="O11" s="228">
        <v>0</v>
      </c>
      <c r="P11" s="228">
        <v>200</v>
      </c>
      <c r="Q11" s="228">
        <v>2</v>
      </c>
      <c r="R11" s="228">
        <v>64638</v>
      </c>
      <c r="S11" s="229">
        <f t="shared" si="0"/>
        <v>10260</v>
      </c>
      <c r="T11" t="b">
        <f t="shared" si="1"/>
        <v>1</v>
      </c>
    </row>
    <row r="12" spans="1:21">
      <c r="A12" s="226">
        <v>10</v>
      </c>
      <c r="B12" s="227">
        <v>45740</v>
      </c>
      <c r="C12" s="248" t="s">
        <v>132</v>
      </c>
      <c r="D12" s="230">
        <v>10.26</v>
      </c>
      <c r="E12" s="230">
        <v>10.26</v>
      </c>
      <c r="F12" s="230">
        <v>10.31</v>
      </c>
      <c r="G12" s="230">
        <v>10.31</v>
      </c>
      <c r="H12" s="230">
        <v>10.26</v>
      </c>
      <c r="I12" s="230">
        <v>10</v>
      </c>
      <c r="J12" s="251">
        <v>50</v>
      </c>
      <c r="K12" s="252">
        <v>0.49</v>
      </c>
      <c r="L12" s="228">
        <v>600</v>
      </c>
      <c r="M12" s="228">
        <v>6</v>
      </c>
      <c r="N12" s="228">
        <v>0</v>
      </c>
      <c r="O12" s="228">
        <v>0</v>
      </c>
      <c r="P12" s="228">
        <v>600</v>
      </c>
      <c r="Q12" s="228">
        <v>6</v>
      </c>
      <c r="R12" s="228">
        <v>64953</v>
      </c>
      <c r="S12" s="229">
        <f t="shared" si="0"/>
        <v>10310</v>
      </c>
      <c r="T12" t="b">
        <f t="shared" si="1"/>
        <v>1</v>
      </c>
    </row>
    <row r="13" spans="1:21">
      <c r="A13" s="226">
        <v>11</v>
      </c>
      <c r="B13" s="227">
        <v>45741</v>
      </c>
      <c r="C13" s="248" t="s">
        <v>132</v>
      </c>
      <c r="D13" s="230">
        <v>10.31</v>
      </c>
      <c r="E13" s="230">
        <v>10.36</v>
      </c>
      <c r="F13" s="230">
        <v>10.33</v>
      </c>
      <c r="G13" s="230">
        <v>10.36</v>
      </c>
      <c r="H13" s="230">
        <v>10.33</v>
      </c>
      <c r="I13" s="230">
        <v>10.333</v>
      </c>
      <c r="J13" s="251">
        <v>20</v>
      </c>
      <c r="K13" s="252">
        <v>0.19</v>
      </c>
      <c r="L13" s="228">
        <v>3000</v>
      </c>
      <c r="M13" s="228">
        <v>31</v>
      </c>
      <c r="N13" s="228">
        <v>0</v>
      </c>
      <c r="O13" s="228">
        <v>0</v>
      </c>
      <c r="P13" s="228">
        <v>3000</v>
      </c>
      <c r="Q13" s="228">
        <v>31</v>
      </c>
      <c r="R13" s="228">
        <v>65079</v>
      </c>
      <c r="S13" s="229">
        <f t="shared" si="0"/>
        <v>10330</v>
      </c>
      <c r="T13" t="b">
        <f t="shared" si="1"/>
        <v>1</v>
      </c>
    </row>
    <row r="14" spans="1:21">
      <c r="A14" s="226">
        <v>12</v>
      </c>
      <c r="B14" s="227">
        <v>45742</v>
      </c>
      <c r="C14" s="248" t="s">
        <v>132</v>
      </c>
      <c r="D14" s="230">
        <v>10.33</v>
      </c>
      <c r="E14" s="230">
        <v>10.36</v>
      </c>
      <c r="F14" s="230">
        <v>10.36</v>
      </c>
      <c r="G14" s="230">
        <v>10.36</v>
      </c>
      <c r="H14" s="230">
        <v>10.36</v>
      </c>
      <c r="I14" s="230">
        <v>10</v>
      </c>
      <c r="J14" s="251">
        <v>30</v>
      </c>
      <c r="K14" s="252">
        <v>0.28999999999999998</v>
      </c>
      <c r="L14" s="228">
        <v>400</v>
      </c>
      <c r="M14" s="228">
        <v>4</v>
      </c>
      <c r="N14" s="228">
        <v>0</v>
      </c>
      <c r="O14" s="228">
        <v>0</v>
      </c>
      <c r="P14" s="228">
        <v>400</v>
      </c>
      <c r="Q14" s="228">
        <v>4</v>
      </c>
      <c r="R14" s="228">
        <v>65268</v>
      </c>
      <c r="S14" s="229">
        <f t="shared" si="0"/>
        <v>10360</v>
      </c>
      <c r="T14" t="b">
        <f t="shared" si="1"/>
        <v>1</v>
      </c>
    </row>
    <row r="15" spans="1:21">
      <c r="A15" s="226">
        <v>13</v>
      </c>
      <c r="B15" s="227">
        <v>45743</v>
      </c>
      <c r="C15" s="248" t="s">
        <v>132</v>
      </c>
      <c r="D15" s="230">
        <v>10.36</v>
      </c>
      <c r="E15" s="230">
        <v>10.32</v>
      </c>
      <c r="F15" s="230">
        <v>10.32</v>
      </c>
      <c r="G15" s="230">
        <v>10.32</v>
      </c>
      <c r="H15" s="230">
        <v>10.32</v>
      </c>
      <c r="I15" s="230">
        <v>10</v>
      </c>
      <c r="J15" s="249">
        <v>-40</v>
      </c>
      <c r="K15" s="250">
        <v>-0.39</v>
      </c>
      <c r="L15" s="228">
        <v>500</v>
      </c>
      <c r="M15" s="228">
        <v>5</v>
      </c>
      <c r="N15" s="228">
        <v>0</v>
      </c>
      <c r="O15" s="228">
        <v>0</v>
      </c>
      <c r="P15" s="228">
        <v>500</v>
      </c>
      <c r="Q15" s="228">
        <v>5</v>
      </c>
      <c r="R15" s="228">
        <v>65016</v>
      </c>
      <c r="S15" s="229">
        <f t="shared" si="0"/>
        <v>10320</v>
      </c>
      <c r="T15" t="b">
        <f t="shared" si="1"/>
        <v>1</v>
      </c>
    </row>
    <row r="16" spans="1:21">
      <c r="A16" s="226">
        <v>14</v>
      </c>
      <c r="B16" s="227">
        <v>45744</v>
      </c>
      <c r="C16" s="248" t="s">
        <v>132</v>
      </c>
      <c r="D16" s="230">
        <v>10.32</v>
      </c>
      <c r="E16" s="230">
        <v>10.24</v>
      </c>
      <c r="F16" s="230">
        <v>10.220000000000001</v>
      </c>
      <c r="G16" s="230">
        <v>10.24</v>
      </c>
      <c r="H16" s="230">
        <v>10.210000000000001</v>
      </c>
      <c r="I16" s="230">
        <v>10</v>
      </c>
      <c r="J16" s="249">
        <v>-100</v>
      </c>
      <c r="K16" s="250">
        <v>-0.97</v>
      </c>
      <c r="L16" s="228">
        <v>600</v>
      </c>
      <c r="M16" s="228">
        <v>6</v>
      </c>
      <c r="N16" s="228">
        <v>0</v>
      </c>
      <c r="O16" s="228">
        <v>0</v>
      </c>
      <c r="P16" s="228">
        <v>600</v>
      </c>
      <c r="Q16" s="228">
        <v>6</v>
      </c>
      <c r="R16" s="228">
        <v>64386</v>
      </c>
      <c r="S16" s="229">
        <f t="shared" si="0"/>
        <v>10220</v>
      </c>
      <c r="T16" t="b">
        <f t="shared" si="1"/>
        <v>1</v>
      </c>
    </row>
    <row r="17" spans="1:20">
      <c r="A17" s="226">
        <v>15</v>
      </c>
      <c r="B17" s="227">
        <v>45747</v>
      </c>
      <c r="C17" s="248" t="s">
        <v>132</v>
      </c>
      <c r="D17" s="230">
        <v>10.220000000000001</v>
      </c>
      <c r="E17" s="230">
        <v>10.220000000000001</v>
      </c>
      <c r="F17" s="230">
        <v>10.220000000000001</v>
      </c>
      <c r="G17" s="230">
        <v>10.220000000000001</v>
      </c>
      <c r="H17" s="230">
        <v>10.220000000000001</v>
      </c>
      <c r="I17" s="230">
        <v>0</v>
      </c>
      <c r="J17" s="249">
        <v>0</v>
      </c>
      <c r="K17" s="250">
        <v>0</v>
      </c>
      <c r="L17" s="228">
        <v>0</v>
      </c>
      <c r="M17" s="228">
        <v>0</v>
      </c>
      <c r="N17" s="228">
        <v>0</v>
      </c>
      <c r="O17" s="228">
        <v>0</v>
      </c>
      <c r="P17" s="228">
        <v>0</v>
      </c>
      <c r="Q17" s="228">
        <v>0</v>
      </c>
      <c r="R17" s="228">
        <v>64386</v>
      </c>
      <c r="S17" s="229">
        <f t="shared" si="0"/>
        <v>10220</v>
      </c>
      <c r="T17" t="b">
        <f t="shared" si="1"/>
        <v>1</v>
      </c>
    </row>
    <row r="18" spans="1:20">
      <c r="A18" s="226">
        <v>16</v>
      </c>
      <c r="B18" s="227">
        <v>45748</v>
      </c>
      <c r="C18" s="248" t="s">
        <v>132</v>
      </c>
      <c r="D18" s="230">
        <v>10.220000000000001</v>
      </c>
      <c r="E18" s="230">
        <v>10.15</v>
      </c>
      <c r="F18" s="230">
        <v>10.15</v>
      </c>
      <c r="G18" s="230">
        <v>10.15</v>
      </c>
      <c r="H18" s="230">
        <v>10.15</v>
      </c>
      <c r="I18" s="230">
        <v>10</v>
      </c>
      <c r="J18" s="249">
        <v>-70</v>
      </c>
      <c r="K18" s="250">
        <v>-0.68</v>
      </c>
      <c r="L18" s="228">
        <v>100</v>
      </c>
      <c r="M18" s="228">
        <v>1</v>
      </c>
      <c r="N18" s="228">
        <v>0</v>
      </c>
      <c r="O18" s="228">
        <v>0</v>
      </c>
      <c r="P18" s="228">
        <v>100</v>
      </c>
      <c r="Q18" s="228">
        <v>1</v>
      </c>
      <c r="R18" s="228">
        <v>63945</v>
      </c>
      <c r="S18" s="229">
        <f t="shared" si="0"/>
        <v>10150</v>
      </c>
      <c r="T18" t="b">
        <f t="shared" si="1"/>
        <v>1</v>
      </c>
    </row>
    <row r="19" spans="1:20">
      <c r="A19" s="226">
        <v>17</v>
      </c>
      <c r="B19" s="227">
        <v>45749</v>
      </c>
      <c r="C19" s="248" t="s">
        <v>132</v>
      </c>
      <c r="D19" s="230">
        <v>10.15</v>
      </c>
      <c r="E19" s="230">
        <v>10.28</v>
      </c>
      <c r="F19" s="230">
        <v>10.25</v>
      </c>
      <c r="G19" s="230">
        <v>10.28</v>
      </c>
      <c r="H19" s="230">
        <v>10.25</v>
      </c>
      <c r="I19" s="230">
        <v>10</v>
      </c>
      <c r="J19" s="251">
        <v>100</v>
      </c>
      <c r="K19" s="252">
        <v>0.99</v>
      </c>
      <c r="L19" s="228">
        <v>500</v>
      </c>
      <c r="M19" s="228">
        <v>5</v>
      </c>
      <c r="N19" s="228">
        <v>0</v>
      </c>
      <c r="O19" s="228">
        <v>0</v>
      </c>
      <c r="P19" s="228">
        <v>500</v>
      </c>
      <c r="Q19" s="228">
        <v>5</v>
      </c>
      <c r="R19" s="228">
        <v>64575</v>
      </c>
      <c r="S19" s="229">
        <f t="shared" si="0"/>
        <v>10250</v>
      </c>
      <c r="T19" t="b">
        <f t="shared" si="1"/>
        <v>1</v>
      </c>
    </row>
    <row r="20" spans="1:20">
      <c r="A20" s="226">
        <v>18</v>
      </c>
      <c r="B20" s="227">
        <v>45750</v>
      </c>
      <c r="C20" s="248" t="s">
        <v>132</v>
      </c>
      <c r="D20" s="230">
        <v>10.25</v>
      </c>
      <c r="E20" s="230">
        <v>9.56</v>
      </c>
      <c r="F20" s="230">
        <v>9.5500000000000007</v>
      </c>
      <c r="G20" s="230">
        <v>9.56</v>
      </c>
      <c r="H20" s="230">
        <v>9.5500000000000007</v>
      </c>
      <c r="I20" s="230">
        <v>5</v>
      </c>
      <c r="J20" s="249">
        <v>-700</v>
      </c>
      <c r="K20" s="250">
        <v>-6.83</v>
      </c>
      <c r="L20" s="228">
        <v>200</v>
      </c>
      <c r="M20" s="228">
        <v>1</v>
      </c>
      <c r="N20" s="228">
        <v>0</v>
      </c>
      <c r="O20" s="228">
        <v>0</v>
      </c>
      <c r="P20" s="228">
        <v>200</v>
      </c>
      <c r="Q20" s="228">
        <v>1</v>
      </c>
      <c r="R20" s="228">
        <v>60165</v>
      </c>
      <c r="S20" s="229">
        <f t="shared" si="0"/>
        <v>9550</v>
      </c>
      <c r="T20" t="b">
        <f t="shared" si="1"/>
        <v>1</v>
      </c>
    </row>
    <row r="21" spans="1:20">
      <c r="A21" s="226">
        <v>19</v>
      </c>
      <c r="B21" s="227">
        <v>45751</v>
      </c>
      <c r="C21" s="248" t="s">
        <v>132</v>
      </c>
      <c r="D21" s="230">
        <v>9.5500000000000007</v>
      </c>
      <c r="E21" s="230">
        <v>9.07</v>
      </c>
      <c r="F21" s="230">
        <v>9.24</v>
      </c>
      <c r="G21" s="230">
        <v>9.24</v>
      </c>
      <c r="H21" s="230">
        <v>9.07</v>
      </c>
      <c r="I21" s="230">
        <v>9.1669999999999998</v>
      </c>
      <c r="J21" s="249">
        <v>-310</v>
      </c>
      <c r="K21" s="250">
        <v>-3.25</v>
      </c>
      <c r="L21" s="228">
        <v>1200</v>
      </c>
      <c r="M21" s="228">
        <v>11</v>
      </c>
      <c r="N21" s="228">
        <v>0</v>
      </c>
      <c r="O21" s="228">
        <v>0</v>
      </c>
      <c r="P21" s="228">
        <v>1200</v>
      </c>
      <c r="Q21" s="228">
        <v>11</v>
      </c>
      <c r="R21" s="228">
        <v>58212</v>
      </c>
      <c r="S21" s="229">
        <f t="shared" si="0"/>
        <v>9240</v>
      </c>
      <c r="T21" t="b">
        <f t="shared" si="1"/>
        <v>1</v>
      </c>
    </row>
    <row r="22" spans="1:20">
      <c r="A22" s="226">
        <v>20</v>
      </c>
      <c r="B22" s="227">
        <v>45755</v>
      </c>
      <c r="C22" s="248" t="s">
        <v>132</v>
      </c>
      <c r="D22" s="230">
        <v>9.24</v>
      </c>
      <c r="E22" s="230">
        <v>9</v>
      </c>
      <c r="F22" s="230">
        <v>8.94</v>
      </c>
      <c r="G22" s="230">
        <v>9</v>
      </c>
      <c r="H22" s="230">
        <v>8.94</v>
      </c>
      <c r="I22" s="230">
        <v>8.5709999999999997</v>
      </c>
      <c r="J22" s="249">
        <v>-300</v>
      </c>
      <c r="K22" s="250">
        <v>-3.25</v>
      </c>
      <c r="L22" s="228">
        <v>700</v>
      </c>
      <c r="M22" s="228">
        <v>6</v>
      </c>
      <c r="N22" s="228">
        <v>0</v>
      </c>
      <c r="O22" s="228">
        <v>0</v>
      </c>
      <c r="P22" s="228">
        <v>700</v>
      </c>
      <c r="Q22" s="228">
        <v>6</v>
      </c>
      <c r="R22" s="228">
        <v>56322</v>
      </c>
      <c r="S22" s="229">
        <f t="shared" si="0"/>
        <v>8940</v>
      </c>
      <c r="T22" t="b">
        <f t="shared" si="1"/>
        <v>1</v>
      </c>
    </row>
    <row r="23" spans="1:20">
      <c r="A23" s="226">
        <v>21</v>
      </c>
      <c r="B23" s="227">
        <v>45756</v>
      </c>
      <c r="C23" s="248" t="s">
        <v>132</v>
      </c>
      <c r="D23" s="230">
        <v>8.94</v>
      </c>
      <c r="E23" s="230">
        <v>8.68</v>
      </c>
      <c r="F23" s="230">
        <v>8.7100000000000009</v>
      </c>
      <c r="G23" s="230">
        <v>8.7100000000000009</v>
      </c>
      <c r="H23" s="230">
        <v>8.65</v>
      </c>
      <c r="I23" s="230">
        <v>8.2349999999999994</v>
      </c>
      <c r="J23" s="249">
        <v>-230</v>
      </c>
      <c r="K23" s="250">
        <v>-2.57</v>
      </c>
      <c r="L23" s="228">
        <v>1700</v>
      </c>
      <c r="M23" s="228">
        <v>14</v>
      </c>
      <c r="N23" s="228">
        <v>0</v>
      </c>
      <c r="O23" s="228">
        <v>0</v>
      </c>
      <c r="P23" s="228">
        <v>1700</v>
      </c>
      <c r="Q23" s="228">
        <v>14</v>
      </c>
      <c r="R23" s="228">
        <v>54873</v>
      </c>
      <c r="S23" s="229">
        <f t="shared" si="0"/>
        <v>8710</v>
      </c>
      <c r="T23" t="b">
        <f t="shared" si="1"/>
        <v>1</v>
      </c>
    </row>
    <row r="24" spans="1:20">
      <c r="A24" s="226">
        <v>22</v>
      </c>
      <c r="B24" s="227">
        <v>45757</v>
      </c>
      <c r="C24" s="248" t="s">
        <v>132</v>
      </c>
      <c r="D24" s="230">
        <v>8.7100000000000009</v>
      </c>
      <c r="E24" s="230">
        <v>8.7100000000000009</v>
      </c>
      <c r="F24" s="230">
        <v>8.7100000000000009</v>
      </c>
      <c r="G24" s="230">
        <v>8.7100000000000009</v>
      </c>
      <c r="H24" s="230">
        <v>8.7100000000000009</v>
      </c>
      <c r="I24" s="230">
        <v>0</v>
      </c>
      <c r="J24" s="251">
        <v>0</v>
      </c>
      <c r="K24" s="252">
        <v>0</v>
      </c>
      <c r="L24" s="228">
        <v>0</v>
      </c>
      <c r="M24" s="228">
        <v>0</v>
      </c>
      <c r="N24" s="228">
        <v>0</v>
      </c>
      <c r="O24" s="228">
        <v>0</v>
      </c>
      <c r="P24" s="228">
        <v>0</v>
      </c>
      <c r="Q24" s="228">
        <v>0</v>
      </c>
      <c r="R24" s="228">
        <v>54873</v>
      </c>
      <c r="S24" s="229">
        <f t="shared" si="0"/>
        <v>8710</v>
      </c>
      <c r="T24" t="b">
        <f t="shared" si="1"/>
        <v>1</v>
      </c>
    </row>
    <row r="25" spans="1:20">
      <c r="A25" s="226">
        <v>23</v>
      </c>
      <c r="B25" s="227">
        <v>45758</v>
      </c>
      <c r="C25" s="248" t="s">
        <v>132</v>
      </c>
      <c r="D25" s="230">
        <v>8.7100000000000009</v>
      </c>
      <c r="E25" s="230">
        <v>8.7100000000000009</v>
      </c>
      <c r="F25" s="230">
        <v>8.7100000000000009</v>
      </c>
      <c r="G25" s="230">
        <v>8.7100000000000009</v>
      </c>
      <c r="H25" s="230">
        <v>8.7100000000000009</v>
      </c>
      <c r="I25" s="230">
        <v>0</v>
      </c>
      <c r="J25" s="249">
        <v>0</v>
      </c>
      <c r="K25" s="250">
        <v>0</v>
      </c>
      <c r="L25" s="228">
        <v>0</v>
      </c>
      <c r="M25" s="228">
        <v>0</v>
      </c>
      <c r="N25" s="228">
        <v>0</v>
      </c>
      <c r="O25" s="228">
        <v>0</v>
      </c>
      <c r="P25" s="228">
        <v>0</v>
      </c>
      <c r="Q25" s="228">
        <v>0</v>
      </c>
      <c r="R25" s="228">
        <v>54873</v>
      </c>
      <c r="S25" s="229">
        <f t="shared" si="0"/>
        <v>8710</v>
      </c>
      <c r="T25" t="b">
        <f t="shared" si="1"/>
        <v>1</v>
      </c>
    </row>
    <row r="26" spans="1:20">
      <c r="A26" s="226">
        <v>24</v>
      </c>
      <c r="B26" s="227">
        <v>45761</v>
      </c>
      <c r="C26" s="248" t="s">
        <v>132</v>
      </c>
      <c r="D26" s="230">
        <v>8.7100000000000009</v>
      </c>
      <c r="E26" s="230">
        <v>9.31</v>
      </c>
      <c r="F26" s="230">
        <v>9.31</v>
      </c>
      <c r="G26" s="230">
        <v>9.31</v>
      </c>
      <c r="H26" s="230">
        <v>9.31</v>
      </c>
      <c r="I26" s="230">
        <v>5</v>
      </c>
      <c r="J26" s="251">
        <v>600</v>
      </c>
      <c r="K26" s="252">
        <v>6.89</v>
      </c>
      <c r="L26" s="228">
        <v>200</v>
      </c>
      <c r="M26" s="228">
        <v>1</v>
      </c>
      <c r="N26" s="228">
        <v>0</v>
      </c>
      <c r="O26" s="228">
        <v>0</v>
      </c>
      <c r="P26" s="228">
        <v>200</v>
      </c>
      <c r="Q26" s="228">
        <v>1</v>
      </c>
      <c r="R26" s="228">
        <v>58653</v>
      </c>
      <c r="S26" s="229">
        <f t="shared" si="0"/>
        <v>9310</v>
      </c>
      <c r="T26" t="b">
        <f t="shared" si="1"/>
        <v>1</v>
      </c>
    </row>
    <row r="27" spans="1:20">
      <c r="A27" s="226">
        <v>25</v>
      </c>
      <c r="B27" s="227">
        <v>45762</v>
      </c>
      <c r="C27" s="248" t="s">
        <v>132</v>
      </c>
      <c r="D27" s="230">
        <v>9.31</v>
      </c>
      <c r="E27" s="230">
        <v>9.77</v>
      </c>
      <c r="F27" s="230">
        <v>9.58</v>
      </c>
      <c r="G27" s="230">
        <v>9.77</v>
      </c>
      <c r="H27" s="230">
        <v>9.58</v>
      </c>
      <c r="I27" s="230">
        <v>9.0909999999999993</v>
      </c>
      <c r="J27" s="251">
        <v>270</v>
      </c>
      <c r="K27" s="252">
        <v>2.9</v>
      </c>
      <c r="L27" s="228">
        <v>1100</v>
      </c>
      <c r="M27" s="228">
        <v>10</v>
      </c>
      <c r="N27" s="228">
        <v>0</v>
      </c>
      <c r="O27" s="228">
        <v>0</v>
      </c>
      <c r="P27" s="228">
        <v>1100</v>
      </c>
      <c r="Q27" s="228">
        <v>10</v>
      </c>
      <c r="R27" s="228">
        <v>60354</v>
      </c>
      <c r="S27" s="229">
        <f t="shared" si="0"/>
        <v>9580</v>
      </c>
      <c r="T27" t="b">
        <f t="shared" si="1"/>
        <v>1</v>
      </c>
    </row>
    <row r="28" spans="1:20">
      <c r="A28" s="226">
        <v>26</v>
      </c>
      <c r="B28" s="227">
        <v>45763</v>
      </c>
      <c r="C28" s="248" t="s">
        <v>132</v>
      </c>
      <c r="D28" s="230">
        <v>9.58</v>
      </c>
      <c r="E28" s="230">
        <v>9.61</v>
      </c>
      <c r="F28" s="230">
        <v>9.52</v>
      </c>
      <c r="G28" s="230">
        <v>9.61</v>
      </c>
      <c r="H28" s="230">
        <v>9.52</v>
      </c>
      <c r="I28" s="230">
        <v>7.5</v>
      </c>
      <c r="J28" s="249">
        <v>-60</v>
      </c>
      <c r="K28" s="250">
        <v>-0.63</v>
      </c>
      <c r="L28" s="228">
        <v>400</v>
      </c>
      <c r="M28" s="228">
        <v>3</v>
      </c>
      <c r="N28" s="228">
        <v>0</v>
      </c>
      <c r="O28" s="228">
        <v>0</v>
      </c>
      <c r="P28" s="228">
        <v>400</v>
      </c>
      <c r="Q28" s="228">
        <v>3</v>
      </c>
      <c r="R28" s="228">
        <v>59976</v>
      </c>
      <c r="S28" s="229">
        <f t="shared" si="0"/>
        <v>9520</v>
      </c>
      <c r="T28" t="b">
        <f t="shared" si="1"/>
        <v>1</v>
      </c>
    </row>
    <row r="29" spans="1:20">
      <c r="A29" s="226">
        <v>27</v>
      </c>
      <c r="B29" s="227">
        <v>45764</v>
      </c>
      <c r="C29" s="248" t="s">
        <v>132</v>
      </c>
      <c r="D29" s="230">
        <v>9.52</v>
      </c>
      <c r="E29" s="230">
        <v>9.4600000000000009</v>
      </c>
      <c r="F29" s="230">
        <v>9.4700000000000006</v>
      </c>
      <c r="G29" s="230">
        <v>9.4700000000000006</v>
      </c>
      <c r="H29" s="230">
        <v>9.4600000000000009</v>
      </c>
      <c r="I29" s="230">
        <v>5</v>
      </c>
      <c r="J29" s="249">
        <v>-50</v>
      </c>
      <c r="K29" s="250">
        <v>-0.53</v>
      </c>
      <c r="L29" s="228">
        <v>200</v>
      </c>
      <c r="M29" s="228">
        <v>1</v>
      </c>
      <c r="N29" s="228">
        <v>0</v>
      </c>
      <c r="O29" s="228">
        <v>0</v>
      </c>
      <c r="P29" s="228">
        <v>200</v>
      </c>
      <c r="Q29" s="228">
        <v>1</v>
      </c>
      <c r="R29" s="228">
        <v>59661</v>
      </c>
      <c r="S29" s="229">
        <f t="shared" si="0"/>
        <v>9470</v>
      </c>
      <c r="T29" t="b">
        <f t="shared" si="1"/>
        <v>1</v>
      </c>
    </row>
    <row r="30" spans="1:20">
      <c r="A30" s="226">
        <v>28</v>
      </c>
      <c r="B30" s="227">
        <v>45765</v>
      </c>
      <c r="C30" s="248" t="s">
        <v>132</v>
      </c>
      <c r="D30" s="230">
        <v>9.4700000000000006</v>
      </c>
      <c r="E30" s="230">
        <v>9.68</v>
      </c>
      <c r="F30" s="230">
        <v>9.6999999999999993</v>
      </c>
      <c r="G30" s="230">
        <v>9.6999999999999993</v>
      </c>
      <c r="H30" s="230">
        <v>9.68</v>
      </c>
      <c r="I30" s="230">
        <v>8.3330000000000002</v>
      </c>
      <c r="J30" s="251">
        <v>230</v>
      </c>
      <c r="K30" s="252">
        <v>2.4300000000000002</v>
      </c>
      <c r="L30" s="228">
        <v>600</v>
      </c>
      <c r="M30" s="228">
        <v>5</v>
      </c>
      <c r="N30" s="228">
        <v>0</v>
      </c>
      <c r="O30" s="228">
        <v>0</v>
      </c>
      <c r="P30" s="228">
        <v>600</v>
      </c>
      <c r="Q30" s="228">
        <v>5</v>
      </c>
      <c r="R30" s="228">
        <v>61110</v>
      </c>
      <c r="S30" s="229">
        <f t="shared" si="0"/>
        <v>9700</v>
      </c>
      <c r="T30" t="b">
        <f t="shared" si="1"/>
        <v>1</v>
      </c>
    </row>
    <row r="31" spans="1:20">
      <c r="A31" s="226">
        <v>29</v>
      </c>
      <c r="B31" s="227">
        <v>45768</v>
      </c>
      <c r="C31" s="248" t="s">
        <v>132</v>
      </c>
      <c r="D31" s="230">
        <v>9.6999999999999993</v>
      </c>
      <c r="E31" s="230">
        <v>9.6999999999999993</v>
      </c>
      <c r="F31" s="230">
        <v>9.6999999999999993</v>
      </c>
      <c r="G31" s="230">
        <v>9.6999999999999993</v>
      </c>
      <c r="H31" s="230">
        <v>9.6999999999999993</v>
      </c>
      <c r="I31" s="230">
        <v>0</v>
      </c>
      <c r="J31" s="249">
        <v>0</v>
      </c>
      <c r="K31" s="250">
        <v>0</v>
      </c>
      <c r="L31" s="228">
        <v>0</v>
      </c>
      <c r="M31" s="228">
        <v>0</v>
      </c>
      <c r="N31" s="228">
        <v>0</v>
      </c>
      <c r="O31" s="228">
        <v>0</v>
      </c>
      <c r="P31" s="228">
        <v>0</v>
      </c>
      <c r="Q31" s="228">
        <v>0</v>
      </c>
      <c r="R31" s="228">
        <v>61110</v>
      </c>
      <c r="S31" s="229">
        <f t="shared" si="0"/>
        <v>9700</v>
      </c>
      <c r="T31" t="b">
        <f t="shared" si="1"/>
        <v>1</v>
      </c>
    </row>
    <row r="32" spans="1:20">
      <c r="A32" s="226">
        <v>30</v>
      </c>
      <c r="B32" s="227">
        <v>45769</v>
      </c>
      <c r="C32" s="248" t="s">
        <v>132</v>
      </c>
      <c r="D32" s="230">
        <v>9.6999999999999993</v>
      </c>
      <c r="E32" s="230">
        <v>9.24</v>
      </c>
      <c r="F32" s="230">
        <v>9.24</v>
      </c>
      <c r="G32" s="230">
        <v>9.24</v>
      </c>
      <c r="H32" s="230">
        <v>9.24</v>
      </c>
      <c r="I32" s="230">
        <v>6.6669999999999998</v>
      </c>
      <c r="J32" s="249">
        <v>-460</v>
      </c>
      <c r="K32" s="250">
        <v>-4.74</v>
      </c>
      <c r="L32" s="228">
        <v>300</v>
      </c>
      <c r="M32" s="228">
        <v>2</v>
      </c>
      <c r="N32" s="228">
        <v>0</v>
      </c>
      <c r="O32" s="228">
        <v>0</v>
      </c>
      <c r="P32" s="228">
        <v>300</v>
      </c>
      <c r="Q32" s="228">
        <v>2</v>
      </c>
      <c r="R32" s="228">
        <v>58212</v>
      </c>
      <c r="S32" s="229">
        <f t="shared" si="0"/>
        <v>9240</v>
      </c>
      <c r="T32" t="b">
        <f t="shared" si="1"/>
        <v>1</v>
      </c>
    </row>
    <row r="33" spans="1:20">
      <c r="A33" s="226">
        <v>31</v>
      </c>
      <c r="B33" s="227">
        <v>45770</v>
      </c>
      <c r="C33" s="248" t="s">
        <v>132</v>
      </c>
      <c r="D33" s="230">
        <v>9.24</v>
      </c>
      <c r="E33" s="230">
        <v>9.64</v>
      </c>
      <c r="F33" s="230">
        <v>9.6</v>
      </c>
      <c r="G33" s="230">
        <v>9.64</v>
      </c>
      <c r="H33" s="230">
        <v>9.6</v>
      </c>
      <c r="I33" s="230">
        <v>8</v>
      </c>
      <c r="J33" s="251">
        <v>360</v>
      </c>
      <c r="K33" s="252">
        <v>3.9</v>
      </c>
      <c r="L33" s="228">
        <v>500</v>
      </c>
      <c r="M33" s="228">
        <v>4</v>
      </c>
      <c r="N33" s="228">
        <v>0</v>
      </c>
      <c r="O33" s="228">
        <v>0</v>
      </c>
      <c r="P33" s="228">
        <v>500</v>
      </c>
      <c r="Q33" s="228">
        <v>4</v>
      </c>
      <c r="R33" s="228">
        <v>60480</v>
      </c>
      <c r="S33" s="229">
        <f t="shared" si="0"/>
        <v>9600</v>
      </c>
      <c r="T33" t="b">
        <f t="shared" si="1"/>
        <v>1</v>
      </c>
    </row>
    <row r="34" spans="1:20">
      <c r="A34" s="226">
        <v>32</v>
      </c>
      <c r="B34" s="227">
        <v>45771</v>
      </c>
      <c r="C34" s="248" t="s">
        <v>132</v>
      </c>
      <c r="D34" s="230">
        <v>9.6</v>
      </c>
      <c r="E34" s="230">
        <v>9.66</v>
      </c>
      <c r="F34" s="230">
        <v>9.66</v>
      </c>
      <c r="G34" s="230">
        <v>9.66</v>
      </c>
      <c r="H34" s="230">
        <v>9.66</v>
      </c>
      <c r="I34" s="230">
        <v>9</v>
      </c>
      <c r="J34" s="251">
        <v>60</v>
      </c>
      <c r="K34" s="252">
        <v>0.63</v>
      </c>
      <c r="L34" s="228">
        <v>1000</v>
      </c>
      <c r="M34" s="228">
        <v>9</v>
      </c>
      <c r="N34" s="228">
        <v>0</v>
      </c>
      <c r="O34" s="228">
        <v>0</v>
      </c>
      <c r="P34" s="228">
        <v>1000</v>
      </c>
      <c r="Q34" s="228">
        <v>9</v>
      </c>
      <c r="R34" s="228">
        <v>60858</v>
      </c>
      <c r="S34" s="229">
        <f t="shared" si="0"/>
        <v>9660</v>
      </c>
      <c r="T34" t="b">
        <f t="shared" si="1"/>
        <v>1</v>
      </c>
    </row>
    <row r="35" spans="1:20">
      <c r="A35" s="226">
        <v>33</v>
      </c>
      <c r="B35" s="227">
        <v>45772</v>
      </c>
      <c r="C35" s="248" t="s">
        <v>132</v>
      </c>
      <c r="D35" s="230">
        <v>9.66</v>
      </c>
      <c r="E35" s="230">
        <v>9.66</v>
      </c>
      <c r="F35" s="230">
        <v>9.66</v>
      </c>
      <c r="G35" s="230">
        <v>9.66</v>
      </c>
      <c r="H35" s="230">
        <v>9.66</v>
      </c>
      <c r="I35" s="230">
        <v>0</v>
      </c>
      <c r="J35" s="249">
        <v>0</v>
      </c>
      <c r="K35" s="250">
        <v>0</v>
      </c>
      <c r="L35" s="228">
        <v>0</v>
      </c>
      <c r="M35" s="228">
        <v>0</v>
      </c>
      <c r="N35" s="228">
        <v>0</v>
      </c>
      <c r="O35" s="228">
        <v>0</v>
      </c>
      <c r="P35" s="228">
        <v>0</v>
      </c>
      <c r="Q35" s="228">
        <v>0</v>
      </c>
      <c r="R35" s="228">
        <v>60858</v>
      </c>
      <c r="S35" s="229">
        <f t="shared" si="0"/>
        <v>9660</v>
      </c>
      <c r="T35" t="b">
        <f t="shared" si="1"/>
        <v>1</v>
      </c>
    </row>
    <row r="36" spans="1:20">
      <c r="A36" s="226">
        <v>34</v>
      </c>
      <c r="B36" s="227">
        <v>45775</v>
      </c>
      <c r="C36" s="248" t="s">
        <v>132</v>
      </c>
      <c r="D36" s="230">
        <v>9.66</v>
      </c>
      <c r="E36" s="230">
        <v>9.68</v>
      </c>
      <c r="F36" s="230">
        <v>9.6999999999999993</v>
      </c>
      <c r="G36" s="230">
        <v>9.6999999999999993</v>
      </c>
      <c r="H36" s="230">
        <v>9.66</v>
      </c>
      <c r="I36" s="230">
        <v>8.3330000000000002</v>
      </c>
      <c r="J36" s="251">
        <v>40</v>
      </c>
      <c r="K36" s="252">
        <v>0.41</v>
      </c>
      <c r="L36" s="228">
        <v>600</v>
      </c>
      <c r="M36" s="228">
        <v>5</v>
      </c>
      <c r="N36" s="228">
        <v>0</v>
      </c>
      <c r="O36" s="228">
        <v>0</v>
      </c>
      <c r="P36" s="228">
        <v>600</v>
      </c>
      <c r="Q36" s="228">
        <v>5</v>
      </c>
      <c r="R36" s="228">
        <v>61110</v>
      </c>
      <c r="S36" s="229">
        <f t="shared" si="0"/>
        <v>9700</v>
      </c>
      <c r="T36" t="b">
        <f t="shared" si="1"/>
        <v>1</v>
      </c>
    </row>
    <row r="37" spans="1:20">
      <c r="A37" s="226">
        <v>35</v>
      </c>
      <c r="B37" s="227">
        <v>45776</v>
      </c>
      <c r="C37" s="248" t="s">
        <v>132</v>
      </c>
      <c r="D37" s="230">
        <v>9.6999999999999993</v>
      </c>
      <c r="E37" s="230">
        <v>9.68</v>
      </c>
      <c r="F37" s="230">
        <v>9.67</v>
      </c>
      <c r="G37" s="230">
        <v>9.68</v>
      </c>
      <c r="H37" s="230">
        <v>9.67</v>
      </c>
      <c r="I37" s="230">
        <v>8.3330000000000002</v>
      </c>
      <c r="J37" s="249">
        <v>-30</v>
      </c>
      <c r="K37" s="250">
        <v>-0.31</v>
      </c>
      <c r="L37" s="228">
        <v>600</v>
      </c>
      <c r="M37" s="228">
        <v>5</v>
      </c>
      <c r="N37" s="228">
        <v>0</v>
      </c>
      <c r="O37" s="228">
        <v>0</v>
      </c>
      <c r="P37" s="228">
        <v>600</v>
      </c>
      <c r="Q37" s="228">
        <v>5</v>
      </c>
      <c r="R37" s="228">
        <v>60921</v>
      </c>
      <c r="S37" s="229">
        <f t="shared" si="0"/>
        <v>9670</v>
      </c>
      <c r="T37" t="b">
        <f t="shared" si="1"/>
        <v>1</v>
      </c>
    </row>
    <row r="38" spans="1:20">
      <c r="A38" s="226">
        <v>36</v>
      </c>
      <c r="B38" s="227">
        <v>45782</v>
      </c>
      <c r="C38" s="248" t="s">
        <v>132</v>
      </c>
      <c r="D38" s="230">
        <v>9.67</v>
      </c>
      <c r="E38" s="230">
        <v>9.69</v>
      </c>
      <c r="F38" s="230">
        <v>9.68</v>
      </c>
      <c r="G38" s="230">
        <v>9.69</v>
      </c>
      <c r="H38" s="230">
        <v>9.68</v>
      </c>
      <c r="I38" s="230">
        <v>9.6829999999999998</v>
      </c>
      <c r="J38" s="251">
        <v>10</v>
      </c>
      <c r="K38" s="252">
        <v>0.1</v>
      </c>
      <c r="L38" s="228">
        <v>20100</v>
      </c>
      <c r="M38" s="228">
        <v>194.56899999999999</v>
      </c>
      <c r="N38" s="228">
        <v>0</v>
      </c>
      <c r="O38" s="228">
        <v>0</v>
      </c>
      <c r="P38" s="228">
        <v>20100</v>
      </c>
      <c r="Q38" s="228">
        <v>194.56899999999999</v>
      </c>
      <c r="R38" s="228">
        <v>60984</v>
      </c>
      <c r="S38" s="229">
        <f t="shared" si="0"/>
        <v>9680</v>
      </c>
      <c r="T38" t="b">
        <f t="shared" si="1"/>
        <v>1</v>
      </c>
    </row>
    <row r="39" spans="1:20">
      <c r="A39" s="226">
        <v>37</v>
      </c>
      <c r="B39" s="227">
        <v>45783</v>
      </c>
      <c r="C39" s="248" t="s">
        <v>132</v>
      </c>
      <c r="D39" s="230">
        <v>9.68</v>
      </c>
      <c r="E39" s="230">
        <v>9.7899999999999991</v>
      </c>
      <c r="F39" s="230">
        <v>9.7799999999999994</v>
      </c>
      <c r="G39" s="230">
        <v>9.7899999999999991</v>
      </c>
      <c r="H39" s="230">
        <v>9.7799999999999994</v>
      </c>
      <c r="I39" s="230">
        <v>9.7870000000000008</v>
      </c>
      <c r="J39" s="251">
        <v>100</v>
      </c>
      <c r="K39" s="252">
        <v>1.03</v>
      </c>
      <c r="L39" s="228">
        <v>700</v>
      </c>
      <c r="M39" s="228">
        <v>6.851</v>
      </c>
      <c r="N39" s="228">
        <v>0</v>
      </c>
      <c r="O39" s="228">
        <v>0</v>
      </c>
      <c r="P39" s="228">
        <v>700</v>
      </c>
      <c r="Q39" s="228">
        <v>6.851</v>
      </c>
      <c r="R39" s="228">
        <v>61614</v>
      </c>
      <c r="S39" s="229">
        <f t="shared" si="0"/>
        <v>9780</v>
      </c>
      <c r="T39" t="b">
        <f t="shared" si="1"/>
        <v>1</v>
      </c>
    </row>
    <row r="40" spans="1:20">
      <c r="A40" s="226">
        <v>38</v>
      </c>
      <c r="B40" s="227">
        <v>45784</v>
      </c>
      <c r="C40" s="248" t="s">
        <v>132</v>
      </c>
      <c r="D40" s="230">
        <v>9.7799999999999994</v>
      </c>
      <c r="E40" s="230">
        <v>9.7799999999999994</v>
      </c>
      <c r="F40" s="230">
        <v>9.75</v>
      </c>
      <c r="G40" s="230">
        <v>9.7799999999999994</v>
      </c>
      <c r="H40" s="230">
        <v>9.75</v>
      </c>
      <c r="I40" s="230">
        <v>9.7629999999999999</v>
      </c>
      <c r="J40" s="249">
        <v>-30</v>
      </c>
      <c r="K40" s="250">
        <v>-0.31</v>
      </c>
      <c r="L40" s="228">
        <v>700</v>
      </c>
      <c r="M40" s="228">
        <v>6.8360000000000003</v>
      </c>
      <c r="N40" s="228">
        <v>0</v>
      </c>
      <c r="O40" s="228">
        <v>0</v>
      </c>
      <c r="P40" s="228">
        <v>700</v>
      </c>
      <c r="Q40" s="228">
        <v>6.8360000000000003</v>
      </c>
      <c r="R40" s="228">
        <v>61425</v>
      </c>
      <c r="S40" s="229">
        <f t="shared" si="0"/>
        <v>9750</v>
      </c>
      <c r="T40" t="b">
        <f t="shared" si="1"/>
        <v>1</v>
      </c>
    </row>
    <row r="41" spans="1:20">
      <c r="A41" s="226">
        <v>39</v>
      </c>
      <c r="B41" s="227">
        <v>45785</v>
      </c>
      <c r="C41" s="248" t="s">
        <v>132</v>
      </c>
      <c r="D41" s="230">
        <v>9.75</v>
      </c>
      <c r="E41" s="230">
        <v>9.83</v>
      </c>
      <c r="F41" s="230">
        <v>9.92</v>
      </c>
      <c r="G41" s="230">
        <v>9.92</v>
      </c>
      <c r="H41" s="230">
        <v>9.81</v>
      </c>
      <c r="I41" s="230">
        <v>9.8450000000000006</v>
      </c>
      <c r="J41" s="251">
        <v>170</v>
      </c>
      <c r="K41" s="252">
        <v>1.74</v>
      </c>
      <c r="L41" s="228">
        <v>20300</v>
      </c>
      <c r="M41" s="228">
        <v>201.346</v>
      </c>
      <c r="N41" s="228">
        <v>0</v>
      </c>
      <c r="O41" s="228">
        <v>0</v>
      </c>
      <c r="P41" s="228">
        <v>20300</v>
      </c>
      <c r="Q41" s="228">
        <v>201.346</v>
      </c>
      <c r="R41" s="228">
        <v>62496</v>
      </c>
      <c r="S41" s="229">
        <f t="shared" si="0"/>
        <v>9920</v>
      </c>
      <c r="T41" t="b">
        <f t="shared" si="1"/>
        <v>1</v>
      </c>
    </row>
    <row r="42" spans="1:20">
      <c r="A42" s="226">
        <v>40</v>
      </c>
      <c r="B42" s="227">
        <v>45786</v>
      </c>
      <c r="C42" s="248" t="s">
        <v>132</v>
      </c>
      <c r="D42" s="230">
        <v>9.92</v>
      </c>
      <c r="E42" s="230">
        <v>9.9700000000000006</v>
      </c>
      <c r="F42" s="230">
        <v>9.9700000000000006</v>
      </c>
      <c r="G42" s="230">
        <v>9.9700000000000006</v>
      </c>
      <c r="H42" s="230">
        <v>9.9700000000000006</v>
      </c>
      <c r="I42" s="230">
        <v>9.9700000000000006</v>
      </c>
      <c r="J42" s="251">
        <v>50</v>
      </c>
      <c r="K42" s="252">
        <v>0.5</v>
      </c>
      <c r="L42" s="228">
        <v>100</v>
      </c>
      <c r="M42" s="228">
        <v>0.997</v>
      </c>
      <c r="N42" s="228">
        <v>100000</v>
      </c>
      <c r="O42" s="228">
        <v>1009.1</v>
      </c>
      <c r="P42" s="228">
        <v>100100</v>
      </c>
      <c r="Q42" s="228">
        <v>1010.097</v>
      </c>
      <c r="R42" s="228">
        <v>62811</v>
      </c>
      <c r="S42" s="229">
        <f t="shared" si="0"/>
        <v>9970</v>
      </c>
      <c r="T42" t="b">
        <f t="shared" si="1"/>
        <v>1</v>
      </c>
    </row>
    <row r="43" spans="1:20">
      <c r="A43" s="226">
        <v>41</v>
      </c>
      <c r="B43" s="227">
        <v>45789</v>
      </c>
      <c r="C43" s="248" t="s">
        <v>132</v>
      </c>
      <c r="D43" s="230">
        <v>9.9700000000000006</v>
      </c>
      <c r="E43" s="230">
        <v>10.02</v>
      </c>
      <c r="F43" s="230">
        <v>10</v>
      </c>
      <c r="G43" s="230">
        <v>10.02</v>
      </c>
      <c r="H43" s="230">
        <v>10</v>
      </c>
      <c r="I43" s="230">
        <v>10.01</v>
      </c>
      <c r="J43" s="251">
        <v>30</v>
      </c>
      <c r="K43" s="252">
        <v>0.3</v>
      </c>
      <c r="L43" s="228">
        <v>20100</v>
      </c>
      <c r="M43" s="228">
        <v>201.4</v>
      </c>
      <c r="N43" s="228">
        <v>0</v>
      </c>
      <c r="O43" s="228">
        <v>0</v>
      </c>
      <c r="P43" s="228">
        <v>20100</v>
      </c>
      <c r="Q43" s="228">
        <v>201.4</v>
      </c>
      <c r="R43" s="228">
        <v>63000</v>
      </c>
      <c r="S43" s="229">
        <f t="shared" si="0"/>
        <v>10000</v>
      </c>
      <c r="T43" t="b">
        <f t="shared" si="1"/>
        <v>1</v>
      </c>
    </row>
    <row r="44" spans="1:20">
      <c r="A44" s="226">
        <v>42</v>
      </c>
      <c r="B44" s="227">
        <v>45790</v>
      </c>
      <c r="C44" s="248" t="s">
        <v>132</v>
      </c>
      <c r="D44" s="230">
        <v>10</v>
      </c>
      <c r="E44" s="230">
        <v>10.18</v>
      </c>
      <c r="F44" s="230">
        <v>10.199999999999999</v>
      </c>
      <c r="G44" s="230">
        <v>10.199999999999999</v>
      </c>
      <c r="H44" s="230">
        <v>10.18</v>
      </c>
      <c r="I44" s="230">
        <v>10.19</v>
      </c>
      <c r="J44" s="251">
        <v>200</v>
      </c>
      <c r="K44" s="252">
        <v>2</v>
      </c>
      <c r="L44" s="228">
        <v>20400</v>
      </c>
      <c r="M44" s="228">
        <v>207.679</v>
      </c>
      <c r="N44" s="228">
        <v>0</v>
      </c>
      <c r="O44" s="228">
        <v>0</v>
      </c>
      <c r="P44" s="228">
        <v>20400</v>
      </c>
      <c r="Q44" s="228">
        <v>207.679</v>
      </c>
      <c r="R44" s="228">
        <v>64260</v>
      </c>
      <c r="S44" s="229">
        <f t="shared" si="0"/>
        <v>10200</v>
      </c>
      <c r="T44" t="b">
        <f t="shared" si="1"/>
        <v>1</v>
      </c>
    </row>
    <row r="45" spans="1:20">
      <c r="A45" s="226">
        <v>43</v>
      </c>
      <c r="B45" s="227">
        <v>45791</v>
      </c>
      <c r="C45" s="248" t="s">
        <v>132</v>
      </c>
      <c r="D45" s="230">
        <v>10.199999999999999</v>
      </c>
      <c r="E45" s="230">
        <v>10.32</v>
      </c>
      <c r="F45" s="230">
        <v>10.29</v>
      </c>
      <c r="G45" s="230">
        <v>10.32</v>
      </c>
      <c r="H45" s="230">
        <v>10.29</v>
      </c>
      <c r="I45" s="230">
        <v>10.307</v>
      </c>
      <c r="J45" s="251">
        <v>90</v>
      </c>
      <c r="K45" s="252">
        <v>0.88</v>
      </c>
      <c r="L45" s="228">
        <v>600</v>
      </c>
      <c r="M45" s="228">
        <v>6.1840000000000002</v>
      </c>
      <c r="N45" s="228">
        <v>0</v>
      </c>
      <c r="O45" s="228">
        <v>0</v>
      </c>
      <c r="P45" s="228">
        <v>600</v>
      </c>
      <c r="Q45" s="228">
        <v>6.1840000000000002</v>
      </c>
      <c r="R45" s="228">
        <v>64827</v>
      </c>
      <c r="S45" s="229">
        <f t="shared" si="0"/>
        <v>10290</v>
      </c>
      <c r="T45" t="b">
        <f t="shared" si="1"/>
        <v>1</v>
      </c>
    </row>
    <row r="46" spans="1:20">
      <c r="A46" s="226">
        <v>44</v>
      </c>
      <c r="B46" s="227">
        <v>45792</v>
      </c>
      <c r="C46" s="248" t="s">
        <v>132</v>
      </c>
      <c r="D46" s="230">
        <v>10.29</v>
      </c>
      <c r="E46" s="230">
        <v>10.41</v>
      </c>
      <c r="F46" s="230">
        <v>10.42</v>
      </c>
      <c r="G46" s="230">
        <v>10.42</v>
      </c>
      <c r="H46" s="230">
        <v>10.41</v>
      </c>
      <c r="I46" s="230">
        <v>10.413</v>
      </c>
      <c r="J46" s="251">
        <v>130</v>
      </c>
      <c r="K46" s="252">
        <v>1.26</v>
      </c>
      <c r="L46" s="228">
        <v>20300</v>
      </c>
      <c r="M46" s="228">
        <v>211.32400000000001</v>
      </c>
      <c r="N46" s="228">
        <v>0</v>
      </c>
      <c r="O46" s="228">
        <v>0</v>
      </c>
      <c r="P46" s="228">
        <v>20300</v>
      </c>
      <c r="Q46" s="228">
        <v>211.32400000000001</v>
      </c>
      <c r="R46" s="228">
        <v>65646</v>
      </c>
      <c r="S46" s="229">
        <f t="shared" si="0"/>
        <v>10420</v>
      </c>
      <c r="T46" t="b">
        <f t="shared" si="1"/>
        <v>1</v>
      </c>
    </row>
    <row r="47" spans="1:20">
      <c r="A47" s="226">
        <v>45</v>
      </c>
      <c r="B47" s="227">
        <v>45793</v>
      </c>
      <c r="C47" s="248" t="s">
        <v>132</v>
      </c>
      <c r="D47" s="230">
        <v>10.42</v>
      </c>
      <c r="E47" s="230">
        <v>10.41</v>
      </c>
      <c r="F47" s="230">
        <v>10.33</v>
      </c>
      <c r="G47" s="230">
        <v>10.41</v>
      </c>
      <c r="H47" s="230">
        <v>10.33</v>
      </c>
      <c r="I47" s="230">
        <v>10.375</v>
      </c>
      <c r="J47" s="249">
        <v>-90</v>
      </c>
      <c r="K47" s="250">
        <v>-0.86</v>
      </c>
      <c r="L47" s="228">
        <v>8700</v>
      </c>
      <c r="M47" s="228">
        <v>90.433999999999997</v>
      </c>
      <c r="N47" s="228">
        <v>0</v>
      </c>
      <c r="O47" s="228">
        <v>0</v>
      </c>
      <c r="P47" s="228">
        <v>8700</v>
      </c>
      <c r="Q47" s="228">
        <v>90.433999999999997</v>
      </c>
      <c r="R47" s="228">
        <v>65079</v>
      </c>
      <c r="S47" s="229">
        <f t="shared" si="0"/>
        <v>10330</v>
      </c>
      <c r="T47" t="b">
        <f t="shared" si="1"/>
        <v>1</v>
      </c>
    </row>
    <row r="48" spans="1:20">
      <c r="A48" s="226">
        <v>46</v>
      </c>
      <c r="B48" s="227">
        <v>45796</v>
      </c>
      <c r="C48" s="248" t="s">
        <v>132</v>
      </c>
      <c r="D48" s="230">
        <v>10.33</v>
      </c>
      <c r="E48" s="230">
        <v>10.34</v>
      </c>
      <c r="F48" s="230">
        <v>10.33</v>
      </c>
      <c r="G48" s="230">
        <v>10.34</v>
      </c>
      <c r="H48" s="230">
        <v>10.33</v>
      </c>
      <c r="I48" s="230">
        <v>10.335000000000001</v>
      </c>
      <c r="J48" s="251">
        <v>0</v>
      </c>
      <c r="K48" s="252">
        <v>0</v>
      </c>
      <c r="L48" s="228">
        <v>20100</v>
      </c>
      <c r="M48" s="228">
        <v>207.833</v>
      </c>
      <c r="N48" s="228">
        <v>0</v>
      </c>
      <c r="O48" s="228">
        <v>0</v>
      </c>
      <c r="P48" s="228">
        <v>20100</v>
      </c>
      <c r="Q48" s="228">
        <v>207.833</v>
      </c>
      <c r="R48" s="228">
        <v>65079</v>
      </c>
      <c r="S48" s="229">
        <f t="shared" si="0"/>
        <v>10330</v>
      </c>
      <c r="T48" t="b">
        <f t="shared" si="1"/>
        <v>1</v>
      </c>
    </row>
    <row r="49" spans="1:20">
      <c r="A49" s="226">
        <v>47</v>
      </c>
      <c r="B49" s="227">
        <v>45797</v>
      </c>
      <c r="C49" s="248" t="s">
        <v>132</v>
      </c>
      <c r="D49" s="230">
        <v>10.33</v>
      </c>
      <c r="E49" s="230">
        <v>10.41</v>
      </c>
      <c r="F49" s="230">
        <v>10.41</v>
      </c>
      <c r="G49" s="230">
        <v>10.41</v>
      </c>
      <c r="H49" s="230">
        <v>10.41</v>
      </c>
      <c r="I49" s="230">
        <v>10.41</v>
      </c>
      <c r="J49" s="251">
        <v>80</v>
      </c>
      <c r="K49" s="252">
        <v>0.77</v>
      </c>
      <c r="L49" s="228">
        <v>100</v>
      </c>
      <c r="M49" s="228">
        <v>1.0409999999999999</v>
      </c>
      <c r="N49" s="228">
        <v>0</v>
      </c>
      <c r="O49" s="228">
        <v>0</v>
      </c>
      <c r="P49" s="228">
        <v>100</v>
      </c>
      <c r="Q49" s="228">
        <v>1.0409999999999999</v>
      </c>
      <c r="R49" s="228">
        <v>65583</v>
      </c>
      <c r="S49" s="229">
        <f t="shared" si="0"/>
        <v>10410</v>
      </c>
      <c r="T49" t="b">
        <f t="shared" si="1"/>
        <v>1</v>
      </c>
    </row>
    <row r="50" spans="1:20">
      <c r="A50" s="226">
        <v>48</v>
      </c>
      <c r="B50" s="227">
        <v>45798</v>
      </c>
      <c r="C50" s="248" t="s">
        <v>132</v>
      </c>
      <c r="D50" s="230">
        <v>10.41</v>
      </c>
      <c r="E50" s="230">
        <v>10.49</v>
      </c>
      <c r="F50" s="230">
        <v>10.5</v>
      </c>
      <c r="G50" s="230">
        <v>10.5</v>
      </c>
      <c r="H50" s="230">
        <v>10.46</v>
      </c>
      <c r="I50" s="230">
        <v>10.484</v>
      </c>
      <c r="J50" s="251">
        <v>90</v>
      </c>
      <c r="K50" s="252">
        <v>0.86</v>
      </c>
      <c r="L50" s="228">
        <v>22200</v>
      </c>
      <c r="M50" s="228">
        <v>232.262</v>
      </c>
      <c r="N50" s="228">
        <v>0</v>
      </c>
      <c r="O50" s="228">
        <v>0</v>
      </c>
      <c r="P50" s="228">
        <v>22200</v>
      </c>
      <c r="Q50" s="228">
        <v>232.262</v>
      </c>
      <c r="R50" s="228">
        <v>66150</v>
      </c>
      <c r="S50" s="229">
        <f t="shared" si="0"/>
        <v>10500</v>
      </c>
      <c r="T50" t="b">
        <f t="shared" si="1"/>
        <v>1</v>
      </c>
    </row>
    <row r="51" spans="1:20">
      <c r="A51" s="226">
        <v>49</v>
      </c>
      <c r="B51" s="227">
        <v>45799</v>
      </c>
      <c r="C51" s="248" t="s">
        <v>132</v>
      </c>
      <c r="D51" s="230">
        <v>10.5</v>
      </c>
      <c r="E51" s="230">
        <v>10.5</v>
      </c>
      <c r="F51" s="230">
        <v>10.49</v>
      </c>
      <c r="G51" s="230">
        <v>10.55</v>
      </c>
      <c r="H51" s="230">
        <v>10.49</v>
      </c>
      <c r="I51" s="230">
        <v>10.507999999999999</v>
      </c>
      <c r="J51" s="249">
        <v>-10</v>
      </c>
      <c r="K51" s="250">
        <v>-0.1</v>
      </c>
      <c r="L51" s="228">
        <v>2800</v>
      </c>
      <c r="M51" s="228">
        <v>29.407</v>
      </c>
      <c r="N51" s="228">
        <v>100000</v>
      </c>
      <c r="O51" s="228">
        <v>1061.0999999999999</v>
      </c>
      <c r="P51" s="228">
        <v>102800</v>
      </c>
      <c r="Q51" s="228">
        <v>1090.5070000000001</v>
      </c>
      <c r="R51" s="228">
        <v>66087</v>
      </c>
      <c r="S51" s="229">
        <f t="shared" si="0"/>
        <v>10490</v>
      </c>
      <c r="T51" t="b">
        <f t="shared" si="1"/>
        <v>1</v>
      </c>
    </row>
    <row r="52" spans="1:20">
      <c r="A52" s="226">
        <v>50</v>
      </c>
      <c r="B52" s="227">
        <v>45800</v>
      </c>
      <c r="C52" s="248" t="s">
        <v>132</v>
      </c>
      <c r="D52" s="230">
        <v>10.49</v>
      </c>
      <c r="E52" s="230">
        <v>10.48</v>
      </c>
      <c r="F52" s="230">
        <v>10.4</v>
      </c>
      <c r="G52" s="230">
        <v>10.48</v>
      </c>
      <c r="H52" s="230">
        <v>10.4</v>
      </c>
      <c r="I52" s="230">
        <v>10.420999999999999</v>
      </c>
      <c r="J52" s="249">
        <v>-90</v>
      </c>
      <c r="K52" s="250">
        <v>-0.86</v>
      </c>
      <c r="L52" s="228">
        <v>3200</v>
      </c>
      <c r="M52" s="228">
        <v>33.347000000000001</v>
      </c>
      <c r="N52" s="228">
        <v>0</v>
      </c>
      <c r="O52" s="228">
        <v>0</v>
      </c>
      <c r="P52" s="228">
        <v>3200</v>
      </c>
      <c r="Q52" s="228">
        <v>33.347000000000001</v>
      </c>
      <c r="R52" s="228">
        <v>65520</v>
      </c>
      <c r="S52" s="229">
        <f t="shared" si="0"/>
        <v>10400</v>
      </c>
      <c r="T52" t="b">
        <f t="shared" si="1"/>
        <v>1</v>
      </c>
    </row>
    <row r="53" spans="1:20">
      <c r="A53" s="226">
        <v>51</v>
      </c>
      <c r="B53" s="227">
        <v>45803</v>
      </c>
      <c r="C53" s="248" t="s">
        <v>132</v>
      </c>
      <c r="D53" s="230">
        <v>10.4</v>
      </c>
      <c r="E53" s="230">
        <v>10.47</v>
      </c>
      <c r="F53" s="230">
        <v>10.41</v>
      </c>
      <c r="G53" s="230">
        <v>10.47</v>
      </c>
      <c r="H53" s="230">
        <v>10.33</v>
      </c>
      <c r="I53" s="230">
        <v>10.388999999999999</v>
      </c>
      <c r="J53" s="251">
        <v>10</v>
      </c>
      <c r="K53" s="252">
        <v>0.1</v>
      </c>
      <c r="L53" s="228">
        <v>103100</v>
      </c>
      <c r="M53" s="228">
        <v>1072.337</v>
      </c>
      <c r="N53" s="228">
        <v>0</v>
      </c>
      <c r="O53" s="228">
        <v>0</v>
      </c>
      <c r="P53" s="228">
        <v>103100</v>
      </c>
      <c r="Q53" s="228">
        <v>1072.337</v>
      </c>
      <c r="R53" s="228">
        <v>65583</v>
      </c>
      <c r="S53" s="229">
        <f t="shared" si="0"/>
        <v>10410</v>
      </c>
      <c r="T53" t="b">
        <f t="shared" si="1"/>
        <v>1</v>
      </c>
    </row>
    <row r="54" spans="1:20">
      <c r="A54" s="226">
        <v>52</v>
      </c>
      <c r="B54" s="227">
        <v>45804</v>
      </c>
      <c r="C54" s="248" t="s">
        <v>132</v>
      </c>
      <c r="D54" s="230">
        <v>10.41</v>
      </c>
      <c r="E54" s="230">
        <v>10.59</v>
      </c>
      <c r="F54" s="230">
        <v>10.57</v>
      </c>
      <c r="G54" s="230">
        <v>10.59</v>
      </c>
      <c r="H54" s="230">
        <v>10.57</v>
      </c>
      <c r="I54" s="230">
        <v>10.581</v>
      </c>
      <c r="J54" s="251">
        <v>160</v>
      </c>
      <c r="K54" s="252">
        <v>1.54</v>
      </c>
      <c r="L54" s="228">
        <v>1700</v>
      </c>
      <c r="M54" s="228">
        <v>17.977</v>
      </c>
      <c r="N54" s="228">
        <v>0</v>
      </c>
      <c r="O54" s="228">
        <v>0</v>
      </c>
      <c r="P54" s="228">
        <v>1700</v>
      </c>
      <c r="Q54" s="228">
        <v>17.977</v>
      </c>
      <c r="R54" s="228">
        <v>66591</v>
      </c>
      <c r="S54" s="229">
        <f t="shared" si="0"/>
        <v>10570</v>
      </c>
      <c r="T54" t="b">
        <f t="shared" si="1"/>
        <v>1</v>
      </c>
    </row>
    <row r="55" spans="1:20">
      <c r="A55" s="226">
        <v>53</v>
      </c>
      <c r="B55" s="227">
        <v>45805</v>
      </c>
      <c r="C55" s="248" t="s">
        <v>132</v>
      </c>
      <c r="D55" s="230">
        <v>10.57</v>
      </c>
      <c r="E55" s="230">
        <v>10.63</v>
      </c>
      <c r="F55" s="230">
        <v>10.63</v>
      </c>
      <c r="G55" s="230">
        <v>10.63</v>
      </c>
      <c r="H55" s="230">
        <v>10.63</v>
      </c>
      <c r="I55" s="230">
        <v>10.63</v>
      </c>
      <c r="J55" s="251">
        <v>60</v>
      </c>
      <c r="K55" s="252">
        <v>0.56999999999999995</v>
      </c>
      <c r="L55" s="228">
        <v>400</v>
      </c>
      <c r="M55" s="228">
        <v>4.2519999999999998</v>
      </c>
      <c r="N55" s="228">
        <v>0</v>
      </c>
      <c r="O55" s="228">
        <v>0</v>
      </c>
      <c r="P55" s="228">
        <v>400</v>
      </c>
      <c r="Q55" s="228">
        <v>4.2519999999999998</v>
      </c>
      <c r="R55" s="228">
        <v>66969</v>
      </c>
      <c r="S55" s="229">
        <f t="shared" si="0"/>
        <v>10630</v>
      </c>
      <c r="T55" t="b">
        <f t="shared" si="1"/>
        <v>1</v>
      </c>
    </row>
    <row r="56" spans="1:20">
      <c r="A56" s="226">
        <v>54</v>
      </c>
      <c r="B56" s="227">
        <v>45806</v>
      </c>
      <c r="C56" s="248" t="s">
        <v>132</v>
      </c>
      <c r="D56" s="230">
        <v>10.63</v>
      </c>
      <c r="E56" s="230">
        <v>10.63</v>
      </c>
      <c r="F56" s="230">
        <v>10.6</v>
      </c>
      <c r="G56" s="230">
        <v>10.66</v>
      </c>
      <c r="H56" s="230">
        <v>10.6</v>
      </c>
      <c r="I56" s="230">
        <v>10.621</v>
      </c>
      <c r="J56" s="249">
        <v>-30</v>
      </c>
      <c r="K56" s="250">
        <v>-0.28000000000000003</v>
      </c>
      <c r="L56" s="228">
        <v>1700</v>
      </c>
      <c r="M56" s="228">
        <v>18.035</v>
      </c>
      <c r="N56" s="228">
        <v>0</v>
      </c>
      <c r="O56" s="228">
        <v>0</v>
      </c>
      <c r="P56" s="228">
        <v>1700</v>
      </c>
      <c r="Q56" s="228">
        <v>18.035</v>
      </c>
      <c r="R56" s="228">
        <v>66780</v>
      </c>
      <c r="S56" s="229">
        <f t="shared" si="0"/>
        <v>10600</v>
      </c>
      <c r="T56" t="b">
        <f t="shared" si="1"/>
        <v>1</v>
      </c>
    </row>
    <row r="57" spans="1:20">
      <c r="A57" s="226">
        <v>55</v>
      </c>
      <c r="B57" s="227">
        <v>45807</v>
      </c>
      <c r="C57" s="248" t="s">
        <v>132</v>
      </c>
      <c r="D57" s="230">
        <v>10.6</v>
      </c>
      <c r="E57" s="230">
        <v>10.6</v>
      </c>
      <c r="F57" s="230">
        <v>10.55</v>
      </c>
      <c r="G57" s="230">
        <v>10.61</v>
      </c>
      <c r="H57" s="230">
        <v>10.55</v>
      </c>
      <c r="I57" s="230">
        <v>10.583</v>
      </c>
      <c r="J57" s="249">
        <v>-50</v>
      </c>
      <c r="K57" s="250">
        <v>-0.47</v>
      </c>
      <c r="L57" s="228">
        <v>1500</v>
      </c>
      <c r="M57" s="228">
        <v>15.89</v>
      </c>
      <c r="N57" s="228">
        <v>0</v>
      </c>
      <c r="O57" s="228">
        <v>0</v>
      </c>
      <c r="P57" s="228">
        <v>1500</v>
      </c>
      <c r="Q57" s="228">
        <v>15.89</v>
      </c>
      <c r="R57" s="228">
        <v>66465</v>
      </c>
      <c r="S57" s="229">
        <f t="shared" si="0"/>
        <v>10550</v>
      </c>
      <c r="T57" t="b">
        <f t="shared" si="1"/>
        <v>1</v>
      </c>
    </row>
    <row r="58" spans="1:20">
      <c r="A58" s="226">
        <v>56</v>
      </c>
      <c r="B58" s="227">
        <v>45810</v>
      </c>
      <c r="C58" s="248" t="s">
        <v>132</v>
      </c>
      <c r="D58" s="230">
        <v>10.55</v>
      </c>
      <c r="E58" s="230">
        <v>10.51</v>
      </c>
      <c r="F58" s="230">
        <v>10.49</v>
      </c>
      <c r="G58" s="230">
        <v>10.53</v>
      </c>
      <c r="H58" s="230">
        <v>10.49</v>
      </c>
      <c r="I58" s="230">
        <v>10.509</v>
      </c>
      <c r="J58" s="249">
        <v>-60</v>
      </c>
      <c r="K58" s="250">
        <v>-0.56999999999999995</v>
      </c>
      <c r="L58" s="228">
        <v>2600</v>
      </c>
      <c r="M58" s="228">
        <v>27.327000000000002</v>
      </c>
      <c r="N58" s="228">
        <v>0</v>
      </c>
      <c r="O58" s="228">
        <v>0</v>
      </c>
      <c r="P58" s="228">
        <v>2600</v>
      </c>
      <c r="Q58" s="228">
        <v>27.327000000000002</v>
      </c>
      <c r="R58" s="228">
        <v>66087</v>
      </c>
      <c r="S58" s="229">
        <f t="shared" si="0"/>
        <v>10490</v>
      </c>
      <c r="T58" t="b">
        <f t="shared" si="1"/>
        <v>1</v>
      </c>
    </row>
    <row r="59" spans="1:20">
      <c r="A59" s="226">
        <v>57</v>
      </c>
      <c r="B59" s="227">
        <v>45811</v>
      </c>
      <c r="C59" s="248" t="s">
        <v>132</v>
      </c>
      <c r="D59" s="230">
        <v>10.49</v>
      </c>
      <c r="E59" s="230">
        <v>10.53</v>
      </c>
      <c r="F59" s="230">
        <v>10.66</v>
      </c>
      <c r="G59" s="230">
        <v>10.66</v>
      </c>
      <c r="H59" s="230">
        <v>10.53</v>
      </c>
      <c r="I59" s="230">
        <v>10.617000000000001</v>
      </c>
      <c r="J59" s="251">
        <v>170</v>
      </c>
      <c r="K59" s="252">
        <v>1.62</v>
      </c>
      <c r="L59" s="228">
        <v>1700</v>
      </c>
      <c r="M59" s="228">
        <v>18.109000000000002</v>
      </c>
      <c r="N59" s="228">
        <v>0</v>
      </c>
      <c r="O59" s="228">
        <v>0</v>
      </c>
      <c r="P59" s="228">
        <v>1700</v>
      </c>
      <c r="Q59" s="228">
        <v>18.109000000000002</v>
      </c>
      <c r="R59" s="228">
        <v>67158</v>
      </c>
      <c r="S59" s="229">
        <f t="shared" si="0"/>
        <v>10660</v>
      </c>
      <c r="T59" t="b">
        <f t="shared" si="1"/>
        <v>1</v>
      </c>
    </row>
    <row r="60" spans="1:20">
      <c r="A60" s="226">
        <v>58</v>
      </c>
      <c r="B60" s="227">
        <v>45812</v>
      </c>
      <c r="C60" s="248" t="s">
        <v>132</v>
      </c>
      <c r="D60" s="230">
        <v>10.66</v>
      </c>
      <c r="E60" s="230">
        <v>10.71</v>
      </c>
      <c r="F60" s="230">
        <v>10.67</v>
      </c>
      <c r="G60" s="230">
        <v>10.71</v>
      </c>
      <c r="H60" s="230">
        <v>10.67</v>
      </c>
      <c r="I60" s="230">
        <v>10.69</v>
      </c>
      <c r="J60" s="251">
        <v>10</v>
      </c>
      <c r="K60" s="252">
        <v>0.09</v>
      </c>
      <c r="L60" s="228">
        <v>800</v>
      </c>
      <c r="M60" s="228">
        <v>8.56</v>
      </c>
      <c r="N60" s="228">
        <v>0</v>
      </c>
      <c r="O60" s="228">
        <v>0</v>
      </c>
      <c r="P60" s="228">
        <v>800</v>
      </c>
      <c r="Q60" s="228">
        <v>8.56</v>
      </c>
      <c r="R60" s="228">
        <v>67221</v>
      </c>
      <c r="S60" s="229">
        <f t="shared" si="0"/>
        <v>10670</v>
      </c>
      <c r="T60" t="b">
        <f t="shared" si="1"/>
        <v>1</v>
      </c>
    </row>
    <row r="61" spans="1:20">
      <c r="A61" s="226">
        <v>59</v>
      </c>
      <c r="B61" s="227">
        <v>45813</v>
      </c>
      <c r="C61" s="248" t="s">
        <v>132</v>
      </c>
      <c r="D61" s="230">
        <v>10.67</v>
      </c>
      <c r="E61" s="230">
        <v>10.65</v>
      </c>
      <c r="F61" s="230">
        <v>10.63</v>
      </c>
      <c r="G61" s="230">
        <v>10.66</v>
      </c>
      <c r="H61" s="230">
        <v>10.63</v>
      </c>
      <c r="I61" s="230">
        <v>10.646000000000001</v>
      </c>
      <c r="J61" s="249">
        <v>-40</v>
      </c>
      <c r="K61" s="250">
        <v>-0.37</v>
      </c>
      <c r="L61" s="228">
        <v>1500</v>
      </c>
      <c r="M61" s="228">
        <v>15.983000000000001</v>
      </c>
      <c r="N61" s="228">
        <v>100000</v>
      </c>
      <c r="O61" s="228">
        <v>1061.5</v>
      </c>
      <c r="P61" s="228">
        <v>101500</v>
      </c>
      <c r="Q61" s="228">
        <v>1077.4829999999999</v>
      </c>
      <c r="R61" s="228">
        <v>66969</v>
      </c>
      <c r="S61" s="229">
        <f t="shared" si="0"/>
        <v>10630</v>
      </c>
      <c r="T61" t="b">
        <f t="shared" si="1"/>
        <v>1</v>
      </c>
    </row>
    <row r="62" spans="1:20">
      <c r="A62" s="226">
        <v>60</v>
      </c>
      <c r="B62" s="227">
        <v>45814</v>
      </c>
      <c r="C62" s="248" t="s">
        <v>132</v>
      </c>
      <c r="D62" s="230">
        <v>10.63</v>
      </c>
      <c r="E62" s="230">
        <v>10.61</v>
      </c>
      <c r="F62" s="230">
        <v>10.55</v>
      </c>
      <c r="G62" s="230">
        <v>10.61</v>
      </c>
      <c r="H62" s="230">
        <v>10.55</v>
      </c>
      <c r="I62" s="230">
        <v>10.577</v>
      </c>
      <c r="J62" s="249">
        <v>-80</v>
      </c>
      <c r="K62" s="250">
        <v>-0.75</v>
      </c>
      <c r="L62" s="228">
        <v>5900</v>
      </c>
      <c r="M62" s="228">
        <v>62.319000000000003</v>
      </c>
      <c r="N62" s="228">
        <v>0</v>
      </c>
      <c r="O62" s="228">
        <v>0</v>
      </c>
      <c r="P62" s="228">
        <v>5900</v>
      </c>
      <c r="Q62" s="228">
        <v>62.319000000000003</v>
      </c>
      <c r="R62" s="228">
        <v>66465</v>
      </c>
      <c r="S62" s="229">
        <f t="shared" si="0"/>
        <v>10550</v>
      </c>
      <c r="T62" t="b">
        <f t="shared" si="1"/>
        <v>1</v>
      </c>
    </row>
    <row r="63" spans="1:20">
      <c r="A63" s="226">
        <v>61</v>
      </c>
      <c r="B63" s="227">
        <v>45817</v>
      </c>
      <c r="C63" s="248" t="s">
        <v>132</v>
      </c>
      <c r="D63" s="230">
        <v>10.55</v>
      </c>
      <c r="E63" s="230">
        <v>10.55</v>
      </c>
      <c r="F63" s="230">
        <v>10.43</v>
      </c>
      <c r="G63" s="230">
        <v>10.55</v>
      </c>
      <c r="H63" s="230">
        <v>10.43</v>
      </c>
      <c r="I63" s="230">
        <v>10.488</v>
      </c>
      <c r="J63" s="249">
        <v>-120</v>
      </c>
      <c r="K63" s="250">
        <v>-1.1399999999999999</v>
      </c>
      <c r="L63" s="228">
        <v>3500</v>
      </c>
      <c r="M63" s="228">
        <v>36.67</v>
      </c>
      <c r="N63" s="228">
        <v>0</v>
      </c>
      <c r="O63" s="228">
        <v>0</v>
      </c>
      <c r="P63" s="228">
        <v>3500</v>
      </c>
      <c r="Q63" s="228">
        <v>36.67</v>
      </c>
      <c r="R63" s="228">
        <v>65709</v>
      </c>
      <c r="S63" s="229">
        <f t="shared" si="0"/>
        <v>10430</v>
      </c>
      <c r="T63" t="b">
        <f t="shared" si="1"/>
        <v>1</v>
      </c>
    </row>
    <row r="64" spans="1:20">
      <c r="A64" s="226">
        <v>62</v>
      </c>
      <c r="B64" s="227">
        <v>45818</v>
      </c>
      <c r="C64" s="248" t="s">
        <v>132</v>
      </c>
      <c r="D64" s="230">
        <v>10.43</v>
      </c>
      <c r="E64" s="230">
        <v>10.43</v>
      </c>
      <c r="F64" s="230">
        <v>10.43</v>
      </c>
      <c r="G64" s="230">
        <v>10.52</v>
      </c>
      <c r="H64" s="230">
        <v>10.43</v>
      </c>
      <c r="I64" s="230">
        <v>10.467000000000001</v>
      </c>
      <c r="J64" s="251">
        <v>0</v>
      </c>
      <c r="K64" s="252">
        <v>0</v>
      </c>
      <c r="L64" s="228">
        <v>3500</v>
      </c>
      <c r="M64" s="228">
        <v>36.621000000000002</v>
      </c>
      <c r="N64" s="228">
        <v>0</v>
      </c>
      <c r="O64" s="228">
        <v>0</v>
      </c>
      <c r="P64" s="228">
        <v>3500</v>
      </c>
      <c r="Q64" s="228">
        <v>36.621000000000002</v>
      </c>
      <c r="R64" s="228">
        <v>65709</v>
      </c>
      <c r="S64" s="229">
        <f t="shared" si="0"/>
        <v>10430</v>
      </c>
      <c r="T64" t="b">
        <f t="shared" si="1"/>
        <v>1</v>
      </c>
    </row>
    <row r="65" spans="1:20">
      <c r="A65" s="226">
        <v>63</v>
      </c>
      <c r="B65" s="227">
        <v>45819</v>
      </c>
      <c r="C65" s="248" t="s">
        <v>132</v>
      </c>
      <c r="D65" s="230">
        <v>10.43</v>
      </c>
      <c r="E65" s="230">
        <v>10.45</v>
      </c>
      <c r="F65" s="230">
        <v>10.43</v>
      </c>
      <c r="G65" s="230">
        <v>10.45</v>
      </c>
      <c r="H65" s="230">
        <v>10.43</v>
      </c>
      <c r="I65" s="230">
        <v>10.443</v>
      </c>
      <c r="J65" s="249">
        <v>0</v>
      </c>
      <c r="K65" s="250">
        <v>0</v>
      </c>
      <c r="L65" s="228">
        <v>300</v>
      </c>
      <c r="M65" s="228">
        <v>3.133</v>
      </c>
      <c r="N65" s="228">
        <v>0</v>
      </c>
      <c r="O65" s="228">
        <v>0</v>
      </c>
      <c r="P65" s="228">
        <v>300</v>
      </c>
      <c r="Q65" s="228">
        <v>3.133</v>
      </c>
      <c r="R65" s="228">
        <v>65709</v>
      </c>
      <c r="S65" s="229">
        <f t="shared" si="0"/>
        <v>10430</v>
      </c>
      <c r="T65" t="b">
        <f t="shared" si="1"/>
        <v>1</v>
      </c>
    </row>
    <row r="66" spans="1:20">
      <c r="A66" s="226">
        <v>64</v>
      </c>
      <c r="B66" s="227">
        <v>45820</v>
      </c>
      <c r="C66" s="248" t="s">
        <v>132</v>
      </c>
      <c r="D66" s="230">
        <v>10.43</v>
      </c>
      <c r="E66" s="230">
        <v>10.56</v>
      </c>
      <c r="F66" s="230">
        <v>10.51</v>
      </c>
      <c r="G66" s="230">
        <v>11.15</v>
      </c>
      <c r="H66" s="230">
        <v>10.51</v>
      </c>
      <c r="I66" s="230">
        <v>10.654999999999999</v>
      </c>
      <c r="J66" s="251">
        <v>80</v>
      </c>
      <c r="K66" s="252">
        <v>0.77</v>
      </c>
      <c r="L66" s="228">
        <v>3700</v>
      </c>
      <c r="M66" s="228">
        <v>39.164999999999999</v>
      </c>
      <c r="N66" s="228">
        <v>0</v>
      </c>
      <c r="O66" s="228">
        <v>0</v>
      </c>
      <c r="P66" s="228">
        <v>3700</v>
      </c>
      <c r="Q66" s="228">
        <v>39.164999999999999</v>
      </c>
      <c r="R66" s="228">
        <v>66213</v>
      </c>
      <c r="S66" s="229">
        <f t="shared" si="0"/>
        <v>10510</v>
      </c>
      <c r="T66" t="b">
        <f t="shared" si="1"/>
        <v>1</v>
      </c>
    </row>
    <row r="67" spans="1:20">
      <c r="A67" s="226">
        <v>65</v>
      </c>
      <c r="B67" s="227">
        <v>45821</v>
      </c>
      <c r="C67" s="248" t="s">
        <v>132</v>
      </c>
      <c r="D67" s="230">
        <v>10.51</v>
      </c>
      <c r="E67" s="230">
        <v>10.47</v>
      </c>
      <c r="F67" s="230">
        <v>10.4</v>
      </c>
      <c r="G67" s="230">
        <v>10.47</v>
      </c>
      <c r="H67" s="230">
        <v>10.4</v>
      </c>
      <c r="I67" s="230">
        <v>10.417999999999999</v>
      </c>
      <c r="J67" s="249">
        <v>-110</v>
      </c>
      <c r="K67" s="250">
        <v>-1.05</v>
      </c>
      <c r="L67" s="228">
        <v>5700</v>
      </c>
      <c r="M67" s="228">
        <v>59.414000000000001</v>
      </c>
      <c r="N67" s="228">
        <v>0</v>
      </c>
      <c r="O67" s="228">
        <v>0</v>
      </c>
      <c r="P67" s="228">
        <v>5700</v>
      </c>
      <c r="Q67" s="228">
        <v>59.414000000000001</v>
      </c>
      <c r="R67" s="228">
        <v>65520</v>
      </c>
      <c r="S67" s="229">
        <f t="shared" si="0"/>
        <v>10400</v>
      </c>
      <c r="T67" t="b">
        <f t="shared" si="1"/>
        <v>1</v>
      </c>
    </row>
    <row r="68" spans="1:20">
      <c r="A68" s="226">
        <v>66</v>
      </c>
      <c r="B68" s="227">
        <v>45824</v>
      </c>
      <c r="C68" s="248" t="s">
        <v>132</v>
      </c>
      <c r="D68" s="230">
        <v>10.4</v>
      </c>
      <c r="E68" s="230">
        <v>10.55</v>
      </c>
      <c r="F68" s="230">
        <v>10.58</v>
      </c>
      <c r="G68" s="230">
        <v>10.58</v>
      </c>
      <c r="H68" s="230">
        <v>10.55</v>
      </c>
      <c r="I68" s="230">
        <v>10.565</v>
      </c>
      <c r="J68" s="251">
        <v>180</v>
      </c>
      <c r="K68" s="252">
        <v>1.73</v>
      </c>
      <c r="L68" s="228">
        <v>1000</v>
      </c>
      <c r="M68" s="228">
        <v>10.577</v>
      </c>
      <c r="N68" s="228">
        <v>0</v>
      </c>
      <c r="O68" s="228">
        <v>0</v>
      </c>
      <c r="P68" s="228">
        <v>1000</v>
      </c>
      <c r="Q68" s="228">
        <v>10.577</v>
      </c>
      <c r="R68" s="228">
        <v>66654</v>
      </c>
      <c r="S68" s="229">
        <f t="shared" ref="S68:S93" si="2">F68*1000</f>
        <v>10580</v>
      </c>
      <c r="T68" t="b">
        <f t="shared" ref="T68:T93" si="3">ISNUMBER(B68)</f>
        <v>1</v>
      </c>
    </row>
    <row r="69" spans="1:20">
      <c r="A69" s="226">
        <v>67</v>
      </c>
      <c r="B69" s="227">
        <v>45825</v>
      </c>
      <c r="C69" s="248" t="s">
        <v>132</v>
      </c>
      <c r="D69" s="230">
        <v>10.58</v>
      </c>
      <c r="E69" s="230">
        <v>10.58</v>
      </c>
      <c r="F69" s="230">
        <v>10.58</v>
      </c>
      <c r="G69" s="230">
        <v>10.58</v>
      </c>
      <c r="H69" s="230">
        <v>10.58</v>
      </c>
      <c r="I69" s="230">
        <v>0</v>
      </c>
      <c r="J69" s="249">
        <v>0</v>
      </c>
      <c r="K69" s="250">
        <v>0</v>
      </c>
      <c r="L69" s="228">
        <v>0</v>
      </c>
      <c r="M69" s="228">
        <v>0</v>
      </c>
      <c r="N69" s="228">
        <v>0</v>
      </c>
      <c r="O69" s="228">
        <v>0</v>
      </c>
      <c r="P69" s="228">
        <v>0</v>
      </c>
      <c r="Q69" s="228">
        <v>0</v>
      </c>
      <c r="R69" s="228">
        <v>66654</v>
      </c>
      <c r="S69" s="229">
        <f t="shared" si="2"/>
        <v>10580</v>
      </c>
      <c r="T69" t="b">
        <f t="shared" si="3"/>
        <v>1</v>
      </c>
    </row>
    <row r="70" spans="1:20">
      <c r="A70" s="226">
        <v>68</v>
      </c>
      <c r="B70" s="227">
        <v>45826</v>
      </c>
      <c r="C70" s="248" t="s">
        <v>132</v>
      </c>
      <c r="D70" s="230">
        <v>10.58</v>
      </c>
      <c r="E70" s="230">
        <v>10.72</v>
      </c>
      <c r="F70" s="230">
        <v>10.7</v>
      </c>
      <c r="G70" s="230">
        <v>10.72</v>
      </c>
      <c r="H70" s="230">
        <v>10.7</v>
      </c>
      <c r="I70" s="230">
        <v>10.712999999999999</v>
      </c>
      <c r="J70" s="251">
        <v>120</v>
      </c>
      <c r="K70" s="252">
        <v>1.1299999999999999</v>
      </c>
      <c r="L70" s="228">
        <v>3400</v>
      </c>
      <c r="M70" s="228">
        <v>36.433</v>
      </c>
      <c r="N70" s="228">
        <v>0</v>
      </c>
      <c r="O70" s="228">
        <v>0</v>
      </c>
      <c r="P70" s="228">
        <v>3400</v>
      </c>
      <c r="Q70" s="228">
        <v>36.433</v>
      </c>
      <c r="R70" s="228">
        <v>67410</v>
      </c>
      <c r="S70" s="229">
        <f t="shared" si="2"/>
        <v>10700</v>
      </c>
      <c r="T70" t="b">
        <f t="shared" si="3"/>
        <v>1</v>
      </c>
    </row>
    <row r="71" spans="1:20">
      <c r="A71" s="226">
        <v>69</v>
      </c>
      <c r="B71" s="227">
        <v>45827</v>
      </c>
      <c r="C71" s="248" t="s">
        <v>132</v>
      </c>
      <c r="D71" s="230">
        <v>10.7</v>
      </c>
      <c r="E71" s="230">
        <v>10.74</v>
      </c>
      <c r="F71" s="230">
        <v>10.7</v>
      </c>
      <c r="G71" s="230">
        <v>10.74</v>
      </c>
      <c r="H71" s="230">
        <v>10.7</v>
      </c>
      <c r="I71" s="230">
        <v>10.72</v>
      </c>
      <c r="J71" s="249">
        <v>0</v>
      </c>
      <c r="K71" s="250">
        <v>0</v>
      </c>
      <c r="L71" s="228">
        <v>700</v>
      </c>
      <c r="M71" s="228">
        <v>7.51</v>
      </c>
      <c r="N71" s="228">
        <v>0</v>
      </c>
      <c r="O71" s="228">
        <v>0</v>
      </c>
      <c r="P71" s="228">
        <v>700</v>
      </c>
      <c r="Q71" s="228">
        <v>7.51</v>
      </c>
      <c r="R71" s="228">
        <v>67410</v>
      </c>
      <c r="S71" s="229">
        <f t="shared" si="2"/>
        <v>10700</v>
      </c>
      <c r="T71" t="b">
        <f t="shared" si="3"/>
        <v>1</v>
      </c>
    </row>
    <row r="72" spans="1:20">
      <c r="A72" s="226">
        <v>70</v>
      </c>
      <c r="B72" s="227">
        <v>45828</v>
      </c>
      <c r="C72" s="248" t="s">
        <v>132</v>
      </c>
      <c r="D72" s="230">
        <v>10.7</v>
      </c>
      <c r="E72" s="230">
        <v>10.79</v>
      </c>
      <c r="F72" s="230">
        <v>10.75</v>
      </c>
      <c r="G72" s="230">
        <v>10.79</v>
      </c>
      <c r="H72" s="230">
        <v>10.75</v>
      </c>
      <c r="I72" s="230">
        <v>10.773999999999999</v>
      </c>
      <c r="J72" s="251">
        <v>50</v>
      </c>
      <c r="K72" s="252">
        <v>0.47</v>
      </c>
      <c r="L72" s="228">
        <v>2100</v>
      </c>
      <c r="M72" s="228">
        <v>22.632999999999999</v>
      </c>
      <c r="N72" s="228">
        <v>0</v>
      </c>
      <c r="O72" s="228">
        <v>0</v>
      </c>
      <c r="P72" s="228">
        <v>2100</v>
      </c>
      <c r="Q72" s="228">
        <v>22.632999999999999</v>
      </c>
      <c r="R72" s="228">
        <v>67725</v>
      </c>
      <c r="S72" s="229">
        <f t="shared" si="2"/>
        <v>10750</v>
      </c>
      <c r="T72" t="b">
        <f t="shared" si="3"/>
        <v>1</v>
      </c>
    </row>
    <row r="73" spans="1:20">
      <c r="A73" s="226">
        <v>71</v>
      </c>
      <c r="B73" s="227">
        <v>45831</v>
      </c>
      <c r="C73" s="248" t="s">
        <v>132</v>
      </c>
      <c r="D73" s="230">
        <v>10.75</v>
      </c>
      <c r="E73" s="230">
        <v>10.72</v>
      </c>
      <c r="F73" s="230">
        <v>10.75</v>
      </c>
      <c r="G73" s="230">
        <v>10.75</v>
      </c>
      <c r="H73" s="230">
        <v>10.72</v>
      </c>
      <c r="I73" s="230">
        <v>10.734999999999999</v>
      </c>
      <c r="J73" s="249">
        <v>0</v>
      </c>
      <c r="K73" s="250">
        <v>0</v>
      </c>
      <c r="L73" s="228">
        <v>600</v>
      </c>
      <c r="M73" s="228">
        <v>6.4470000000000001</v>
      </c>
      <c r="N73" s="228">
        <v>0</v>
      </c>
      <c r="O73" s="228">
        <v>0</v>
      </c>
      <c r="P73" s="228">
        <v>600</v>
      </c>
      <c r="Q73" s="228">
        <v>6.4470000000000001</v>
      </c>
      <c r="R73" s="228">
        <v>67725</v>
      </c>
      <c r="S73" s="229">
        <f t="shared" si="2"/>
        <v>10750</v>
      </c>
      <c r="T73" t="b">
        <f t="shared" si="3"/>
        <v>1</v>
      </c>
    </row>
    <row r="74" spans="1:20">
      <c r="A74" s="226">
        <v>72</v>
      </c>
      <c r="B74" s="227">
        <v>45832</v>
      </c>
      <c r="C74" s="248" t="s">
        <v>132</v>
      </c>
      <c r="D74" s="230">
        <v>10.75</v>
      </c>
      <c r="E74" s="230">
        <v>10.87</v>
      </c>
      <c r="F74" s="230">
        <v>10.89</v>
      </c>
      <c r="G74" s="230">
        <v>10.9</v>
      </c>
      <c r="H74" s="230">
        <v>10.87</v>
      </c>
      <c r="I74" s="230">
        <v>10.887</v>
      </c>
      <c r="J74" s="251">
        <v>140</v>
      </c>
      <c r="K74" s="252">
        <v>1.3</v>
      </c>
      <c r="L74" s="228">
        <v>1200</v>
      </c>
      <c r="M74" s="228">
        <v>13.076000000000001</v>
      </c>
      <c r="N74" s="228">
        <v>0</v>
      </c>
      <c r="O74" s="228">
        <v>0</v>
      </c>
      <c r="P74" s="228">
        <v>1200</v>
      </c>
      <c r="Q74" s="228">
        <v>13.076000000000001</v>
      </c>
      <c r="R74" s="228">
        <v>68607</v>
      </c>
      <c r="S74" s="229">
        <f t="shared" si="2"/>
        <v>10890</v>
      </c>
      <c r="T74" t="b">
        <f t="shared" si="3"/>
        <v>1</v>
      </c>
    </row>
    <row r="75" spans="1:20">
      <c r="A75" s="226">
        <v>73</v>
      </c>
      <c r="B75" s="227">
        <v>45833</v>
      </c>
      <c r="C75" s="248" t="s">
        <v>132</v>
      </c>
      <c r="D75" s="230">
        <v>10.89</v>
      </c>
      <c r="E75" s="230">
        <v>10.9</v>
      </c>
      <c r="F75" s="230">
        <v>10.9</v>
      </c>
      <c r="G75" s="230">
        <v>10.9</v>
      </c>
      <c r="H75" s="230">
        <v>10.9</v>
      </c>
      <c r="I75" s="230">
        <v>10.9</v>
      </c>
      <c r="J75" s="251">
        <v>10</v>
      </c>
      <c r="K75" s="252">
        <v>0.09</v>
      </c>
      <c r="L75" s="228">
        <v>100</v>
      </c>
      <c r="M75" s="228">
        <v>1.0900000000000001</v>
      </c>
      <c r="N75" s="228">
        <v>0</v>
      </c>
      <c r="O75" s="228">
        <v>0</v>
      </c>
      <c r="P75" s="228">
        <v>100</v>
      </c>
      <c r="Q75" s="228">
        <v>1.0900000000000001</v>
      </c>
      <c r="R75" s="228">
        <v>68670</v>
      </c>
      <c r="S75" s="229">
        <f t="shared" si="2"/>
        <v>10900</v>
      </c>
      <c r="T75" t="b">
        <f t="shared" si="3"/>
        <v>1</v>
      </c>
    </row>
    <row r="76" spans="1:20">
      <c r="A76" s="226">
        <v>74</v>
      </c>
      <c r="B76" s="227">
        <v>45834</v>
      </c>
      <c r="C76" s="248" t="s">
        <v>132</v>
      </c>
      <c r="D76" s="230">
        <v>10.9</v>
      </c>
      <c r="E76" s="230">
        <v>10.94</v>
      </c>
      <c r="F76" s="230">
        <v>10.86</v>
      </c>
      <c r="G76" s="230">
        <v>10.94</v>
      </c>
      <c r="H76" s="230">
        <v>10.86</v>
      </c>
      <c r="I76" s="230">
        <v>10.879</v>
      </c>
      <c r="J76" s="249">
        <v>-40</v>
      </c>
      <c r="K76" s="250">
        <v>-0.37</v>
      </c>
      <c r="L76" s="228">
        <v>1300</v>
      </c>
      <c r="M76" s="228">
        <v>14.138999999999999</v>
      </c>
      <c r="N76" s="228">
        <v>0</v>
      </c>
      <c r="O76" s="228">
        <v>0</v>
      </c>
      <c r="P76" s="228">
        <v>1300</v>
      </c>
      <c r="Q76" s="228">
        <v>14.138999999999999</v>
      </c>
      <c r="R76" s="228">
        <v>68418</v>
      </c>
      <c r="S76" s="229">
        <f t="shared" si="2"/>
        <v>10860</v>
      </c>
      <c r="T76" t="b">
        <f t="shared" si="3"/>
        <v>1</v>
      </c>
    </row>
    <row r="77" spans="1:20">
      <c r="A77" s="226">
        <v>75</v>
      </c>
      <c r="B77" s="227">
        <v>45835</v>
      </c>
      <c r="C77" s="248" t="s">
        <v>132</v>
      </c>
      <c r="D77" s="230">
        <v>10.86</v>
      </c>
      <c r="E77" s="230">
        <v>10.93</v>
      </c>
      <c r="F77" s="230">
        <v>10.93</v>
      </c>
      <c r="G77" s="230">
        <v>10.93</v>
      </c>
      <c r="H77" s="230">
        <v>10.93</v>
      </c>
      <c r="I77" s="230">
        <v>10.93</v>
      </c>
      <c r="J77" s="251">
        <v>70</v>
      </c>
      <c r="K77" s="252">
        <v>0.64</v>
      </c>
      <c r="L77" s="228">
        <v>1000</v>
      </c>
      <c r="M77" s="228">
        <v>10.93</v>
      </c>
      <c r="N77" s="228">
        <v>0</v>
      </c>
      <c r="O77" s="228">
        <v>0</v>
      </c>
      <c r="P77" s="228">
        <v>1000</v>
      </c>
      <c r="Q77" s="228">
        <v>10.93</v>
      </c>
      <c r="R77" s="228">
        <v>68859</v>
      </c>
      <c r="S77" s="229">
        <f t="shared" si="2"/>
        <v>10930</v>
      </c>
      <c r="T77" t="b">
        <f t="shared" si="3"/>
        <v>1</v>
      </c>
    </row>
    <row r="78" spans="1:20">
      <c r="A78" s="226">
        <v>76</v>
      </c>
      <c r="B78" s="227">
        <v>45838</v>
      </c>
      <c r="C78" s="248" t="s">
        <v>132</v>
      </c>
      <c r="D78" s="230">
        <v>10.93</v>
      </c>
      <c r="E78" s="230">
        <v>10.99</v>
      </c>
      <c r="F78" s="230">
        <v>10.99</v>
      </c>
      <c r="G78" s="230">
        <v>11.01</v>
      </c>
      <c r="H78" s="230">
        <v>10.99</v>
      </c>
      <c r="I78" s="230">
        <v>10.994999999999999</v>
      </c>
      <c r="J78" s="251">
        <v>60</v>
      </c>
      <c r="K78" s="252">
        <v>0.55000000000000004</v>
      </c>
      <c r="L78" s="228">
        <v>5300</v>
      </c>
      <c r="M78" s="228">
        <v>58.258000000000003</v>
      </c>
      <c r="N78" s="228">
        <v>100000</v>
      </c>
      <c r="O78" s="228">
        <v>1109</v>
      </c>
      <c r="P78" s="228">
        <v>105300</v>
      </c>
      <c r="Q78" s="228">
        <v>1167.258</v>
      </c>
      <c r="R78" s="228">
        <v>69237</v>
      </c>
      <c r="S78" s="229">
        <f t="shared" si="2"/>
        <v>10990</v>
      </c>
      <c r="T78" t="b">
        <f t="shared" si="3"/>
        <v>1</v>
      </c>
    </row>
    <row r="79" spans="1:20">
      <c r="A79" s="226">
        <v>77</v>
      </c>
      <c r="B79" s="227">
        <v>45839</v>
      </c>
      <c r="C79" s="248" t="s">
        <v>132</v>
      </c>
      <c r="D79" s="230">
        <v>10.99</v>
      </c>
      <c r="E79" s="230">
        <v>10.99</v>
      </c>
      <c r="F79" s="230">
        <v>10.95</v>
      </c>
      <c r="G79" s="230">
        <v>11.01</v>
      </c>
      <c r="H79" s="230">
        <v>10.95</v>
      </c>
      <c r="I79" s="230">
        <v>10.973000000000001</v>
      </c>
      <c r="J79" s="249">
        <v>-40</v>
      </c>
      <c r="K79" s="250">
        <v>-0.36</v>
      </c>
      <c r="L79" s="228">
        <v>15000</v>
      </c>
      <c r="M79" s="228">
        <v>164.60599999999999</v>
      </c>
      <c r="N79" s="228">
        <v>0</v>
      </c>
      <c r="O79" s="228">
        <v>0</v>
      </c>
      <c r="P79" s="228">
        <v>15000</v>
      </c>
      <c r="Q79" s="228">
        <v>164.60599999999999</v>
      </c>
      <c r="R79" s="228">
        <v>68985</v>
      </c>
      <c r="S79" s="229">
        <f t="shared" si="2"/>
        <v>10950</v>
      </c>
      <c r="T79" t="b">
        <f t="shared" si="3"/>
        <v>1</v>
      </c>
    </row>
    <row r="80" spans="1:20">
      <c r="A80" s="226">
        <v>78</v>
      </c>
      <c r="B80" s="227">
        <v>45840</v>
      </c>
      <c r="C80" s="248" t="s">
        <v>132</v>
      </c>
      <c r="D80" s="230">
        <v>10.95</v>
      </c>
      <c r="E80" s="230">
        <v>11.02</v>
      </c>
      <c r="F80" s="230">
        <v>11.02</v>
      </c>
      <c r="G80" s="230">
        <v>11.03</v>
      </c>
      <c r="H80" s="230">
        <v>11.01</v>
      </c>
      <c r="I80" s="230">
        <v>11.022</v>
      </c>
      <c r="J80" s="251">
        <v>70</v>
      </c>
      <c r="K80" s="252">
        <v>0.64</v>
      </c>
      <c r="L80" s="228">
        <v>700</v>
      </c>
      <c r="M80" s="228">
        <v>7.7160000000000002</v>
      </c>
      <c r="N80" s="228">
        <v>0</v>
      </c>
      <c r="O80" s="228">
        <v>0</v>
      </c>
      <c r="P80" s="228">
        <v>700</v>
      </c>
      <c r="Q80" s="228">
        <v>7.7160000000000002</v>
      </c>
      <c r="R80" s="228">
        <v>69426</v>
      </c>
      <c r="S80" s="229">
        <f t="shared" si="2"/>
        <v>11020</v>
      </c>
      <c r="T80" t="b">
        <f t="shared" si="3"/>
        <v>1</v>
      </c>
    </row>
    <row r="81" spans="1:20">
      <c r="A81" s="226">
        <v>79</v>
      </c>
      <c r="B81" s="227">
        <v>45841</v>
      </c>
      <c r="C81" s="248" t="s">
        <v>132</v>
      </c>
      <c r="D81" s="230">
        <v>11.02</v>
      </c>
      <c r="E81" s="230">
        <v>11.1</v>
      </c>
      <c r="F81" s="230">
        <v>11.1</v>
      </c>
      <c r="G81" s="230">
        <v>11.15</v>
      </c>
      <c r="H81" s="230">
        <v>11.1</v>
      </c>
      <c r="I81" s="230">
        <v>11.124000000000001</v>
      </c>
      <c r="J81" s="251">
        <v>80</v>
      </c>
      <c r="K81" s="252">
        <v>0.73</v>
      </c>
      <c r="L81" s="228">
        <v>9700</v>
      </c>
      <c r="M81" s="228">
        <v>107.77800000000001</v>
      </c>
      <c r="N81" s="228">
        <v>100000</v>
      </c>
      <c r="O81" s="228">
        <v>1125.3</v>
      </c>
      <c r="P81" s="228">
        <v>109700</v>
      </c>
      <c r="Q81" s="228">
        <v>1233.078</v>
      </c>
      <c r="R81" s="228">
        <v>69930</v>
      </c>
      <c r="S81" s="229">
        <f t="shared" si="2"/>
        <v>11100</v>
      </c>
      <c r="T81" t="b">
        <f t="shared" si="3"/>
        <v>1</v>
      </c>
    </row>
    <row r="82" spans="1:20">
      <c r="A82" s="226">
        <v>80</v>
      </c>
      <c r="B82" s="227">
        <v>45842</v>
      </c>
      <c r="C82" s="248" t="s">
        <v>132</v>
      </c>
      <c r="D82" s="230">
        <v>11.1</v>
      </c>
      <c r="E82" s="230">
        <v>11.14</v>
      </c>
      <c r="F82" s="230">
        <v>11.11</v>
      </c>
      <c r="G82" s="230">
        <v>11.16</v>
      </c>
      <c r="H82" s="230">
        <v>11.08</v>
      </c>
      <c r="I82" s="230">
        <v>11.116</v>
      </c>
      <c r="J82" s="251">
        <v>10</v>
      </c>
      <c r="K82" s="252">
        <v>0.09</v>
      </c>
      <c r="L82" s="228">
        <v>2300</v>
      </c>
      <c r="M82" s="228">
        <v>25.571999999999999</v>
      </c>
      <c r="N82" s="228">
        <v>0</v>
      </c>
      <c r="O82" s="228">
        <v>0</v>
      </c>
      <c r="P82" s="228">
        <v>2300</v>
      </c>
      <c r="Q82" s="228">
        <v>25.571999999999999</v>
      </c>
      <c r="R82" s="228">
        <v>69993</v>
      </c>
      <c r="S82" s="229">
        <f t="shared" si="2"/>
        <v>11110</v>
      </c>
      <c r="T82" t="b">
        <f t="shared" si="3"/>
        <v>1</v>
      </c>
    </row>
    <row r="83" spans="1:20">
      <c r="A83" s="226">
        <v>81</v>
      </c>
      <c r="B83" s="227">
        <v>45845</v>
      </c>
      <c r="C83" s="248" t="s">
        <v>132</v>
      </c>
      <c r="D83" s="230">
        <v>11.11</v>
      </c>
      <c r="E83" s="230">
        <v>11.22</v>
      </c>
      <c r="F83" s="230">
        <v>11.26</v>
      </c>
      <c r="G83" s="230">
        <v>11.26</v>
      </c>
      <c r="H83" s="230">
        <v>11.22</v>
      </c>
      <c r="I83" s="230">
        <v>11.25</v>
      </c>
      <c r="J83" s="251">
        <v>150</v>
      </c>
      <c r="K83" s="252">
        <v>1.35</v>
      </c>
      <c r="L83" s="228">
        <v>2000</v>
      </c>
      <c r="M83" s="228">
        <v>22.501999999999999</v>
      </c>
      <c r="N83" s="228">
        <v>100000</v>
      </c>
      <c r="O83" s="228">
        <v>1117.4000000000001</v>
      </c>
      <c r="P83" s="228">
        <v>102000</v>
      </c>
      <c r="Q83" s="228">
        <v>1139.902</v>
      </c>
      <c r="R83" s="228">
        <v>70938</v>
      </c>
      <c r="S83" s="229">
        <f t="shared" si="2"/>
        <v>11260</v>
      </c>
      <c r="T83" t="b">
        <f t="shared" si="3"/>
        <v>1</v>
      </c>
    </row>
    <row r="84" spans="1:20">
      <c r="A84" s="226">
        <v>82</v>
      </c>
      <c r="B84" s="227">
        <v>45846</v>
      </c>
      <c r="C84" s="248" t="s">
        <v>132</v>
      </c>
      <c r="D84" s="230">
        <v>11.26</v>
      </c>
      <c r="E84" s="230">
        <v>11.35</v>
      </c>
      <c r="F84" s="230">
        <v>11.35</v>
      </c>
      <c r="G84" s="230">
        <v>11.37</v>
      </c>
      <c r="H84" s="230">
        <v>11.33</v>
      </c>
      <c r="I84" s="230">
        <v>11.356999999999999</v>
      </c>
      <c r="J84" s="251">
        <v>90</v>
      </c>
      <c r="K84" s="252">
        <v>0.8</v>
      </c>
      <c r="L84" s="228">
        <v>29600</v>
      </c>
      <c r="M84" s="228">
        <v>335.98200000000003</v>
      </c>
      <c r="N84" s="228">
        <v>0</v>
      </c>
      <c r="O84" s="228">
        <v>0</v>
      </c>
      <c r="P84" s="228">
        <v>29600</v>
      </c>
      <c r="Q84" s="228">
        <v>335.98200000000003</v>
      </c>
      <c r="R84" s="228">
        <v>71505</v>
      </c>
      <c r="S84" s="229">
        <f t="shared" si="2"/>
        <v>11350</v>
      </c>
      <c r="T84" t="b">
        <f t="shared" si="3"/>
        <v>1</v>
      </c>
    </row>
    <row r="85" spans="1:20">
      <c r="A85" s="226">
        <v>83</v>
      </c>
      <c r="B85" s="227">
        <v>45847</v>
      </c>
      <c r="C85" s="248" t="s">
        <v>132</v>
      </c>
      <c r="D85" s="230">
        <v>11.35</v>
      </c>
      <c r="E85" s="230">
        <v>11.47</v>
      </c>
      <c r="F85" s="230">
        <v>11.46</v>
      </c>
      <c r="G85" s="230">
        <v>11.51</v>
      </c>
      <c r="H85" s="230">
        <v>11.46</v>
      </c>
      <c r="I85" s="230">
        <v>11.484999999999999</v>
      </c>
      <c r="J85" s="251">
        <v>110</v>
      </c>
      <c r="K85" s="252">
        <v>0.97</v>
      </c>
      <c r="L85" s="228">
        <v>22200</v>
      </c>
      <c r="M85" s="228">
        <v>255.05099999999999</v>
      </c>
      <c r="N85" s="228">
        <v>0</v>
      </c>
      <c r="O85" s="228">
        <v>0</v>
      </c>
      <c r="P85" s="228">
        <v>22200</v>
      </c>
      <c r="Q85" s="228">
        <v>255.05099999999999</v>
      </c>
      <c r="R85" s="228">
        <v>72198</v>
      </c>
      <c r="S85" s="229">
        <f t="shared" si="2"/>
        <v>11460</v>
      </c>
      <c r="T85" t="b">
        <f t="shared" si="3"/>
        <v>1</v>
      </c>
    </row>
    <row r="86" spans="1:20">
      <c r="A86" s="226">
        <v>84</v>
      </c>
      <c r="B86" s="227">
        <v>45848</v>
      </c>
      <c r="C86" s="248" t="s">
        <v>132</v>
      </c>
      <c r="D86" s="230">
        <v>11.46</v>
      </c>
      <c r="E86" s="230">
        <v>11.56</v>
      </c>
      <c r="F86" s="230">
        <v>11.6</v>
      </c>
      <c r="G86" s="230">
        <v>11.6</v>
      </c>
      <c r="H86" s="230">
        <v>11.55</v>
      </c>
      <c r="I86" s="230">
        <v>11.571</v>
      </c>
      <c r="J86" s="251">
        <v>140</v>
      </c>
      <c r="K86" s="252">
        <v>1.22</v>
      </c>
      <c r="L86" s="228">
        <v>14300</v>
      </c>
      <c r="M86" s="228">
        <v>165.35900000000001</v>
      </c>
      <c r="N86" s="228">
        <v>0</v>
      </c>
      <c r="O86" s="228">
        <v>0</v>
      </c>
      <c r="P86" s="228">
        <v>14300</v>
      </c>
      <c r="Q86" s="228">
        <v>165.35900000000001</v>
      </c>
      <c r="R86" s="228">
        <v>73080</v>
      </c>
      <c r="S86" s="229">
        <f t="shared" si="2"/>
        <v>11600</v>
      </c>
      <c r="T86" t="b">
        <f t="shared" si="3"/>
        <v>1</v>
      </c>
    </row>
    <row r="87" spans="1:20">
      <c r="A87" s="226">
        <v>85</v>
      </c>
      <c r="B87" s="227">
        <v>45849</v>
      </c>
      <c r="C87" s="248" t="s">
        <v>132</v>
      </c>
      <c r="D87" s="230">
        <v>11.6</v>
      </c>
      <c r="E87" s="230">
        <v>11.69</v>
      </c>
      <c r="F87" s="230">
        <v>11.78</v>
      </c>
      <c r="G87" s="230">
        <v>11.78</v>
      </c>
      <c r="H87" s="230">
        <v>11.63</v>
      </c>
      <c r="I87" s="230">
        <v>11.736000000000001</v>
      </c>
      <c r="J87" s="251">
        <v>180</v>
      </c>
      <c r="K87" s="252">
        <v>1.55</v>
      </c>
      <c r="L87" s="228">
        <v>14500</v>
      </c>
      <c r="M87" s="228">
        <v>169.81399999999999</v>
      </c>
      <c r="N87" s="228">
        <v>0</v>
      </c>
      <c r="O87" s="228">
        <v>0</v>
      </c>
      <c r="P87" s="228">
        <v>14500</v>
      </c>
      <c r="Q87" s="228">
        <v>169.81399999999999</v>
      </c>
      <c r="R87" s="228">
        <v>74214</v>
      </c>
      <c r="S87" s="229">
        <f t="shared" si="2"/>
        <v>11780</v>
      </c>
      <c r="T87" t="b">
        <f t="shared" si="3"/>
        <v>1</v>
      </c>
    </row>
    <row r="88" spans="1:20">
      <c r="A88" s="226">
        <v>86</v>
      </c>
      <c r="B88" s="227">
        <v>45852</v>
      </c>
      <c r="C88" s="248" t="s">
        <v>132</v>
      </c>
      <c r="D88" s="230">
        <v>11.78</v>
      </c>
      <c r="E88" s="230">
        <v>11.78</v>
      </c>
      <c r="F88" s="230">
        <v>11.79</v>
      </c>
      <c r="G88" s="230">
        <v>11.79</v>
      </c>
      <c r="H88" s="230">
        <v>11.7</v>
      </c>
      <c r="I88" s="230">
        <v>11.762</v>
      </c>
      <c r="J88" s="251">
        <v>10</v>
      </c>
      <c r="K88" s="252">
        <v>0.08</v>
      </c>
      <c r="L88" s="228">
        <v>4000</v>
      </c>
      <c r="M88" s="228">
        <v>47.021999999999998</v>
      </c>
      <c r="N88" s="228">
        <v>0</v>
      </c>
      <c r="O88" s="228">
        <v>0</v>
      </c>
      <c r="P88" s="228">
        <v>4000</v>
      </c>
      <c r="Q88" s="228">
        <v>47.021999999999998</v>
      </c>
      <c r="R88" s="228">
        <v>74277</v>
      </c>
      <c r="S88" s="229">
        <f t="shared" si="2"/>
        <v>11790</v>
      </c>
      <c r="T88" t="b">
        <f t="shared" si="3"/>
        <v>1</v>
      </c>
    </row>
    <row r="89" spans="1:20">
      <c r="A89" s="226">
        <v>87</v>
      </c>
      <c r="B89" s="227">
        <v>45853</v>
      </c>
      <c r="C89" s="248" t="s">
        <v>132</v>
      </c>
      <c r="D89" s="230">
        <v>11.79</v>
      </c>
      <c r="E89" s="230">
        <v>11.86</v>
      </c>
      <c r="F89" s="230">
        <v>11.85</v>
      </c>
      <c r="G89" s="230">
        <v>11.9</v>
      </c>
      <c r="H89" s="230">
        <v>11.85</v>
      </c>
      <c r="I89" s="230">
        <v>11.875</v>
      </c>
      <c r="J89" s="251">
        <v>60</v>
      </c>
      <c r="K89" s="252">
        <v>0.51</v>
      </c>
      <c r="L89" s="228">
        <v>6000</v>
      </c>
      <c r="M89" s="228">
        <v>71.221999999999994</v>
      </c>
      <c r="N89" s="228">
        <v>0</v>
      </c>
      <c r="O89" s="228">
        <v>0</v>
      </c>
      <c r="P89" s="228">
        <v>6000</v>
      </c>
      <c r="Q89" s="228">
        <v>71.221999999999994</v>
      </c>
      <c r="R89" s="228">
        <v>74655</v>
      </c>
      <c r="S89" s="229">
        <f t="shared" si="2"/>
        <v>11850</v>
      </c>
      <c r="T89" t="b">
        <f t="shared" si="3"/>
        <v>1</v>
      </c>
    </row>
    <row r="90" spans="1:20">
      <c r="A90" s="226">
        <v>88</v>
      </c>
      <c r="B90" s="227">
        <v>45854</v>
      </c>
      <c r="C90" s="248" t="s">
        <v>132</v>
      </c>
      <c r="D90" s="230">
        <v>11.85</v>
      </c>
      <c r="E90" s="230">
        <v>11.85</v>
      </c>
      <c r="F90" s="230">
        <v>11.91</v>
      </c>
      <c r="G90" s="230">
        <v>11.91</v>
      </c>
      <c r="H90" s="230">
        <v>11.76</v>
      </c>
      <c r="I90" s="230">
        <v>11.79</v>
      </c>
      <c r="J90" s="251">
        <v>60</v>
      </c>
      <c r="K90" s="252">
        <v>0.51</v>
      </c>
      <c r="L90" s="228">
        <v>8900</v>
      </c>
      <c r="M90" s="228">
        <v>104.708</v>
      </c>
      <c r="N90" s="228">
        <v>0</v>
      </c>
      <c r="O90" s="228">
        <v>0</v>
      </c>
      <c r="P90" s="228">
        <v>8900</v>
      </c>
      <c r="Q90" s="228">
        <v>104.708</v>
      </c>
      <c r="R90" s="228">
        <v>75033</v>
      </c>
      <c r="S90" s="229">
        <f t="shared" si="2"/>
        <v>11910</v>
      </c>
      <c r="T90" t="b">
        <f t="shared" si="3"/>
        <v>1</v>
      </c>
    </row>
    <row r="91" spans="1:20">
      <c r="A91" s="226">
        <v>89</v>
      </c>
      <c r="B91" s="227">
        <v>45855</v>
      </c>
      <c r="C91" s="248" t="s">
        <v>132</v>
      </c>
      <c r="D91" s="230">
        <v>11.91</v>
      </c>
      <c r="E91" s="230">
        <v>11.94</v>
      </c>
      <c r="F91" s="230">
        <v>12.02</v>
      </c>
      <c r="G91" s="230">
        <v>12.02</v>
      </c>
      <c r="H91" s="230">
        <v>11.94</v>
      </c>
      <c r="I91" s="230">
        <v>11.994999999999999</v>
      </c>
      <c r="J91" s="251">
        <v>110</v>
      </c>
      <c r="K91" s="252">
        <v>0.92</v>
      </c>
      <c r="L91" s="228">
        <v>2700</v>
      </c>
      <c r="M91" s="228">
        <v>32.405999999999999</v>
      </c>
      <c r="N91" s="228">
        <v>0</v>
      </c>
      <c r="O91" s="228">
        <v>0</v>
      </c>
      <c r="P91" s="228">
        <v>2700</v>
      </c>
      <c r="Q91" s="228">
        <v>32.405999999999999</v>
      </c>
      <c r="R91" s="228">
        <v>75726</v>
      </c>
      <c r="S91" s="229">
        <f t="shared" si="2"/>
        <v>12020</v>
      </c>
      <c r="T91" t="b">
        <f t="shared" si="3"/>
        <v>1</v>
      </c>
    </row>
    <row r="92" spans="1:20">
      <c r="A92" s="226">
        <v>90</v>
      </c>
      <c r="B92" s="227">
        <v>45856</v>
      </c>
      <c r="C92" s="248" t="s">
        <v>132</v>
      </c>
      <c r="D92" s="230">
        <v>12.02</v>
      </c>
      <c r="E92" s="230">
        <v>12.02</v>
      </c>
      <c r="F92" s="230">
        <v>11.95</v>
      </c>
      <c r="G92" s="230">
        <v>12.02</v>
      </c>
      <c r="H92" s="230">
        <v>11.95</v>
      </c>
      <c r="I92" s="230">
        <v>11.981999999999999</v>
      </c>
      <c r="J92" s="249">
        <v>-70</v>
      </c>
      <c r="K92" s="250">
        <v>-0.57999999999999996</v>
      </c>
      <c r="L92" s="228">
        <v>3300</v>
      </c>
      <c r="M92" s="228">
        <v>39.542999999999999</v>
      </c>
      <c r="N92" s="228">
        <v>300000</v>
      </c>
      <c r="O92" s="228">
        <v>3646.5</v>
      </c>
      <c r="P92" s="228">
        <v>303300</v>
      </c>
      <c r="Q92" s="228">
        <v>3686.0430000000001</v>
      </c>
      <c r="R92" s="228">
        <v>75285</v>
      </c>
      <c r="S92" s="229">
        <f t="shared" si="2"/>
        <v>11950</v>
      </c>
      <c r="T92" t="b">
        <f t="shared" si="3"/>
        <v>1</v>
      </c>
    </row>
    <row r="93" spans="1:20">
      <c r="A93" s="226">
        <v>91</v>
      </c>
      <c r="B93" s="227">
        <v>45859</v>
      </c>
      <c r="C93" s="248" t="s">
        <v>132</v>
      </c>
      <c r="D93" s="230">
        <v>11.95</v>
      </c>
      <c r="E93" s="230">
        <v>12.13</v>
      </c>
      <c r="F93" s="230">
        <v>12.05</v>
      </c>
      <c r="G93" s="230">
        <v>12.78</v>
      </c>
      <c r="H93" s="230">
        <v>12.05</v>
      </c>
      <c r="I93" s="230">
        <v>12.141999999999999</v>
      </c>
      <c r="J93" s="251">
        <v>100</v>
      </c>
      <c r="K93" s="252">
        <v>0.84</v>
      </c>
      <c r="L93" s="228">
        <v>15400</v>
      </c>
      <c r="M93" s="228">
        <v>186.315</v>
      </c>
      <c r="N93" s="228">
        <v>0</v>
      </c>
      <c r="O93" s="228">
        <v>0</v>
      </c>
      <c r="P93" s="228">
        <v>15400</v>
      </c>
      <c r="Q93" s="228">
        <v>186.315</v>
      </c>
      <c r="R93" s="228">
        <v>75915</v>
      </c>
      <c r="S93" s="229">
        <f t="shared" si="2"/>
        <v>12050</v>
      </c>
      <c r="T93" t="b">
        <f t="shared" si="3"/>
        <v>1</v>
      </c>
    </row>
    <row r="94" spans="1:20">
      <c r="A94" s="226">
        <v>92</v>
      </c>
      <c r="B94" s="227">
        <v>45860</v>
      </c>
      <c r="C94" s="248" t="s">
        <v>132</v>
      </c>
      <c r="D94" s="230">
        <v>12.05</v>
      </c>
      <c r="E94" s="230">
        <v>12.05</v>
      </c>
      <c r="F94" s="230">
        <v>12.01</v>
      </c>
      <c r="G94" s="230">
        <v>12.05</v>
      </c>
      <c r="H94" s="230">
        <v>11.9</v>
      </c>
      <c r="I94" s="230">
        <v>11.961</v>
      </c>
      <c r="J94" s="249">
        <v>-40</v>
      </c>
      <c r="K94" s="250">
        <v>-0.33</v>
      </c>
      <c r="L94" s="228">
        <v>51500</v>
      </c>
      <c r="M94" s="228">
        <v>613.37</v>
      </c>
      <c r="N94" s="228">
        <v>0</v>
      </c>
      <c r="O94" s="228">
        <v>0</v>
      </c>
      <c r="P94" s="228">
        <v>51500</v>
      </c>
      <c r="Q94" s="228">
        <v>613.37</v>
      </c>
      <c r="R94" s="228">
        <v>75663</v>
      </c>
      <c r="S94" s="229">
        <f t="shared" ref="S94:S98" si="4">F94*1000</f>
        <v>12010</v>
      </c>
      <c r="T94" t="b">
        <f t="shared" ref="T94:T98" si="5">ISNUMBER(B94)</f>
        <v>1</v>
      </c>
    </row>
    <row r="95" spans="1:20">
      <c r="A95" s="226">
        <v>93</v>
      </c>
      <c r="B95" s="227">
        <v>45861</v>
      </c>
      <c r="C95" s="248" t="s">
        <v>132</v>
      </c>
      <c r="D95" s="230">
        <v>12.01</v>
      </c>
      <c r="E95" s="230">
        <v>12.85</v>
      </c>
      <c r="F95" s="230">
        <v>12.19</v>
      </c>
      <c r="G95" s="230">
        <v>12.85</v>
      </c>
      <c r="H95" s="230">
        <v>12.18</v>
      </c>
      <c r="I95" s="230">
        <v>12.287000000000001</v>
      </c>
      <c r="J95" s="251">
        <v>180</v>
      </c>
      <c r="K95" s="252">
        <v>1.5</v>
      </c>
      <c r="L95" s="228">
        <v>11200</v>
      </c>
      <c r="M95" s="228">
        <v>137.37200000000001</v>
      </c>
      <c r="N95" s="228">
        <v>0</v>
      </c>
      <c r="O95" s="228">
        <v>0</v>
      </c>
      <c r="P95" s="228">
        <v>11200</v>
      </c>
      <c r="Q95" s="228">
        <v>137.37200000000001</v>
      </c>
      <c r="R95" s="228">
        <v>76797</v>
      </c>
      <c r="S95" s="229">
        <f t="shared" si="4"/>
        <v>12190</v>
      </c>
      <c r="T95" t="b">
        <f t="shared" si="5"/>
        <v>1</v>
      </c>
    </row>
    <row r="96" spans="1:20">
      <c r="A96" s="226">
        <v>94</v>
      </c>
      <c r="B96" s="227">
        <v>45862</v>
      </c>
      <c r="C96" s="248" t="s">
        <v>132</v>
      </c>
      <c r="D96" s="230">
        <v>12.19</v>
      </c>
      <c r="E96" s="230">
        <v>12.22</v>
      </c>
      <c r="F96" s="230">
        <v>12.25</v>
      </c>
      <c r="G96" s="230">
        <v>12.25</v>
      </c>
      <c r="H96" s="230">
        <v>12.19</v>
      </c>
      <c r="I96" s="230">
        <v>12.202999999999999</v>
      </c>
      <c r="J96" s="251">
        <v>60</v>
      </c>
      <c r="K96" s="252">
        <v>0.49</v>
      </c>
      <c r="L96" s="228">
        <v>4100</v>
      </c>
      <c r="M96" s="228">
        <v>50.021000000000001</v>
      </c>
      <c r="N96" s="228">
        <v>0</v>
      </c>
      <c r="O96" s="228">
        <v>0</v>
      </c>
      <c r="P96" s="228">
        <v>4100</v>
      </c>
      <c r="Q96" s="228">
        <v>50.021000000000001</v>
      </c>
      <c r="R96" s="228">
        <v>77175</v>
      </c>
      <c r="S96" s="229">
        <f t="shared" si="4"/>
        <v>12250</v>
      </c>
      <c r="T96" t="b">
        <f t="shared" si="5"/>
        <v>1</v>
      </c>
    </row>
    <row r="97" spans="1:20">
      <c r="A97" s="226">
        <v>95</v>
      </c>
      <c r="B97" s="227">
        <v>45863</v>
      </c>
      <c r="C97" s="248" t="s">
        <v>132</v>
      </c>
      <c r="D97" s="230">
        <v>12.25</v>
      </c>
      <c r="E97" s="230">
        <v>12.3</v>
      </c>
      <c r="F97" s="230">
        <v>12.41</v>
      </c>
      <c r="G97" s="230">
        <v>12.9</v>
      </c>
      <c r="H97" s="230">
        <v>12.3</v>
      </c>
      <c r="I97" s="230">
        <v>12.541</v>
      </c>
      <c r="J97" s="251">
        <v>160</v>
      </c>
      <c r="K97" s="252">
        <v>1.31</v>
      </c>
      <c r="L97" s="228">
        <v>2800</v>
      </c>
      <c r="M97" s="228">
        <v>34.871000000000002</v>
      </c>
      <c r="N97" s="228">
        <v>0</v>
      </c>
      <c r="O97" s="228">
        <v>0</v>
      </c>
      <c r="P97" s="228">
        <v>2800</v>
      </c>
      <c r="Q97" s="228">
        <v>34.871000000000002</v>
      </c>
      <c r="R97" s="228">
        <v>78183</v>
      </c>
      <c r="S97" s="229">
        <f t="shared" si="4"/>
        <v>12410</v>
      </c>
      <c r="T97" t="b">
        <f t="shared" si="5"/>
        <v>1</v>
      </c>
    </row>
    <row r="98" spans="1:20">
      <c r="A98" s="226">
        <v>96</v>
      </c>
      <c r="B98" s="227">
        <v>45866</v>
      </c>
      <c r="C98" s="248" t="s">
        <v>132</v>
      </c>
      <c r="D98" s="230">
        <v>12.41</v>
      </c>
      <c r="E98" s="230">
        <v>12.46</v>
      </c>
      <c r="F98" s="230">
        <v>12.59</v>
      </c>
      <c r="G98" s="230">
        <v>12.61</v>
      </c>
      <c r="H98" s="230">
        <v>12.46</v>
      </c>
      <c r="I98" s="230">
        <v>12.571999999999999</v>
      </c>
      <c r="J98" s="251">
        <v>180</v>
      </c>
      <c r="K98" s="252">
        <v>1.45</v>
      </c>
      <c r="L98" s="228">
        <v>7300</v>
      </c>
      <c r="M98" s="228">
        <v>91.462999999999994</v>
      </c>
      <c r="N98" s="228">
        <v>0</v>
      </c>
      <c r="O98" s="228">
        <v>0</v>
      </c>
      <c r="P98" s="228">
        <v>7300</v>
      </c>
      <c r="Q98" s="228">
        <v>91.462999999999994</v>
      </c>
      <c r="R98" s="228">
        <v>79317</v>
      </c>
      <c r="S98" s="229">
        <f t="shared" si="4"/>
        <v>12590</v>
      </c>
      <c r="T98" t="b">
        <f t="shared" si="5"/>
        <v>1</v>
      </c>
    </row>
    <row r="99" spans="1:20">
      <c r="A99" s="226">
        <v>97</v>
      </c>
      <c r="B99" s="227">
        <v>45867</v>
      </c>
      <c r="C99" s="248" t="s">
        <v>132</v>
      </c>
      <c r="D99" s="230">
        <v>12.59</v>
      </c>
      <c r="E99" s="230">
        <v>12.6</v>
      </c>
      <c r="F99" s="230">
        <v>12.4</v>
      </c>
      <c r="G99" s="230">
        <v>12.6</v>
      </c>
      <c r="H99" s="230">
        <v>12.37</v>
      </c>
      <c r="I99" s="230">
        <v>12.494</v>
      </c>
      <c r="J99" s="249">
        <v>-190</v>
      </c>
      <c r="K99" s="250">
        <v>-1.51</v>
      </c>
      <c r="L99" s="228">
        <v>14800</v>
      </c>
      <c r="M99" s="228">
        <v>184.80799999999999</v>
      </c>
      <c r="N99" s="228">
        <v>0</v>
      </c>
      <c r="O99" s="228">
        <v>0</v>
      </c>
      <c r="P99" s="228">
        <v>14800</v>
      </c>
      <c r="Q99" s="228">
        <v>184.80799999999999</v>
      </c>
      <c r="R99" s="228">
        <v>78120</v>
      </c>
      <c r="S99" s="229">
        <f t="shared" ref="S99:S103" si="6">F99*1000</f>
        <v>12400</v>
      </c>
      <c r="T99" t="b">
        <f t="shared" ref="T99:T103" si="7">ISNUMBER(B99)</f>
        <v>1</v>
      </c>
    </row>
    <row r="100" spans="1:20">
      <c r="A100" s="226">
        <v>98</v>
      </c>
      <c r="B100" s="227">
        <v>45868</v>
      </c>
      <c r="C100" s="248" t="s">
        <v>132</v>
      </c>
      <c r="D100" s="230">
        <v>12.4</v>
      </c>
      <c r="E100" s="230">
        <v>12.2</v>
      </c>
      <c r="F100" s="230">
        <v>12.2</v>
      </c>
      <c r="G100" s="230">
        <v>12.27</v>
      </c>
      <c r="H100" s="230">
        <v>12.05</v>
      </c>
      <c r="I100" s="230">
        <v>12.192</v>
      </c>
      <c r="J100" s="249">
        <v>-200</v>
      </c>
      <c r="K100" s="250">
        <v>-1.61</v>
      </c>
      <c r="L100" s="228">
        <v>22300</v>
      </c>
      <c r="M100" s="228">
        <v>272.02100000000002</v>
      </c>
      <c r="N100" s="228">
        <v>0</v>
      </c>
      <c r="O100" s="228">
        <v>0</v>
      </c>
      <c r="P100" s="228">
        <v>22300</v>
      </c>
      <c r="Q100" s="228">
        <v>272.02100000000002</v>
      </c>
      <c r="R100" s="228">
        <v>76860</v>
      </c>
      <c r="S100" s="229">
        <f t="shared" si="6"/>
        <v>12200</v>
      </c>
      <c r="T100" t="b">
        <f t="shared" si="7"/>
        <v>1</v>
      </c>
    </row>
    <row r="101" spans="1:20">
      <c r="A101" s="226">
        <v>99</v>
      </c>
      <c r="B101" s="227">
        <v>45869</v>
      </c>
      <c r="C101" s="248" t="s">
        <v>132</v>
      </c>
      <c r="D101" s="230">
        <v>12.2</v>
      </c>
      <c r="E101" s="230">
        <v>12.3</v>
      </c>
      <c r="F101" s="230">
        <v>12.14</v>
      </c>
      <c r="G101" s="230">
        <v>12.3</v>
      </c>
      <c r="H101" s="230">
        <v>12.06</v>
      </c>
      <c r="I101" s="230">
        <v>12.148</v>
      </c>
      <c r="J101" s="249">
        <v>-60</v>
      </c>
      <c r="K101" s="250">
        <v>-0.49</v>
      </c>
      <c r="L101" s="228">
        <v>22900</v>
      </c>
      <c r="M101" s="228">
        <v>277.935</v>
      </c>
      <c r="N101" s="228">
        <v>0</v>
      </c>
      <c r="O101" s="228">
        <v>0</v>
      </c>
      <c r="P101" s="228">
        <v>22900</v>
      </c>
      <c r="Q101" s="228">
        <v>277.935</v>
      </c>
      <c r="R101" s="228">
        <v>76482</v>
      </c>
      <c r="S101" s="229">
        <f t="shared" si="6"/>
        <v>12140</v>
      </c>
      <c r="T101" t="b">
        <f t="shared" si="7"/>
        <v>1</v>
      </c>
    </row>
    <row r="102" spans="1:20">
      <c r="A102" s="226">
        <v>100</v>
      </c>
      <c r="B102" s="227">
        <v>45870</v>
      </c>
      <c r="C102" s="248" t="s">
        <v>132</v>
      </c>
      <c r="D102" s="230">
        <v>12.14</v>
      </c>
      <c r="E102" s="230">
        <v>12.19</v>
      </c>
      <c r="F102" s="230">
        <v>12.05</v>
      </c>
      <c r="G102" s="230">
        <v>12.19</v>
      </c>
      <c r="H102" s="230">
        <v>12.05</v>
      </c>
      <c r="I102" s="230">
        <v>12.138</v>
      </c>
      <c r="J102" s="249">
        <v>-90</v>
      </c>
      <c r="K102" s="250">
        <v>-0.74</v>
      </c>
      <c r="L102" s="228">
        <v>26500</v>
      </c>
      <c r="M102" s="228">
        <v>322.58699999999999</v>
      </c>
      <c r="N102" s="228">
        <v>0</v>
      </c>
      <c r="O102" s="228">
        <v>0</v>
      </c>
      <c r="P102" s="228">
        <v>26500</v>
      </c>
      <c r="Q102" s="228">
        <v>322.58699999999999</v>
      </c>
      <c r="R102" s="228">
        <v>75915</v>
      </c>
      <c r="S102" s="229">
        <f t="shared" si="6"/>
        <v>12050</v>
      </c>
      <c r="T102" t="b">
        <f t="shared" si="7"/>
        <v>1</v>
      </c>
    </row>
    <row r="103" spans="1:20">
      <c r="A103" s="226">
        <v>101</v>
      </c>
      <c r="B103" s="227">
        <v>45873</v>
      </c>
      <c r="C103" s="248" t="s">
        <v>132</v>
      </c>
      <c r="D103" s="230">
        <v>12.05</v>
      </c>
      <c r="E103" s="230">
        <v>12.1</v>
      </c>
      <c r="F103" s="230">
        <v>12.38</v>
      </c>
      <c r="G103" s="230">
        <v>12.39</v>
      </c>
      <c r="H103" s="230">
        <v>12.1</v>
      </c>
      <c r="I103" s="230">
        <v>12.237</v>
      </c>
      <c r="J103" s="251">
        <v>330</v>
      </c>
      <c r="K103" s="252">
        <v>2.74</v>
      </c>
      <c r="L103" s="228">
        <v>54900</v>
      </c>
      <c r="M103" s="228">
        <v>667.99199999999996</v>
      </c>
      <c r="N103" s="228">
        <v>0</v>
      </c>
      <c r="O103" s="228">
        <v>0</v>
      </c>
      <c r="P103" s="228">
        <v>54900</v>
      </c>
      <c r="Q103" s="228">
        <v>667.99199999999996</v>
      </c>
      <c r="R103" s="228">
        <v>77994</v>
      </c>
      <c r="S103" s="229">
        <f t="shared" si="6"/>
        <v>12380</v>
      </c>
      <c r="T103" t="b">
        <f t="shared" si="7"/>
        <v>1</v>
      </c>
    </row>
    <row r="104" spans="1:20">
      <c r="A104" s="226">
        <v>102</v>
      </c>
      <c r="B104" s="227">
        <v>45874</v>
      </c>
      <c r="C104" s="248" t="s">
        <v>132</v>
      </c>
      <c r="D104" s="230">
        <v>12.38</v>
      </c>
      <c r="E104" s="230">
        <v>13.24</v>
      </c>
      <c r="F104" s="230">
        <v>12.41</v>
      </c>
      <c r="G104" s="230">
        <v>13.24</v>
      </c>
      <c r="H104" s="230">
        <v>12.41</v>
      </c>
      <c r="I104" s="230">
        <v>12.74</v>
      </c>
      <c r="J104" s="251">
        <v>30</v>
      </c>
      <c r="K104" s="252">
        <v>0.24</v>
      </c>
      <c r="L104" s="228">
        <v>45600</v>
      </c>
      <c r="M104" s="228">
        <v>584.39700000000005</v>
      </c>
      <c r="N104" s="228">
        <v>0</v>
      </c>
      <c r="O104" s="228">
        <v>0</v>
      </c>
      <c r="P104" s="228">
        <v>45600</v>
      </c>
      <c r="Q104" s="228">
        <v>584.39700000000005</v>
      </c>
      <c r="R104" s="228">
        <v>78183</v>
      </c>
      <c r="S104" s="229">
        <f t="shared" ref="S104:S108" si="8">F104*1000</f>
        <v>12410</v>
      </c>
      <c r="T104" t="b">
        <f t="shared" ref="T104:T108" si="9">ISNUMBER(B104)</f>
        <v>1</v>
      </c>
    </row>
    <row r="105" spans="1:20">
      <c r="A105" s="226">
        <v>103</v>
      </c>
      <c r="B105" s="227">
        <v>45875</v>
      </c>
      <c r="C105" s="248" t="s">
        <v>132</v>
      </c>
      <c r="D105" s="230">
        <v>12.41</v>
      </c>
      <c r="E105" s="230">
        <v>12.78</v>
      </c>
      <c r="F105" s="230">
        <v>12.83</v>
      </c>
      <c r="G105" s="230">
        <v>12.89</v>
      </c>
      <c r="H105" s="230">
        <v>12.78</v>
      </c>
      <c r="I105" s="230">
        <v>12.845000000000001</v>
      </c>
      <c r="J105" s="251">
        <v>420</v>
      </c>
      <c r="K105" s="252">
        <v>3.38</v>
      </c>
      <c r="L105" s="228">
        <v>15500</v>
      </c>
      <c r="M105" s="228">
        <v>198.88499999999999</v>
      </c>
      <c r="N105" s="228">
        <v>0</v>
      </c>
      <c r="O105" s="228">
        <v>0</v>
      </c>
      <c r="P105" s="228">
        <v>15500</v>
      </c>
      <c r="Q105" s="228">
        <v>198.88499999999999</v>
      </c>
      <c r="R105" s="228">
        <v>80829</v>
      </c>
      <c r="S105" s="229">
        <f t="shared" si="8"/>
        <v>12830</v>
      </c>
      <c r="T105" t="b">
        <f t="shared" si="9"/>
        <v>1</v>
      </c>
    </row>
    <row r="106" spans="1:20">
      <c r="A106" s="226">
        <v>104</v>
      </c>
      <c r="B106" s="227">
        <v>45876</v>
      </c>
      <c r="C106" s="248" t="s">
        <v>132</v>
      </c>
      <c r="D106" s="230">
        <v>12.83</v>
      </c>
      <c r="E106" s="230">
        <v>13.01</v>
      </c>
      <c r="F106" s="230">
        <v>13.01</v>
      </c>
      <c r="G106" s="230">
        <v>13.01</v>
      </c>
      <c r="H106" s="230">
        <v>12.9</v>
      </c>
      <c r="I106" s="230">
        <v>12.959</v>
      </c>
      <c r="J106" s="251">
        <v>180</v>
      </c>
      <c r="K106" s="252">
        <v>1.4</v>
      </c>
      <c r="L106" s="228">
        <v>23500</v>
      </c>
      <c r="M106" s="228">
        <v>303.58699999999999</v>
      </c>
      <c r="N106" s="228">
        <v>0</v>
      </c>
      <c r="O106" s="228">
        <v>0</v>
      </c>
      <c r="P106" s="228">
        <v>23500</v>
      </c>
      <c r="Q106" s="228">
        <v>303.58699999999999</v>
      </c>
      <c r="R106" s="228">
        <v>81963</v>
      </c>
      <c r="S106" s="229">
        <f t="shared" si="8"/>
        <v>13010</v>
      </c>
      <c r="T106" t="b">
        <f t="shared" si="9"/>
        <v>1</v>
      </c>
    </row>
    <row r="107" spans="1:20">
      <c r="A107" s="226">
        <v>105</v>
      </c>
      <c r="B107" s="227">
        <v>45877</v>
      </c>
      <c r="C107" s="248" t="s">
        <v>132</v>
      </c>
      <c r="D107" s="230">
        <v>13.01</v>
      </c>
      <c r="E107" s="230">
        <v>13.07</v>
      </c>
      <c r="F107" s="230">
        <v>12.95</v>
      </c>
      <c r="G107" s="230">
        <v>13.07</v>
      </c>
      <c r="H107" s="230">
        <v>12.87</v>
      </c>
      <c r="I107" s="230">
        <v>12.984</v>
      </c>
      <c r="J107" s="249">
        <v>-60</v>
      </c>
      <c r="K107" s="250">
        <v>-0.46</v>
      </c>
      <c r="L107" s="228">
        <v>41200</v>
      </c>
      <c r="M107" s="228">
        <v>534.995</v>
      </c>
      <c r="N107" s="228">
        <v>0</v>
      </c>
      <c r="O107" s="228">
        <v>0</v>
      </c>
      <c r="P107" s="228">
        <v>41200</v>
      </c>
      <c r="Q107" s="228">
        <v>534.995</v>
      </c>
      <c r="R107" s="228">
        <v>81585</v>
      </c>
      <c r="S107" s="229">
        <f t="shared" si="8"/>
        <v>12950</v>
      </c>
      <c r="T107" t="b">
        <f t="shared" si="9"/>
        <v>1</v>
      </c>
    </row>
    <row r="108" spans="1:20">
      <c r="A108" s="226">
        <v>106</v>
      </c>
      <c r="B108" s="227">
        <v>45880</v>
      </c>
      <c r="C108" s="248" t="s">
        <v>132</v>
      </c>
      <c r="D108" s="230">
        <v>12.95</v>
      </c>
      <c r="E108" s="230">
        <v>13.03</v>
      </c>
      <c r="F108" s="230">
        <v>13.09</v>
      </c>
      <c r="G108" s="230">
        <v>13.85</v>
      </c>
      <c r="H108" s="230">
        <v>13.03</v>
      </c>
      <c r="I108" s="230">
        <v>13.196</v>
      </c>
      <c r="J108" s="251">
        <v>140</v>
      </c>
      <c r="K108" s="252">
        <v>1.08</v>
      </c>
      <c r="L108" s="228">
        <v>74300</v>
      </c>
      <c r="M108" s="228">
        <v>974.28099999999995</v>
      </c>
      <c r="N108" s="228">
        <v>0</v>
      </c>
      <c r="O108" s="228">
        <v>0</v>
      </c>
      <c r="P108" s="228">
        <v>74300</v>
      </c>
      <c r="Q108" s="228">
        <v>974.28099999999995</v>
      </c>
      <c r="R108" s="228">
        <v>82467</v>
      </c>
      <c r="S108" s="229">
        <f t="shared" si="8"/>
        <v>13090</v>
      </c>
      <c r="T108" t="b">
        <f t="shared" si="9"/>
        <v>1</v>
      </c>
    </row>
    <row r="109" spans="1:20">
      <c r="S109" s="229"/>
    </row>
    <row r="110" spans="1:20">
      <c r="S110" s="229"/>
    </row>
  </sheetData>
  <mergeCells count="14">
    <mergeCell ref="P1:Q1"/>
    <mergeCell ref="R1:R2"/>
    <mergeCell ref="G1:G2"/>
    <mergeCell ref="H1:H2"/>
    <mergeCell ref="I1:I2"/>
    <mergeCell ref="J1:K1"/>
    <mergeCell ref="L1:M1"/>
    <mergeCell ref="N1:O1"/>
    <mergeCell ref="F1:F2"/>
    <mergeCell ref="A1:A2"/>
    <mergeCell ref="B1:B2"/>
    <mergeCell ref="C1:C2"/>
    <mergeCell ref="D1:D2"/>
    <mergeCell ref="E1:E2"/>
  </mergeCells>
  <hyperlinks>
    <hyperlink ref="C3" r:id="rId1" display="url"/>
    <hyperlink ref="C4" r:id="rId2" display="url"/>
    <hyperlink ref="C5" r:id="rId3" display="url"/>
    <hyperlink ref="C6" r:id="rId4" display="url"/>
    <hyperlink ref="C7" r:id="rId5" display="url"/>
    <hyperlink ref="C8" r:id="rId6" display="url"/>
    <hyperlink ref="C9" r:id="rId7" display="url"/>
    <hyperlink ref="C10" r:id="rId8" display="url"/>
    <hyperlink ref="C11" r:id="rId9" display="url"/>
    <hyperlink ref="C12" r:id="rId10" display="url"/>
    <hyperlink ref="C13" r:id="rId11" display="url"/>
    <hyperlink ref="C14" r:id="rId12" display="url"/>
    <hyperlink ref="C15" r:id="rId13" display="url"/>
    <hyperlink ref="C16" r:id="rId14" display="url"/>
    <hyperlink ref="C17" r:id="rId15" display="url"/>
    <hyperlink ref="C18" r:id="rId16" display="url"/>
    <hyperlink ref="C19" r:id="rId17" display="url"/>
    <hyperlink ref="C20" r:id="rId18" display="url"/>
    <hyperlink ref="C21" r:id="rId19" display="url"/>
    <hyperlink ref="C22" r:id="rId20" display="url"/>
    <hyperlink ref="C23" r:id="rId21" display="url"/>
    <hyperlink ref="C24" r:id="rId22" display="url"/>
    <hyperlink ref="C25" r:id="rId23" display="url"/>
    <hyperlink ref="C26" r:id="rId24" display="url"/>
    <hyperlink ref="C27" r:id="rId25" display="url"/>
    <hyperlink ref="C28" r:id="rId26" display="url"/>
    <hyperlink ref="C29" r:id="rId27" display="url"/>
    <hyperlink ref="C30" r:id="rId28" display="url"/>
    <hyperlink ref="C31" r:id="rId29" display="url"/>
    <hyperlink ref="C32" r:id="rId30" display="url"/>
    <hyperlink ref="C33" r:id="rId31" display="url"/>
    <hyperlink ref="C34" r:id="rId32" display="url"/>
    <hyperlink ref="C35" r:id="rId33" display="url"/>
    <hyperlink ref="C36" r:id="rId34" display="url"/>
    <hyperlink ref="C37" r:id="rId35" display="url"/>
    <hyperlink ref="C38" r:id="rId36" display="url"/>
    <hyperlink ref="C39" r:id="rId37" display="url"/>
    <hyperlink ref="C40" r:id="rId38" display="url"/>
    <hyperlink ref="C41" r:id="rId39" display="url"/>
    <hyperlink ref="C42" r:id="rId40" display="url"/>
    <hyperlink ref="C43" r:id="rId41" display="url"/>
    <hyperlink ref="C44" r:id="rId42" display="url"/>
    <hyperlink ref="C45" r:id="rId43" display="url"/>
    <hyperlink ref="C46" r:id="rId44" display="url"/>
    <hyperlink ref="C47" r:id="rId45" display="url"/>
    <hyperlink ref="C48" r:id="rId46" display="url"/>
    <hyperlink ref="C49" r:id="rId47" display="url"/>
    <hyperlink ref="C50" r:id="rId48" display="url"/>
    <hyperlink ref="C51" r:id="rId49" display="url"/>
    <hyperlink ref="C52" r:id="rId50" display="url"/>
    <hyperlink ref="C53" r:id="rId51" display="url"/>
    <hyperlink ref="C54" r:id="rId52" display="url"/>
    <hyperlink ref="C55" r:id="rId53" display="url"/>
    <hyperlink ref="C56" r:id="rId54" display="url"/>
    <hyperlink ref="C57" r:id="rId55" display="url"/>
    <hyperlink ref="C58" r:id="rId56" display="url"/>
    <hyperlink ref="C59" r:id="rId57" display="url"/>
    <hyperlink ref="C60" r:id="rId58" display="url"/>
    <hyperlink ref="C61" r:id="rId59" display="url"/>
    <hyperlink ref="C62" r:id="rId60" display="url"/>
    <hyperlink ref="C63" r:id="rId61" display="url"/>
    <hyperlink ref="C64" r:id="rId62" display="url"/>
    <hyperlink ref="C65" r:id="rId63" display="url"/>
    <hyperlink ref="C66" r:id="rId64" display="url"/>
    <hyperlink ref="C67" r:id="rId65" display="url"/>
    <hyperlink ref="C68" r:id="rId66" display="url"/>
    <hyperlink ref="C69" r:id="rId67" display="url"/>
    <hyperlink ref="C70" r:id="rId68" display="url"/>
    <hyperlink ref="C71" r:id="rId69" display="url"/>
    <hyperlink ref="C72" r:id="rId70" display="url"/>
    <hyperlink ref="C73" r:id="rId71" display="url"/>
    <hyperlink ref="C74" r:id="rId72" display="url"/>
    <hyperlink ref="C75" r:id="rId73" display="url"/>
    <hyperlink ref="C76" r:id="rId74" display="url"/>
    <hyperlink ref="C77" r:id="rId75" display="url"/>
    <hyperlink ref="C78" r:id="rId76" display="url"/>
    <hyperlink ref="C79" r:id="rId77" display="url"/>
    <hyperlink ref="C80" r:id="rId78" display="url"/>
    <hyperlink ref="C81" r:id="rId79" display="url"/>
    <hyperlink ref="C82" r:id="rId80" display="url"/>
    <hyperlink ref="C83" r:id="rId81" display="url"/>
    <hyperlink ref="C84" r:id="rId82" display="url"/>
    <hyperlink ref="C85" r:id="rId83" display="url"/>
    <hyperlink ref="C86" r:id="rId84" display="url"/>
    <hyperlink ref="C87" r:id="rId85" display="url"/>
    <hyperlink ref="C88" r:id="rId86" display="url"/>
    <hyperlink ref="C89" r:id="rId87" display="url"/>
    <hyperlink ref="C90" r:id="rId88" display="url"/>
    <hyperlink ref="C91" r:id="rId89" display="url"/>
    <hyperlink ref="C92" r:id="rId90" display="url"/>
    <hyperlink ref="C93" r:id="rId91" display="url"/>
    <hyperlink ref="C94" r:id="rId92" display="url"/>
    <hyperlink ref="C95" r:id="rId93" display="url"/>
    <hyperlink ref="C96" r:id="rId94" display="url"/>
    <hyperlink ref="C97" r:id="rId95" display="url"/>
    <hyperlink ref="C98" r:id="rId96" display="url"/>
    <hyperlink ref="C99" r:id="rId97" display="url"/>
    <hyperlink ref="C100" r:id="rId98" display="url"/>
    <hyperlink ref="C101" r:id="rId99" display="url"/>
    <hyperlink ref="C102" r:id="rId100" display="url"/>
    <hyperlink ref="C103" r:id="rId101" display="url"/>
    <hyperlink ref="C104" r:id="rId102" display="url"/>
    <hyperlink ref="C105" r:id="rId103" display="url"/>
    <hyperlink ref="C106" r:id="rId104" display="url"/>
    <hyperlink ref="C107" r:id="rId105" display="url"/>
    <hyperlink ref="C108" r:id="rId106" display="url"/>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N43"/>
  <sheetViews>
    <sheetView zoomScale="85" zoomScaleNormal="85" workbookViewId="0">
      <selection activeCell="D20" sqref="D20"/>
    </sheetView>
  </sheetViews>
  <sheetFormatPr defaultColWidth="10.42578125" defaultRowHeight="15"/>
  <cols>
    <col min="1" max="1" width="3.28515625" style="19" customWidth="1"/>
    <col min="2" max="2" width="5.5703125" style="19" customWidth="1"/>
    <col min="3" max="3" width="47.140625" style="19" customWidth="1"/>
    <col min="4" max="4" width="45.85546875" style="41" customWidth="1"/>
    <col min="5" max="5" width="45.85546875" style="19" customWidth="1"/>
    <col min="6" max="9" width="13.85546875" style="19" customWidth="1"/>
    <col min="10" max="10" width="10.7109375" style="19" customWidth="1"/>
    <col min="11" max="16384" width="10.42578125" style="19"/>
  </cols>
  <sheetData>
    <row r="1" spans="1:14" ht="35.25" customHeight="1">
      <c r="A1" s="306" t="s">
        <v>25</v>
      </c>
      <c r="B1" s="307"/>
      <c r="C1" s="307"/>
      <c r="D1" s="307"/>
      <c r="E1" s="307"/>
      <c r="F1" s="18"/>
      <c r="G1" s="18"/>
      <c r="H1" s="18"/>
      <c r="I1" s="18"/>
      <c r="J1" s="18"/>
      <c r="K1" s="18"/>
      <c r="L1" s="18"/>
      <c r="M1" s="18"/>
      <c r="N1" s="18"/>
    </row>
    <row r="2" spans="1:14" ht="31.5" customHeight="1">
      <c r="A2" s="308" t="s">
        <v>24</v>
      </c>
      <c r="B2" s="301"/>
      <c r="C2" s="301"/>
      <c r="D2" s="301"/>
      <c r="E2" s="301"/>
      <c r="F2" s="30"/>
      <c r="G2" s="30"/>
      <c r="H2" s="30"/>
      <c r="I2" s="30"/>
      <c r="J2" s="18"/>
      <c r="K2" s="18"/>
      <c r="L2" s="18"/>
      <c r="M2" s="18"/>
      <c r="N2" s="18"/>
    </row>
    <row r="5" spans="1:14" ht="44.25" customHeight="1">
      <c r="A5" s="309" t="s">
        <v>26</v>
      </c>
      <c r="B5" s="310"/>
      <c r="C5" s="310"/>
      <c r="D5" s="310"/>
      <c r="E5" s="310"/>
      <c r="F5" s="40"/>
      <c r="G5" s="40"/>
      <c r="H5" s="40"/>
      <c r="I5" s="40"/>
      <c r="J5" s="20"/>
      <c r="K5" s="20"/>
      <c r="L5" s="20"/>
      <c r="M5" s="20"/>
      <c r="N5" s="20"/>
    </row>
    <row r="6" spans="1:14" ht="15.75">
      <c r="A6" s="301" t="e">
        <f>#REF!</f>
        <v>#REF!</v>
      </c>
      <c r="B6" s="301"/>
      <c r="C6" s="301"/>
      <c r="D6" s="301"/>
      <c r="E6" s="301"/>
      <c r="F6" s="30"/>
      <c r="G6" s="30"/>
      <c r="H6" s="30"/>
      <c r="I6" s="30"/>
      <c r="J6" s="20"/>
      <c r="K6" s="20"/>
      <c r="L6" s="20"/>
      <c r="M6" s="20"/>
      <c r="N6" s="20"/>
    </row>
    <row r="7" spans="1:14" ht="15.75">
      <c r="A7" s="301" t="e">
        <f>#REF!</f>
        <v>#REF!</v>
      </c>
      <c r="B7" s="301"/>
      <c r="C7" s="301"/>
      <c r="D7" s="301"/>
      <c r="E7" s="301"/>
      <c r="F7" s="21"/>
      <c r="G7" s="21"/>
      <c r="H7" s="21"/>
      <c r="I7" s="21"/>
      <c r="J7" s="21"/>
      <c r="K7" s="21"/>
      <c r="L7" s="21"/>
      <c r="M7" s="21"/>
      <c r="N7" s="21"/>
    </row>
    <row r="8" spans="1:14" ht="15.75">
      <c r="A8" s="46"/>
      <c r="B8" s="46"/>
      <c r="C8" s="46"/>
      <c r="D8" s="46"/>
      <c r="E8" s="46"/>
      <c r="F8" s="21"/>
      <c r="G8" s="21"/>
      <c r="H8" s="21"/>
      <c r="I8" s="21"/>
      <c r="J8" s="21"/>
      <c r="K8" s="21"/>
      <c r="L8" s="21"/>
      <c r="M8" s="21"/>
      <c r="N8" s="21"/>
    </row>
    <row r="9" spans="1:14" ht="15" customHeight="1">
      <c r="A9" s="299">
        <v>1</v>
      </c>
      <c r="B9" s="299"/>
      <c r="C9" s="51" t="s">
        <v>17</v>
      </c>
      <c r="D9" s="22" t="e">
        <f>#REF!</f>
        <v>#REF!</v>
      </c>
    </row>
    <row r="10" spans="1:14" ht="15" customHeight="1">
      <c r="A10" s="299"/>
      <c r="B10" s="299"/>
      <c r="C10" s="48" t="s">
        <v>18</v>
      </c>
      <c r="D10" s="50" t="e">
        <f>#REF!</f>
        <v>#REF!</v>
      </c>
    </row>
    <row r="11" spans="1:14" ht="15" customHeight="1">
      <c r="A11" s="299">
        <v>2</v>
      </c>
      <c r="B11" s="299"/>
      <c r="C11" s="51" t="s">
        <v>19</v>
      </c>
      <c r="D11" s="22" t="e">
        <f>#REF!</f>
        <v>#REF!</v>
      </c>
    </row>
    <row r="12" spans="1:14" ht="15" customHeight="1">
      <c r="A12" s="299"/>
      <c r="B12" s="299"/>
      <c r="C12" s="47" t="s">
        <v>20</v>
      </c>
      <c r="D12" s="50" t="e">
        <f>#REF!</f>
        <v>#REF!</v>
      </c>
    </row>
    <row r="13" spans="1:14" ht="15" customHeight="1">
      <c r="A13" s="299">
        <v>3</v>
      </c>
      <c r="B13" s="299"/>
      <c r="C13" s="51" t="s">
        <v>21</v>
      </c>
      <c r="D13" s="22" t="e">
        <f>#REF!</f>
        <v>#REF!</v>
      </c>
    </row>
    <row r="14" spans="1:14" ht="15" customHeight="1">
      <c r="A14" s="299"/>
      <c r="B14" s="299"/>
      <c r="C14" s="48" t="s">
        <v>22</v>
      </c>
      <c r="D14" s="50" t="e">
        <f>#REF!</f>
        <v>#REF!</v>
      </c>
    </row>
    <row r="15" spans="1:14" ht="15" customHeight="1">
      <c r="A15" s="300">
        <v>4</v>
      </c>
      <c r="B15" s="300"/>
      <c r="C15" s="52" t="s">
        <v>16</v>
      </c>
      <c r="D15" s="22" t="e">
        <f>#REF!</f>
        <v>#REF!</v>
      </c>
    </row>
    <row r="16" spans="1:14" ht="15" customHeight="1">
      <c r="A16" s="300"/>
      <c r="B16" s="300"/>
      <c r="C16" s="49" t="s">
        <v>23</v>
      </c>
      <c r="D16" s="50" t="s">
        <v>39</v>
      </c>
    </row>
    <row r="17" spans="1:11">
      <c r="A17" s="1"/>
      <c r="B17" s="1"/>
    </row>
    <row r="18" spans="1:11" s="42" customFormat="1" ht="45" customHeight="1">
      <c r="A18" s="302" t="s">
        <v>0</v>
      </c>
      <c r="B18" s="303"/>
      <c r="C18" s="2" t="s">
        <v>15</v>
      </c>
      <c r="D18" s="3" t="s">
        <v>27</v>
      </c>
      <c r="E18" s="2" t="s">
        <v>37</v>
      </c>
      <c r="G18" s="27"/>
      <c r="H18" s="27"/>
      <c r="I18" s="27"/>
      <c r="J18" s="27"/>
      <c r="K18" s="27"/>
    </row>
    <row r="19" spans="1:11" ht="50.25" customHeight="1">
      <c r="A19" s="302" t="s">
        <v>1</v>
      </c>
      <c r="B19" s="311"/>
      <c r="C19" s="37" t="s">
        <v>28</v>
      </c>
      <c r="D19" s="4" t="e">
        <f>#REF!</f>
        <v>#REF!</v>
      </c>
      <c r="E19" s="4" t="e">
        <f>#REF!</f>
        <v>#REF!</v>
      </c>
      <c r="G19" s="23"/>
      <c r="H19" s="23"/>
      <c r="I19" s="23"/>
      <c r="J19" s="23"/>
      <c r="K19" s="23"/>
    </row>
    <row r="20" spans="1:11" ht="76.5" customHeight="1">
      <c r="A20" s="302" t="s">
        <v>2</v>
      </c>
      <c r="B20" s="303"/>
      <c r="C20" s="38" t="s">
        <v>29</v>
      </c>
      <c r="D20" s="4" t="e">
        <f>#REF!</f>
        <v>#REF!</v>
      </c>
      <c r="E20" s="4" t="e">
        <f>#REF!</f>
        <v>#REF!</v>
      </c>
      <c r="G20" s="23"/>
      <c r="H20" s="23"/>
      <c r="I20" s="23"/>
      <c r="J20" s="23"/>
      <c r="K20" s="23"/>
    </row>
    <row r="21" spans="1:11" ht="65.25" customHeight="1">
      <c r="A21" s="304"/>
      <c r="B21" s="39" t="s">
        <v>14</v>
      </c>
      <c r="C21" s="5" t="s">
        <v>30</v>
      </c>
      <c r="D21" s="45" t="e">
        <f>#REF!</f>
        <v>#REF!</v>
      </c>
      <c r="E21" s="45" t="e">
        <f>#REF!</f>
        <v>#REF!</v>
      </c>
      <c r="G21" s="23"/>
      <c r="H21" s="23"/>
      <c r="I21" s="23"/>
      <c r="J21" s="23"/>
      <c r="K21" s="23"/>
    </row>
    <row r="22" spans="1:11" ht="62.25" customHeight="1">
      <c r="A22" s="305"/>
      <c r="B22" s="39" t="s">
        <v>13</v>
      </c>
      <c r="C22" s="5" t="s">
        <v>31</v>
      </c>
      <c r="D22" s="45" t="e">
        <f>#REF!</f>
        <v>#REF!</v>
      </c>
      <c r="E22" s="45" t="e">
        <f>#REF!</f>
        <v>#REF!</v>
      </c>
      <c r="F22" s="24"/>
      <c r="G22" s="23"/>
      <c r="H22" s="23"/>
      <c r="I22" s="23"/>
      <c r="J22" s="23"/>
      <c r="K22" s="23"/>
    </row>
    <row r="23" spans="1:11" ht="59.25" customHeight="1">
      <c r="A23" s="302" t="s">
        <v>3</v>
      </c>
      <c r="B23" s="303"/>
      <c r="C23" s="37" t="s">
        <v>32</v>
      </c>
      <c r="D23" s="4" t="e">
        <f>#REF!</f>
        <v>#REF!</v>
      </c>
      <c r="E23" s="4" t="e">
        <f>#REF!</f>
        <v>#REF!</v>
      </c>
      <c r="G23" s="23"/>
      <c r="H23" s="23"/>
      <c r="I23" s="23"/>
      <c r="J23" s="23"/>
      <c r="K23" s="23"/>
    </row>
    <row r="24" spans="1:11" ht="39.950000000000003" customHeight="1">
      <c r="A24" s="304"/>
      <c r="B24" s="39" t="s">
        <v>12</v>
      </c>
      <c r="C24" s="5" t="s">
        <v>33</v>
      </c>
      <c r="D24" s="45" t="e">
        <f>#REF!</f>
        <v>#REF!</v>
      </c>
      <c r="E24" s="45" t="e">
        <f>#REF!</f>
        <v>#REF!</v>
      </c>
      <c r="G24" s="23"/>
      <c r="H24" s="23"/>
      <c r="I24" s="23"/>
      <c r="J24" s="23"/>
      <c r="K24" s="23"/>
    </row>
    <row r="25" spans="1:11" ht="39.950000000000003" customHeight="1">
      <c r="A25" s="305"/>
      <c r="B25" s="39" t="s">
        <v>11</v>
      </c>
      <c r="C25" s="5" t="s">
        <v>36</v>
      </c>
      <c r="D25" s="45" t="e">
        <f>#REF!</f>
        <v>#REF!</v>
      </c>
      <c r="E25" s="45" t="e">
        <f>#REF!</f>
        <v>#REF!</v>
      </c>
      <c r="F25" s="24"/>
      <c r="G25" s="23"/>
      <c r="H25" s="23"/>
      <c r="I25" s="23"/>
      <c r="J25" s="23"/>
      <c r="K25" s="23"/>
    </row>
    <row r="26" spans="1:11" ht="45" customHeight="1">
      <c r="A26" s="302" t="s">
        <v>10</v>
      </c>
      <c r="B26" s="303"/>
      <c r="C26" s="37" t="s">
        <v>34</v>
      </c>
      <c r="D26" s="4" t="e">
        <f>#REF!</f>
        <v>#REF!</v>
      </c>
      <c r="E26" s="4" t="e">
        <f>#REF!</f>
        <v>#REF!</v>
      </c>
      <c r="G26" s="23"/>
      <c r="H26" s="23"/>
      <c r="I26" s="23"/>
      <c r="J26" s="23"/>
      <c r="K26" s="23"/>
    </row>
    <row r="27" spans="1:11">
      <c r="G27" s="23"/>
      <c r="H27" s="23"/>
      <c r="I27" s="23"/>
      <c r="J27" s="23"/>
      <c r="K27" s="23"/>
    </row>
    <row r="28" spans="1:11">
      <c r="A28" s="19" t="s">
        <v>35</v>
      </c>
      <c r="G28" s="23"/>
      <c r="H28" s="23"/>
      <c r="I28" s="23"/>
      <c r="J28" s="23"/>
      <c r="K28" s="23"/>
    </row>
    <row r="29" spans="1:11" ht="32.25" customHeight="1">
      <c r="A29" s="297" t="s">
        <v>38</v>
      </c>
      <c r="B29" s="298"/>
      <c r="C29" s="298"/>
      <c r="D29" s="298"/>
      <c r="E29" s="298"/>
      <c r="G29" s="23"/>
      <c r="H29" s="23"/>
      <c r="I29" s="23"/>
      <c r="J29" s="23"/>
      <c r="K29" s="23"/>
    </row>
    <row r="30" spans="1:11">
      <c r="G30" s="23"/>
      <c r="H30" s="23"/>
      <c r="I30" s="23"/>
      <c r="J30" s="23"/>
      <c r="K30" s="23"/>
    </row>
    <row r="31" spans="1:11">
      <c r="G31" s="23"/>
      <c r="H31" s="23"/>
      <c r="I31" s="23"/>
      <c r="J31" s="23"/>
      <c r="K31" s="23"/>
    </row>
    <row r="32" spans="1:11">
      <c r="G32" s="23"/>
      <c r="H32" s="23"/>
      <c r="I32" s="23"/>
      <c r="J32" s="23"/>
      <c r="K32" s="23"/>
    </row>
    <row r="33" spans="1:11">
      <c r="G33" s="23"/>
      <c r="H33" s="23"/>
      <c r="I33" s="23"/>
      <c r="J33" s="23"/>
      <c r="K33" s="23"/>
    </row>
    <row r="34" spans="1:11">
      <c r="G34" s="23"/>
      <c r="H34" s="23"/>
      <c r="I34" s="23"/>
      <c r="J34" s="23"/>
      <c r="K34" s="23"/>
    </row>
    <row r="35" spans="1:11">
      <c r="A35" s="42"/>
      <c r="B35" s="42"/>
      <c r="C35" s="42"/>
      <c r="D35" s="22"/>
      <c r="E35" s="22"/>
      <c r="G35" s="23"/>
      <c r="H35" s="23"/>
      <c r="I35" s="23"/>
      <c r="J35" s="23"/>
      <c r="K35" s="23"/>
    </row>
    <row r="36" spans="1:11" ht="15.75">
      <c r="A36" s="44"/>
      <c r="B36" s="44"/>
      <c r="C36" s="25"/>
      <c r="E36" s="28"/>
      <c r="G36" s="23"/>
      <c r="H36" s="23"/>
      <c r="I36" s="23"/>
      <c r="J36" s="23"/>
      <c r="K36" s="23"/>
    </row>
    <row r="37" spans="1:11" s="8" customFormat="1" ht="15.75">
      <c r="A37" s="12" t="s">
        <v>4</v>
      </c>
      <c r="B37" s="19"/>
      <c r="C37" s="19"/>
      <c r="D37" s="36"/>
      <c r="E37" s="13" t="s">
        <v>8</v>
      </c>
      <c r="F37" s="31"/>
      <c r="G37" s="7"/>
    </row>
    <row r="38" spans="1:11" s="8" customFormat="1" ht="15.75">
      <c r="A38" s="14" t="s">
        <v>5</v>
      </c>
      <c r="B38" s="26"/>
      <c r="C38" s="26"/>
      <c r="D38" s="35"/>
      <c r="E38" s="15" t="s">
        <v>9</v>
      </c>
      <c r="F38" s="31"/>
      <c r="G38" s="9"/>
    </row>
    <row r="39" spans="1:11" s="8" customFormat="1" ht="15.75">
      <c r="A39" s="16" t="s">
        <v>6</v>
      </c>
      <c r="B39" s="19"/>
      <c r="C39" s="19"/>
      <c r="D39" s="34"/>
      <c r="E39" s="17" t="s">
        <v>7</v>
      </c>
      <c r="F39" s="31"/>
      <c r="G39" s="10"/>
    </row>
    <row r="40" spans="1:11" s="8" customFormat="1" ht="13.5" customHeight="1">
      <c r="A40" s="6"/>
      <c r="B40" s="6"/>
      <c r="C40" s="6"/>
      <c r="D40" s="33"/>
      <c r="E40" s="32"/>
      <c r="F40" s="31"/>
      <c r="G40" s="11"/>
    </row>
    <row r="41" spans="1:11">
      <c r="A41" s="29"/>
      <c r="B41" s="29"/>
      <c r="C41" s="29"/>
      <c r="D41" s="43"/>
      <c r="E41" s="29"/>
      <c r="F41" s="29"/>
    </row>
    <row r="42" spans="1:11">
      <c r="A42" s="42"/>
      <c r="B42" s="42"/>
      <c r="C42" s="42"/>
    </row>
    <row r="43" spans="1:11">
      <c r="A43" s="42"/>
      <c r="B43" s="42"/>
      <c r="C43" s="42"/>
      <c r="D43" s="19"/>
    </row>
  </sheetData>
  <mergeCells count="17">
    <mergeCell ref="A1:E1"/>
    <mergeCell ref="A2:E2"/>
    <mergeCell ref="A5:E5"/>
    <mergeCell ref="A6:E6"/>
    <mergeCell ref="A20:B20"/>
    <mergeCell ref="A18:B18"/>
    <mergeCell ref="A19:B19"/>
    <mergeCell ref="A9:B10"/>
    <mergeCell ref="A29:E29"/>
    <mergeCell ref="A11:B12"/>
    <mergeCell ref="A13:B14"/>
    <mergeCell ref="A15:B16"/>
    <mergeCell ref="A7:E7"/>
    <mergeCell ref="A23:B23"/>
    <mergeCell ref="A24:A25"/>
    <mergeCell ref="A26:B26"/>
    <mergeCell ref="A21:A22"/>
  </mergeCells>
  <pageMargins left="0.24" right="0.23" top="0.49" bottom="0.52" header="0.5" footer="0.5"/>
  <pageSetup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selection activeCell="C9" sqref="C9"/>
    </sheetView>
  </sheetViews>
  <sheetFormatPr defaultRowHeight="15"/>
  <cols>
    <col min="1" max="1" width="15.28515625" customWidth="1"/>
    <col min="2" max="2" width="17.5703125" customWidth="1"/>
    <col min="3" max="3" width="14.7109375" customWidth="1"/>
    <col min="4" max="4" width="18.42578125" customWidth="1"/>
    <col min="7" max="7" width="17.5703125" customWidth="1"/>
    <col min="8" max="8" width="20.85546875" customWidth="1"/>
    <col min="9" max="9" width="19.42578125" customWidth="1"/>
  </cols>
  <sheetData>
    <row r="1" spans="1:9">
      <c r="G1" s="312" t="s">
        <v>46</v>
      </c>
      <c r="H1" s="312"/>
      <c r="I1" s="312"/>
    </row>
    <row r="2" spans="1:9" s="58" customFormat="1" ht="60">
      <c r="A2" s="59" t="s">
        <v>40</v>
      </c>
      <c r="B2" s="59" t="s">
        <v>41</v>
      </c>
      <c r="C2" s="59" t="s">
        <v>43</v>
      </c>
      <c r="D2" s="59" t="s">
        <v>42</v>
      </c>
      <c r="E2" s="59" t="s">
        <v>44</v>
      </c>
      <c r="G2" s="60" t="s">
        <v>45</v>
      </c>
      <c r="H2" s="60" t="s">
        <v>47</v>
      </c>
      <c r="I2" s="60" t="s">
        <v>48</v>
      </c>
    </row>
    <row r="3" spans="1:9">
      <c r="A3" s="55">
        <v>41774</v>
      </c>
      <c r="B3" s="54"/>
      <c r="C3" s="54"/>
      <c r="D3" s="54"/>
      <c r="E3" s="54"/>
      <c r="G3" s="54"/>
      <c r="H3" s="54"/>
      <c r="I3" s="54"/>
    </row>
    <row r="4" spans="1:9">
      <c r="A4" s="55">
        <f>A3+7</f>
        <v>41781</v>
      </c>
      <c r="B4" s="56">
        <v>54251313284</v>
      </c>
      <c r="C4" s="56">
        <v>5431408.9500000002</v>
      </c>
      <c r="D4" s="56">
        <v>9988.4420019999998</v>
      </c>
      <c r="E4" s="54"/>
      <c r="G4" s="54"/>
      <c r="H4" s="54"/>
      <c r="I4" s="54"/>
    </row>
    <row r="5" spans="1:9">
      <c r="A5" s="55">
        <f>A4+7</f>
        <v>41788</v>
      </c>
      <c r="B5" s="56">
        <v>54429972799</v>
      </c>
      <c r="C5" s="56">
        <v>5431408.9500000002</v>
      </c>
      <c r="D5" s="56">
        <v>10021.335771</v>
      </c>
      <c r="E5" s="57">
        <f>(D5-D4)/D4</f>
        <v>3.2931831604382229E-3</v>
      </c>
      <c r="G5" s="54"/>
      <c r="H5" s="54"/>
      <c r="I5" s="54"/>
    </row>
    <row r="6" spans="1:9">
      <c r="A6" s="55">
        <v>41790</v>
      </c>
      <c r="B6" s="56">
        <v>54369727179</v>
      </c>
      <c r="C6" s="56">
        <v>5431408.9500000002</v>
      </c>
      <c r="D6" s="56">
        <v>10010.243692</v>
      </c>
      <c r="E6" s="57">
        <f>(D6-D5)/D5</f>
        <v>-1.1068463579574448E-3</v>
      </c>
      <c r="G6" s="54"/>
      <c r="H6" s="54"/>
      <c r="I6" s="54"/>
    </row>
    <row r="7" spans="1:9">
      <c r="A7" s="55">
        <f>A5+7</f>
        <v>41795</v>
      </c>
      <c r="B7" s="56">
        <v>54080647578</v>
      </c>
      <c r="C7" s="56">
        <v>5431408.9500000002</v>
      </c>
      <c r="D7" s="56">
        <v>9957.0200060000006</v>
      </c>
      <c r="E7" s="57">
        <f>(D7-D6)/D6</f>
        <v>-5.3169221087529302E-3</v>
      </c>
      <c r="G7" s="54"/>
      <c r="H7" s="54"/>
      <c r="I7" s="54"/>
    </row>
    <row r="8" spans="1:9">
      <c r="A8" s="55">
        <f>A7+7</f>
        <v>41802</v>
      </c>
      <c r="B8" s="56">
        <v>54723413160</v>
      </c>
      <c r="C8" s="56">
        <v>5431408.9500000002</v>
      </c>
      <c r="D8" s="56">
        <v>10075.362335</v>
      </c>
      <c r="E8" s="57">
        <f>(D8-D7)/D7</f>
        <v>1.188531598095487E-2</v>
      </c>
      <c r="G8" s="54"/>
      <c r="H8" s="54"/>
      <c r="I8" s="54"/>
    </row>
    <row r="9" spans="1:9">
      <c r="A9" s="55">
        <f>A8+7</f>
        <v>41809</v>
      </c>
      <c r="B9" s="56">
        <v>54812325250</v>
      </c>
      <c r="C9" s="56"/>
      <c r="D9" s="56">
        <v>10091.73</v>
      </c>
      <c r="E9" s="57">
        <f>(D9-D8)/D8</f>
        <v>1.6245237099951663E-3</v>
      </c>
      <c r="G9" s="54"/>
      <c r="H9" s="54"/>
      <c r="I9" s="54"/>
    </row>
    <row r="10" spans="1:9">
      <c r="A10" s="55"/>
      <c r="B10" s="56"/>
      <c r="C10" s="56"/>
      <c r="D10" s="56"/>
      <c r="E10" s="54"/>
      <c r="G10" s="54"/>
      <c r="H10" s="54"/>
      <c r="I10" s="54"/>
    </row>
    <row r="11" spans="1:9">
      <c r="A11" s="55"/>
      <c r="B11" s="56"/>
      <c r="C11" s="56"/>
      <c r="D11" s="56"/>
      <c r="E11" s="54"/>
      <c r="G11" s="54"/>
      <c r="H11" s="54"/>
      <c r="I11" s="54"/>
    </row>
    <row r="12" spans="1:9">
      <c r="A12" s="55"/>
      <c r="B12" s="56"/>
      <c r="C12" s="56"/>
      <c r="D12" s="56"/>
      <c r="E12" s="54"/>
      <c r="G12" s="54"/>
      <c r="H12" s="54"/>
      <c r="I12" s="54"/>
    </row>
    <row r="13" spans="1:9">
      <c r="A13" s="55"/>
      <c r="B13" s="56"/>
      <c r="C13" s="56"/>
      <c r="D13" s="56"/>
      <c r="E13" s="54"/>
      <c r="G13" s="54"/>
      <c r="H13" s="54"/>
      <c r="I13" s="54"/>
    </row>
    <row r="14" spans="1:9">
      <c r="A14" s="55"/>
      <c r="B14" s="56"/>
      <c r="C14" s="56"/>
      <c r="D14" s="56"/>
      <c r="E14" s="54"/>
      <c r="G14" s="54"/>
      <c r="H14" s="54"/>
      <c r="I14" s="54"/>
    </row>
    <row r="15" spans="1:9">
      <c r="A15" s="55"/>
      <c r="B15" s="56"/>
      <c r="C15" s="56"/>
      <c r="D15" s="56"/>
      <c r="E15" s="54"/>
      <c r="G15" s="54"/>
      <c r="H15" s="54"/>
      <c r="I15" s="54"/>
    </row>
    <row r="16" spans="1:9">
      <c r="A16" s="55"/>
      <c r="B16" s="56"/>
      <c r="C16" s="56"/>
      <c r="D16" s="56"/>
      <c r="E16" s="54"/>
      <c r="G16" s="54"/>
      <c r="H16" s="54"/>
      <c r="I16" s="54"/>
    </row>
    <row r="17" spans="1:9">
      <c r="A17" s="55"/>
      <c r="B17" s="56"/>
      <c r="C17" s="56"/>
      <c r="D17" s="56"/>
      <c r="E17" s="54"/>
      <c r="G17" s="54"/>
      <c r="H17" s="54"/>
      <c r="I17" s="54"/>
    </row>
    <row r="18" spans="1:9">
      <c r="A18" s="54"/>
      <c r="B18" s="56"/>
      <c r="C18" s="56"/>
      <c r="D18" s="56"/>
      <c r="E18" s="54"/>
      <c r="G18" s="54"/>
      <c r="H18" s="54"/>
      <c r="I18" s="54"/>
    </row>
    <row r="19" spans="1:9">
      <c r="A19" s="54"/>
      <c r="B19" s="56"/>
      <c r="C19" s="56"/>
      <c r="D19" s="56"/>
      <c r="E19" s="54"/>
      <c r="G19" s="54"/>
      <c r="H19" s="54"/>
      <c r="I19" s="54"/>
    </row>
    <row r="20" spans="1:9">
      <c r="A20" s="54"/>
      <c r="B20" s="56"/>
      <c r="C20" s="56"/>
      <c r="D20" s="56"/>
      <c r="E20" s="54"/>
      <c r="G20" s="54"/>
      <c r="H20" s="54"/>
      <c r="I20" s="54"/>
    </row>
    <row r="21" spans="1:9">
      <c r="A21" s="54"/>
      <c r="B21" s="56"/>
      <c r="C21" s="56"/>
      <c r="D21" s="56"/>
      <c r="E21" s="54"/>
      <c r="G21" s="54"/>
      <c r="H21" s="54"/>
      <c r="I21" s="54"/>
    </row>
    <row r="22" spans="1:9">
      <c r="A22" s="54"/>
      <c r="B22" s="56"/>
      <c r="C22" s="56"/>
      <c r="D22" s="56"/>
      <c r="E22" s="54"/>
      <c r="G22" s="54"/>
      <c r="H22" s="54"/>
      <c r="I22" s="54"/>
    </row>
    <row r="23" spans="1:9">
      <c r="A23" s="54"/>
      <c r="B23" s="56"/>
      <c r="C23" s="56"/>
      <c r="D23" s="56"/>
      <c r="E23" s="54"/>
      <c r="G23" s="54"/>
      <c r="H23" s="54"/>
      <c r="I23" s="54"/>
    </row>
    <row r="24" spans="1:9">
      <c r="A24" s="54"/>
      <c r="B24" s="56"/>
      <c r="C24" s="56"/>
      <c r="D24" s="56"/>
      <c r="E24" s="54"/>
      <c r="G24" s="54"/>
      <c r="H24" s="54"/>
      <c r="I24" s="54"/>
    </row>
    <row r="25" spans="1:9">
      <c r="B25" s="53"/>
      <c r="C25" s="53"/>
      <c r="D25" s="53"/>
    </row>
    <row r="26" spans="1:9">
      <c r="B26" s="53"/>
      <c r="C26" s="53"/>
      <c r="D26" s="53"/>
    </row>
  </sheetData>
  <mergeCells count="1">
    <mergeCell ref="G1:I1"/>
  </mergeCells>
  <pageMargins left="0.7" right="0.7" top="0.75" bottom="0.75" header="0.3" footer="0.3"/>
  <pageSetup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AO9GLFyGqRvmFgZ809sT0UeXSifN0D+tBmk2uKDP2sQ=</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3HvS5oTM+bJ3pgo20pi3dquanhNKswbTzicv7vBIfBA=</DigestValue>
    </Reference>
  </SignedInfo>
  <SignatureValue>eu4upucG6CctGNw/UdJiBLQy4vZlSxYrBlUwfgPz+YqwaQMQa1OKKjy3gYiuJg3pTsMJKWvJldck
HDpPuGuqmUtPsb69Kw0gSsCW4X/9tshYAJUbVJbThKZEIuMJUSbQZwiGlmGDz1ZciOmxN4JC7UmG
apLW4espGYx4tzC/4vD4fkozSI+GIjf6V7IhNsmqWTxOC+Vb6mfibCT3l6+u5Hb1anv6g/kY6TSn
szgNSh3373apa3WSTZ7VCUe8dlSjAz0I/1ryMEIWWfXamDRS0Ioly9jYbXyrS6TwbBw+fB7AAujL
oHTs80BlwZvRpRXLu46DehzQocHxKCR0cR7AXg==</SignatureValue>
  <KeyInfo>
    <X509Data>
      <X509Certificate>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DoG4gS2nhur9tMW8wbQYDVQQDDGZOR8OCTiBIw4BORyBUSMavxqBORyBN4bqgSSBD4buUIFBI4bqmTiDEkOG6plUgVMavIFbDgCBQSMOBVCBUUknhu4JOIFZJ4buGVCBOQU0gLSBDSEkgTkjDgU5IIEjDgCBUSMOATkgxIjAgBgoJkiaJk/IsZAEBDBJNU1Q6MDEwMDE1MDYxOS0wNzMwggEiMA0GCSqGSIb3DQEBAQUAA4IBDwAwggEKAoIBAQC9gXHTIb/SGzil9J7u8A5ykCjAWSpk6RRwE0QX4gHHX1uEelBNS33QrIJCDWejuf0Yli66GtRwLP7/Zq+GXhoXUzqjmsKmK116dBKM6PKf89Uj4ySiveWOSw3Wdk7MCgA+IR069Ro6gbS3a8xXtN4cbgzJWbdSX/5+FBCYozoxNBGaSCPPPfFqjsFPxhPw6MDlakoJQSb5+MfnvnRQhOMm+e0x4TApVroGZX2iJsxSASL14WJFZB11Pn3KcmXdcjWNgSBJrk6p52X3kGVbQL4rD8UykNTJI7Yt75b0kDWWdT/fu213rk5XL7H/eMw9Qw4PpwB4DJfvSYHBQHbqPA4nAgMBAAGjggFqMIIBZjAMBgNVHRMBAf8EAjAAMB8GA1UdIwQYMBaAFGuVxMQpI8onE8sE8P106s29CP/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x1hDsN0dcO6pKhSDzAOBgNVHQ8BAf8EBAMCBPAwDQYJKoZIhvcNAQELBQADggIBANHD2WEBh5mje8caCWIqLaAb40qi1G1G8PV5cdADYXgn7pJgGuz7TNyMkrfByJsksd5tS3QHokF2T270EuXPj/6SXvRIlo4yKREBeqFC7fcCv+ocuytKL2lneUEJkA6q7UobPdlUzRoyUgqIKJnSXMr89KbJ0Ok90B4+5n1N83ie5BuL9l93NGE1AFgggJfEc+/2RP3dFLAONu6i8UmGWKuwR3miIUtusiK9lIJEaTTC4XOU2ZQJ4Xxm4glSozSMbb6XVrfDiW+xKcZ38DmUFtQL/FPykOkD1RJ9++2bBSL7PItZYdSvAhJJwFNfLhEPb42sCIeayludBUdlSj4fd37VLzrpEiBbV5+gY+Q0qgQa/f84VqNGJIiGdv1/m8lktkjsRJA5ZsOBgOOfWQAjqbq0jNpUzaEgTMqeYbbSkK/awxutOzg8X9i3QD3xE3rGjt5WwgSXcwR2XN009Nc1N+cM57tQN7ZXaZErT7CBM7xfaGlgJxFNVGOPrC887PnMu/CWqqwJyKIK7DTH6AXjfwg/klxolPrOeztTXaHlxcYuq7Xd4uLznNEY+9Kh9Ca+LpbV1vp7HcM3Lxu36JNlDDSt6dwcwhe2JuV5eoHfLR4nw5617NJVUJfyzLB7sW2oX3DKs+eK3Sz1BFJ+q6wDO7k6mXMRVppVZNpq5P3ChP93</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256"/>
        <DigestValue>grbEKUc2Wab/5AogaiJZs2vMf1fwjJyz8tNeTbYJ1SY=</DigestValue>
      </Reference>
      <Reference URI="/xl/calcChain.xml?ContentType=application/vnd.openxmlformats-officedocument.spreadsheetml.calcChain+xml">
        <DigestMethod Algorithm="http://www.w3.org/2001/04/xmlenc#sha256"/>
        <DigestValue>YMbIQgrIghem1cXbUPZF1uQMD2EKAGmYP+QbVF+PU3w=</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drawing1.xml?ContentType=application/vnd.openxmlformats-officedocument.drawing+xml">
        <DigestMethod Algorithm="http://www.w3.org/2001/04/xmlenc#sha256"/>
        <DigestValue>QP2qyF2kM1MAR3AeKNbat4HQioxqGp78b2/f7DgT4Wc=</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3GSSRPllKA51oNAkOkTk/B3piKHcPygnYMnIvMf8nxY=</DigestValue>
      </Reference>
      <Reference URI="/xl/externalLinks/externalLink1.xml?ContentType=application/vnd.openxmlformats-officedocument.spreadsheetml.externalLink+xml">
        <DigestMethod Algorithm="http://www.w3.org/2001/04/xmlenc#sha256"/>
        <DigestValue>lFKKtXPnmFCysNlMgT2fhpB+orngtNNfjEJZAbx82cY=</DigestValue>
      </Reference>
      <Reference URI="/xl/media/image1.jpeg?ContentType=image/jpeg">
        <DigestMethod Algorithm="http://www.w3.org/2001/04/xmlenc#sha256"/>
        <DigestValue>tMKftUAXzf3rAFvfpqJxVtVVxv/CAHwqlb9MD+DjapM=</DigestValue>
      </Reference>
      <Reference URI="/xl/printerSettings/printerSettings1.bin?ContentType=application/vnd.openxmlformats-officedocument.spreadsheetml.printerSettings">
        <DigestMethod Algorithm="http://www.w3.org/2001/04/xmlenc#sha256"/>
        <DigestValue>RSB5o4qLTG6Zdj+ArAcg+It14wacUS4hRPzzhoIVIDc=</DigestValue>
      </Reference>
      <Reference URI="/xl/printerSettings/printerSettings2.bin?ContentType=application/vnd.openxmlformats-officedocument.spreadsheetml.printerSettings">
        <DigestMethod Algorithm="http://www.w3.org/2001/04/xmlenc#sha256"/>
        <DigestValue>H9dPxrLne4+FxsaLa5qaOHnPD6fpRgCNxiM8+fJZ/Vk=</DigestValue>
      </Reference>
      <Reference URI="/xl/printerSettings/printerSettings3.bin?ContentType=application/vnd.openxmlformats-officedocument.spreadsheetml.printerSettings">
        <DigestMethod Algorithm="http://www.w3.org/2001/04/xmlenc#sha256"/>
        <DigestValue>H9dPxrLne4+FxsaLa5qaOHnPD6fpRgCNxiM8+fJZ/Vk=</DigestValue>
      </Reference>
      <Reference URI="/xl/sharedStrings.xml?ContentType=application/vnd.openxmlformats-officedocument.spreadsheetml.sharedStrings+xml">
        <DigestMethod Algorithm="http://www.w3.org/2001/04/xmlenc#sha256"/>
        <DigestValue>e9URcD9eWkWUyP4r99INoE/aEY+W/ck0LNNcX+H5Yvo=</DigestValue>
      </Reference>
      <Reference URI="/xl/styles.xml?ContentType=application/vnd.openxmlformats-officedocument.spreadsheetml.styles+xml">
        <DigestMethod Algorithm="http://www.w3.org/2001/04/xmlenc#sha256"/>
        <DigestValue>jy5ziwRKR5bLN79Kh40rIEPvdx/0z3uZmtbhX7eoA3A=</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JA8egpzirjT4O/erFrjuzCnFs2QPrO1KP9ipCf8wIWc=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AkNhP713P2yRa4Dh2ARGFlwE9QoRTO7fyLFTfcPffHI=</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68"/>
            <mdssi:RelationshipReference xmlns:mdssi="http://schemas.openxmlformats.org/package/2006/digital-signature" SourceId="rId84"/>
            <mdssi:RelationshipReference xmlns:mdssi="http://schemas.openxmlformats.org/package/2006/digital-signature" SourceId="rId89"/>
            <mdssi:RelationshipReference xmlns:mdssi="http://schemas.openxmlformats.org/package/2006/digital-signature" SourceId="rId7"/>
            <mdssi:RelationshipReference xmlns:mdssi="http://schemas.openxmlformats.org/package/2006/digital-signature" SourceId="rId71"/>
            <mdssi:RelationshipReference xmlns:mdssi="http://schemas.openxmlformats.org/package/2006/digital-signature" SourceId="rId92"/>
            <mdssi:RelationshipReference xmlns:mdssi="http://schemas.openxmlformats.org/package/2006/digital-signature" SourceId="rId16"/>
            <mdssi:RelationshipReference xmlns:mdssi="http://schemas.openxmlformats.org/package/2006/digital-signature" SourceId="rId2"/>
            <mdssi:RelationshipReference xmlns:mdssi="http://schemas.openxmlformats.org/package/2006/digital-signature" SourceId="rId29"/>
            <mdssi:RelationshipReference xmlns:mdssi="http://schemas.openxmlformats.org/package/2006/digital-signature" SourceId="rId11"/>
            <mdssi:RelationshipReference xmlns:mdssi="http://schemas.openxmlformats.org/package/2006/digital-signature" SourceId="rId32"/>
            <mdssi:RelationshipReference xmlns:mdssi="http://schemas.openxmlformats.org/package/2006/digital-signature" SourceId="rId37"/>
            <mdssi:RelationshipReference xmlns:mdssi="http://schemas.openxmlformats.org/package/2006/digital-signature" SourceId="rId53"/>
            <mdssi:RelationshipReference xmlns:mdssi="http://schemas.openxmlformats.org/package/2006/digital-signature" SourceId="rId58"/>
            <mdssi:RelationshipReference xmlns:mdssi="http://schemas.openxmlformats.org/package/2006/digital-signature" SourceId="rId74"/>
            <mdssi:RelationshipReference xmlns:mdssi="http://schemas.openxmlformats.org/package/2006/digital-signature" SourceId="rId79"/>
            <mdssi:RelationshipReference xmlns:mdssi="http://schemas.openxmlformats.org/package/2006/digital-signature" SourceId="rId102"/>
            <mdssi:RelationshipReference xmlns:mdssi="http://schemas.openxmlformats.org/package/2006/digital-signature" SourceId="rId24"/>
            <mdssi:RelationshipReference xmlns:mdssi="http://schemas.openxmlformats.org/package/2006/digital-signature" SourceId="rId40"/>
            <mdssi:RelationshipReference xmlns:mdssi="http://schemas.openxmlformats.org/package/2006/digital-signature" SourceId="rId45"/>
            <mdssi:RelationshipReference xmlns:mdssi="http://schemas.openxmlformats.org/package/2006/digital-signature" SourceId="rId66"/>
            <mdssi:RelationshipReference xmlns:mdssi="http://schemas.openxmlformats.org/package/2006/digital-signature" SourceId="rId87"/>
            <mdssi:RelationshipReference xmlns:mdssi="http://schemas.openxmlformats.org/package/2006/digital-signature" SourceId="rId5"/>
            <mdssi:RelationshipReference xmlns:mdssi="http://schemas.openxmlformats.org/package/2006/digital-signature" SourceId="rId90"/>
            <mdssi:RelationshipReference xmlns:mdssi="http://schemas.openxmlformats.org/package/2006/digital-signature" SourceId="rId95"/>
            <mdssi:RelationshipReference xmlns:mdssi="http://schemas.openxmlformats.org/package/2006/digital-signature" SourceId="rId61"/>
            <mdssi:RelationshipReference xmlns:mdssi="http://schemas.openxmlformats.org/package/2006/digital-signature" SourceId="rId82"/>
            <mdssi:RelationshipReference xmlns:mdssi="http://schemas.openxmlformats.org/package/2006/digital-signature" SourceId="rId19"/>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43"/>
            <mdssi:RelationshipReference xmlns:mdssi="http://schemas.openxmlformats.org/package/2006/digital-signature" SourceId="rId48"/>
            <mdssi:RelationshipReference xmlns:mdssi="http://schemas.openxmlformats.org/package/2006/digital-signature" SourceId="rId64"/>
            <mdssi:RelationshipReference xmlns:mdssi="http://schemas.openxmlformats.org/package/2006/digital-signature" SourceId="rId69"/>
            <mdssi:RelationshipReference xmlns:mdssi="http://schemas.openxmlformats.org/package/2006/digital-signature" SourceId="rId14"/>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56"/>
            <mdssi:RelationshipReference xmlns:mdssi="http://schemas.openxmlformats.org/package/2006/digital-signature" SourceId="rId77"/>
            <mdssi:RelationshipReference xmlns:mdssi="http://schemas.openxmlformats.org/package/2006/digital-signature" SourceId="rId100"/>
            <mdssi:RelationshipReference xmlns:mdssi="http://schemas.openxmlformats.org/package/2006/digital-signature" SourceId="rId105"/>
            <mdssi:RelationshipReference xmlns:mdssi="http://schemas.openxmlformats.org/package/2006/digital-signature" SourceId="rId80"/>
            <mdssi:RelationshipReference xmlns:mdssi="http://schemas.openxmlformats.org/package/2006/digital-signature" SourceId="rId85"/>
            <mdssi:RelationshipReference xmlns:mdssi="http://schemas.openxmlformats.org/package/2006/digital-signature" SourceId="rId8"/>
            <mdssi:RelationshipReference xmlns:mdssi="http://schemas.openxmlformats.org/package/2006/digital-signature" SourceId="rId51"/>
            <mdssi:RelationshipReference xmlns:mdssi="http://schemas.openxmlformats.org/package/2006/digital-signature" SourceId="rId72"/>
            <mdssi:RelationshipReference xmlns:mdssi="http://schemas.openxmlformats.org/package/2006/digital-signature" SourceId="rId93"/>
            <mdssi:RelationshipReference xmlns:mdssi="http://schemas.openxmlformats.org/package/2006/digital-signature" SourceId="rId98"/>
            <mdssi:RelationshipReference xmlns:mdssi="http://schemas.openxmlformats.org/package/2006/digital-signature" SourceId="rId3"/>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33"/>
            <mdssi:RelationshipReference xmlns:mdssi="http://schemas.openxmlformats.org/package/2006/digital-signature" SourceId="rId38"/>
            <mdssi:RelationshipReference xmlns:mdssi="http://schemas.openxmlformats.org/package/2006/digital-signature" SourceId="rId59"/>
            <mdssi:RelationshipReference xmlns:mdssi="http://schemas.openxmlformats.org/package/2006/digital-signature" SourceId="rId103"/>
            <mdssi:RelationshipReference xmlns:mdssi="http://schemas.openxmlformats.org/package/2006/digital-signature" SourceId="rId25"/>
            <mdssi:RelationshipReference xmlns:mdssi="http://schemas.openxmlformats.org/package/2006/digital-signature" SourceId="rId46"/>
            <mdssi:RelationshipReference xmlns:mdssi="http://schemas.openxmlformats.org/package/2006/digital-signature" SourceId="rId67"/>
            <mdssi:RelationshipReference xmlns:mdssi="http://schemas.openxmlformats.org/package/2006/digital-signature" SourceId="rId20"/>
            <mdssi:RelationshipReference xmlns:mdssi="http://schemas.openxmlformats.org/package/2006/digital-signature" SourceId="rId41"/>
            <mdssi:RelationshipReference xmlns:mdssi="http://schemas.openxmlformats.org/package/2006/digital-signature" SourceId="rId54"/>
            <mdssi:RelationshipReference xmlns:mdssi="http://schemas.openxmlformats.org/package/2006/digital-signature" SourceId="rId62"/>
            <mdssi:RelationshipReference xmlns:mdssi="http://schemas.openxmlformats.org/package/2006/digital-signature" SourceId="rId70"/>
            <mdssi:RelationshipReference xmlns:mdssi="http://schemas.openxmlformats.org/package/2006/digital-signature" SourceId="rId75"/>
            <mdssi:RelationshipReference xmlns:mdssi="http://schemas.openxmlformats.org/package/2006/digital-signature" SourceId="rId83"/>
            <mdssi:RelationshipReference xmlns:mdssi="http://schemas.openxmlformats.org/package/2006/digital-signature" SourceId="rId88"/>
            <mdssi:RelationshipReference xmlns:mdssi="http://schemas.openxmlformats.org/package/2006/digital-signature" SourceId="rId91"/>
            <mdssi:RelationshipReference xmlns:mdssi="http://schemas.openxmlformats.org/package/2006/digital-signature" SourceId="rId9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49"/>
            <mdssi:RelationshipReference xmlns:mdssi="http://schemas.openxmlformats.org/package/2006/digital-signature" SourceId="rId57"/>
            <mdssi:RelationshipReference xmlns:mdssi="http://schemas.openxmlformats.org/package/2006/digital-signature" SourceId="rId106"/>
            <mdssi:RelationshipReference xmlns:mdssi="http://schemas.openxmlformats.org/package/2006/digital-signature" SourceId="rId10"/>
            <mdssi:RelationshipReference xmlns:mdssi="http://schemas.openxmlformats.org/package/2006/digital-signature" SourceId="rId31"/>
            <mdssi:RelationshipReference xmlns:mdssi="http://schemas.openxmlformats.org/package/2006/digital-signature" SourceId="rId44"/>
            <mdssi:RelationshipReference xmlns:mdssi="http://schemas.openxmlformats.org/package/2006/digital-signature" SourceId="rId52"/>
            <mdssi:RelationshipReference xmlns:mdssi="http://schemas.openxmlformats.org/package/2006/digital-signature" SourceId="rId60"/>
            <mdssi:RelationshipReference xmlns:mdssi="http://schemas.openxmlformats.org/package/2006/digital-signature" SourceId="rId65"/>
            <mdssi:RelationshipReference xmlns:mdssi="http://schemas.openxmlformats.org/package/2006/digital-signature" SourceId="rId73"/>
            <mdssi:RelationshipReference xmlns:mdssi="http://schemas.openxmlformats.org/package/2006/digital-signature" SourceId="rId78"/>
            <mdssi:RelationshipReference xmlns:mdssi="http://schemas.openxmlformats.org/package/2006/digital-signature" SourceId="rId81"/>
            <mdssi:RelationshipReference xmlns:mdssi="http://schemas.openxmlformats.org/package/2006/digital-signature" SourceId="rId86"/>
            <mdssi:RelationshipReference xmlns:mdssi="http://schemas.openxmlformats.org/package/2006/digital-signature" SourceId="rId94"/>
            <mdssi:RelationshipReference xmlns:mdssi="http://schemas.openxmlformats.org/package/2006/digital-signature" SourceId="rId99"/>
            <mdssi:RelationshipReference xmlns:mdssi="http://schemas.openxmlformats.org/package/2006/digital-signature" SourceId="rId101"/>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9"/>
            <mdssi:RelationshipReference xmlns:mdssi="http://schemas.openxmlformats.org/package/2006/digital-signature" SourceId="rId34"/>
            <mdssi:RelationshipReference xmlns:mdssi="http://schemas.openxmlformats.org/package/2006/digital-signature" SourceId="rId50"/>
            <mdssi:RelationshipReference xmlns:mdssi="http://schemas.openxmlformats.org/package/2006/digital-signature" SourceId="rId55"/>
            <mdssi:RelationshipReference xmlns:mdssi="http://schemas.openxmlformats.org/package/2006/digital-signature" SourceId="rId76"/>
            <mdssi:RelationshipReference xmlns:mdssi="http://schemas.openxmlformats.org/package/2006/digital-signature" SourceId="rId97"/>
            <mdssi:RelationshipReference xmlns:mdssi="http://schemas.openxmlformats.org/package/2006/digital-signature" SourceId="rId104"/>
            <mdssi:RelationshipReference xmlns:mdssi="http://schemas.openxmlformats.org/package/2006/digital-signature" SourceId="rId26"/>
            <mdssi:RelationshipReference xmlns:mdssi="http://schemas.openxmlformats.org/package/2006/digital-signature" SourceId="rId21"/>
            <mdssi:RelationshipReference xmlns:mdssi="http://schemas.openxmlformats.org/package/2006/digital-signature" SourceId="rId42"/>
            <mdssi:RelationshipReference xmlns:mdssi="http://schemas.openxmlformats.org/package/2006/digital-signature" SourceId="rId47"/>
            <mdssi:RelationshipReference xmlns:mdssi="http://schemas.openxmlformats.org/package/2006/digital-signature" SourceId="rId63"/>
          </Transform>
          <Transform Algorithm="http://www.w3.org/TR/2001/REC-xml-c14n-20010315"/>
        </Transforms>
        <DigestMethod Algorithm="http://www.w3.org/2001/04/xmlenc#sha256"/>
        <DigestValue>pPEbMUjzSU48NVQWXusyaxIdclF0c+qOV9RVLDCp0Mg=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sheet1.xml?ContentType=application/vnd.openxmlformats-officedocument.spreadsheetml.worksheet+xml">
        <DigestMethod Algorithm="http://www.w3.org/2001/04/xmlenc#sha256"/>
        <DigestValue>s7CATwaeVzIvpZXchV6MAPQHxFuphjmikSAxCpzv/kc=</DigestValue>
      </Reference>
      <Reference URI="/xl/worksheets/sheet2.xml?ContentType=application/vnd.openxmlformats-officedocument.spreadsheetml.worksheet+xml">
        <DigestMethod Algorithm="http://www.w3.org/2001/04/xmlenc#sha256"/>
        <DigestValue>e6sbsuEb1Y3NhmptShu7Ur/WDjwOpnwaii1DMqK9EQM=</DigestValue>
      </Reference>
      <Reference URI="/xl/worksheets/sheet3.xml?ContentType=application/vnd.openxmlformats-officedocument.spreadsheetml.worksheet+xml">
        <DigestMethod Algorithm="http://www.w3.org/2001/04/xmlenc#sha256"/>
        <DigestValue>8U1Pch7XwfNK4kGMozBlLPad3t8Fcg2XfczpqSWnB+U=</DigestValue>
      </Reference>
      <Reference URI="/xl/worksheets/sheet4.xml?ContentType=application/vnd.openxmlformats-officedocument.spreadsheetml.worksheet+xml">
        <DigestMethod Algorithm="http://www.w3.org/2001/04/xmlenc#sha256"/>
        <DigestValue>zDpGOJ+MM6j13oF/XcSlXG92PKTW0mdANkcAS7n59Lc=</DigestValue>
      </Reference>
      <Reference URI="/xl/worksheets/sheet5.xml?ContentType=application/vnd.openxmlformats-officedocument.spreadsheetml.worksheet+xml">
        <DigestMethod Algorithm="http://www.w3.org/2001/04/xmlenc#sha256"/>
        <DigestValue>5eaJuKezYLwcB8ZMmFlZ+18sSew6+DyqaC1SlbdI1e0=</DigestValue>
      </Reference>
    </Manifest>
    <SignatureProperties>
      <SignatureProperty Id="idSignatureTime" Target="#idPackageSignature">
        <mdssi:SignatureTime xmlns:mdssi="http://schemas.openxmlformats.org/package/2006/digital-signature">
          <mdssi:Format>YYYY-MM-DDThh:mm:ssTZD</mdssi:Format>
          <mdssi:Value>2025-08-11T10:08:52Z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2025-08-11T10:08:52Z</xd:SigningTime>
          <xd:SigningCertificate>
            <xd:Cert>
              <xd:CertDigest>
                <DigestMethod Algorithm="http://www.w3.org/2001/04/xmlenc#sha256"/>
                <DigestValue>rjSldB5AbmFT7Cq1TGAN1hAo7BJQV8n3VFWtxmrtrWY=</DigestValue>
              </xd:CertDigest>
              <xd:IssuerSerial>
                <X509IssuerName>C=VN, O=VIETNAM POSTS AND TELECOMMUNICATIONS GROUP, CN=VNPT-CA SHA2</X509IssuerName>
                <X509SerialNumber>111660364376514272731742388651292764066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y0pyc6ydDtA2WOlG5tm2ypcdN2hxt+q/iiHNnQPUnkA=</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UIWmg3W3xf8Yd47keEZZttpn8Cc7anOX/LhzJuSW3dw=</DigestValue>
    </Reference>
  </SignedInfo>
  <SignatureValue>V6dEcIZsidVEDLMpjDRYSDnmVIRg/lez6qyBVtnm8JUt/9CDFd3lWQJ0MFDaFXpKNTxQy+VPWZsI
VeAzyETWendFnKnYkIZ853/ufHJ5tG8fmfpUmVkgMlsNgH08mRWXqkH89FihKPFqKs87LzM4g91t
R9DFx7UGLbU5NP8C56nIKn2wifiE4/aDgIsrDieI9jYO41eEj7LxPae4oHlx20J/piZPoibMbIXK
WrgV6LSkZdwNiezf4gj8+VsTn8wyzYIbosHd6g/CKEkSSOxhq4Pq2lmvA2cfeMgO1ssqc+WaDxb7
urvapcCumZNSv+9RBJ02+R3XqtWs0CcfXzEj1g==</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grbEKUc2Wab/5AogaiJZs2vMf1fwjJyz8tNeTbYJ1SY=</DigestValue>
      </Reference>
      <Reference URI="/xl/calcChain.xml?ContentType=application/vnd.openxmlformats-officedocument.spreadsheetml.calcChain+xml">
        <DigestMethod Algorithm="http://www.w3.org/2001/04/xmlenc#sha256"/>
        <DigestValue>YMbIQgrIghem1cXbUPZF1uQMD2EKAGmYP+QbVF+PU3w=</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drawing1.xml?ContentType=application/vnd.openxmlformats-officedocument.drawing+xml">
        <DigestMethod Algorithm="http://www.w3.org/2001/04/xmlenc#sha256"/>
        <DigestValue>QP2qyF2kM1MAR3AeKNbat4HQioxqGp78b2/f7DgT4Wc=</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3GSSRPllKA51oNAkOkTk/B3piKHcPygnYMnIvMf8nxY=</DigestValue>
      </Reference>
      <Reference URI="/xl/externalLinks/externalLink1.xml?ContentType=application/vnd.openxmlformats-officedocument.spreadsheetml.externalLink+xml">
        <DigestMethod Algorithm="http://www.w3.org/2001/04/xmlenc#sha256"/>
        <DigestValue>lFKKtXPnmFCysNlMgT2fhpB+orngtNNfjEJZAbx82cY=</DigestValue>
      </Reference>
      <Reference URI="/xl/media/image1.jpeg?ContentType=image/jpeg">
        <DigestMethod Algorithm="http://www.w3.org/2001/04/xmlenc#sha256"/>
        <DigestValue>tMKftUAXzf3rAFvfpqJxVtVVxv/CAHwqlb9MD+DjapM=</DigestValue>
      </Reference>
      <Reference URI="/xl/printerSettings/printerSettings1.bin?ContentType=application/vnd.openxmlformats-officedocument.spreadsheetml.printerSettings">
        <DigestMethod Algorithm="http://www.w3.org/2001/04/xmlenc#sha256"/>
        <DigestValue>RSB5o4qLTG6Zdj+ArAcg+It14wacUS4hRPzzhoIVIDc=</DigestValue>
      </Reference>
      <Reference URI="/xl/printerSettings/printerSettings2.bin?ContentType=application/vnd.openxmlformats-officedocument.spreadsheetml.printerSettings">
        <DigestMethod Algorithm="http://www.w3.org/2001/04/xmlenc#sha256"/>
        <DigestValue>H9dPxrLne4+FxsaLa5qaOHnPD6fpRgCNxiM8+fJZ/Vk=</DigestValue>
      </Reference>
      <Reference URI="/xl/printerSettings/printerSettings3.bin?ContentType=application/vnd.openxmlformats-officedocument.spreadsheetml.printerSettings">
        <DigestMethod Algorithm="http://www.w3.org/2001/04/xmlenc#sha256"/>
        <DigestValue>H9dPxrLne4+FxsaLa5qaOHnPD6fpRgCNxiM8+fJZ/Vk=</DigestValue>
      </Reference>
      <Reference URI="/xl/sharedStrings.xml?ContentType=application/vnd.openxmlformats-officedocument.spreadsheetml.sharedStrings+xml">
        <DigestMethod Algorithm="http://www.w3.org/2001/04/xmlenc#sha256"/>
        <DigestValue>e9URcD9eWkWUyP4r99INoE/aEY+W/ck0LNNcX+H5Yvo=</DigestValue>
      </Reference>
      <Reference URI="/xl/styles.xml?ContentType=application/vnd.openxmlformats-officedocument.spreadsheetml.styles+xml">
        <DigestMethod Algorithm="http://www.w3.org/2001/04/xmlenc#sha256"/>
        <DigestValue>jy5ziwRKR5bLN79Kh40rIEPvdx/0z3uZmtbhX7eoA3A=</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JA8egpzirjT4O/erFrjuzCnFs2QPrO1KP9ipCf8wIWc=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AkNhP713P2yRa4Dh2ARGFlwE9QoRTO7fyLFTfcPffHI=</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89"/>
            <mdssi:RelationshipReference xmlns:mdssi="http://schemas.openxmlformats.org/package/2006/digital-signature" SourceId="rId16"/>
            <mdssi:RelationshipReference xmlns:mdssi="http://schemas.openxmlformats.org/package/2006/digital-signature" SourceId="rId11"/>
            <mdssi:RelationshipReference xmlns:mdssi="http://schemas.openxmlformats.org/package/2006/digital-signature" SourceId="rId32"/>
            <mdssi:RelationshipReference xmlns:mdssi="http://schemas.openxmlformats.org/package/2006/digital-signature" SourceId="rId37"/>
            <mdssi:RelationshipReference xmlns:mdssi="http://schemas.openxmlformats.org/package/2006/digital-signature" SourceId="rId53"/>
            <mdssi:RelationshipReference xmlns:mdssi="http://schemas.openxmlformats.org/package/2006/digital-signature" SourceId="rId58"/>
            <mdssi:RelationshipReference xmlns:mdssi="http://schemas.openxmlformats.org/package/2006/digital-signature" SourceId="rId74"/>
            <mdssi:RelationshipReference xmlns:mdssi="http://schemas.openxmlformats.org/package/2006/digital-signature" SourceId="rId79"/>
            <mdssi:RelationshipReference xmlns:mdssi="http://schemas.openxmlformats.org/package/2006/digital-signature" SourceId="rId102"/>
            <mdssi:RelationshipReference xmlns:mdssi="http://schemas.openxmlformats.org/package/2006/digital-signature" SourceId="rId5"/>
            <mdssi:RelationshipReference xmlns:mdssi="http://schemas.openxmlformats.org/package/2006/digital-signature" SourceId="rId90"/>
            <mdssi:RelationshipReference xmlns:mdssi="http://schemas.openxmlformats.org/package/2006/digital-signature" SourceId="rId95"/>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43"/>
            <mdssi:RelationshipReference xmlns:mdssi="http://schemas.openxmlformats.org/package/2006/digital-signature" SourceId="rId48"/>
            <mdssi:RelationshipReference xmlns:mdssi="http://schemas.openxmlformats.org/package/2006/digital-signature" SourceId="rId64"/>
            <mdssi:RelationshipReference xmlns:mdssi="http://schemas.openxmlformats.org/package/2006/digital-signature" SourceId="rId69"/>
            <mdssi:RelationshipReference xmlns:mdssi="http://schemas.openxmlformats.org/package/2006/digital-signature" SourceId="rId80"/>
            <mdssi:RelationshipReference xmlns:mdssi="http://schemas.openxmlformats.org/package/2006/digital-signature" SourceId="rId85"/>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33"/>
            <mdssi:RelationshipReference xmlns:mdssi="http://schemas.openxmlformats.org/package/2006/digital-signature" SourceId="rId38"/>
            <mdssi:RelationshipReference xmlns:mdssi="http://schemas.openxmlformats.org/package/2006/digital-signature" SourceId="rId59"/>
            <mdssi:RelationshipReference xmlns:mdssi="http://schemas.openxmlformats.org/package/2006/digital-signature" SourceId="rId103"/>
            <mdssi:RelationshipReference xmlns:mdssi="http://schemas.openxmlformats.org/package/2006/digital-signature" SourceId="rId20"/>
            <mdssi:RelationshipReference xmlns:mdssi="http://schemas.openxmlformats.org/package/2006/digital-signature" SourceId="rId41"/>
            <mdssi:RelationshipReference xmlns:mdssi="http://schemas.openxmlformats.org/package/2006/digital-signature" SourceId="rId54"/>
            <mdssi:RelationshipReference xmlns:mdssi="http://schemas.openxmlformats.org/package/2006/digital-signature" SourceId="rId62"/>
            <mdssi:RelationshipReference xmlns:mdssi="http://schemas.openxmlformats.org/package/2006/digital-signature" SourceId="rId70"/>
            <mdssi:RelationshipReference xmlns:mdssi="http://schemas.openxmlformats.org/package/2006/digital-signature" SourceId="rId75"/>
            <mdssi:RelationshipReference xmlns:mdssi="http://schemas.openxmlformats.org/package/2006/digital-signature" SourceId="rId83"/>
            <mdssi:RelationshipReference xmlns:mdssi="http://schemas.openxmlformats.org/package/2006/digital-signature" SourceId="rId88"/>
            <mdssi:RelationshipReference xmlns:mdssi="http://schemas.openxmlformats.org/package/2006/digital-signature" SourceId="rId91"/>
            <mdssi:RelationshipReference xmlns:mdssi="http://schemas.openxmlformats.org/package/2006/digital-signature" SourceId="rId9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49"/>
            <mdssi:RelationshipReference xmlns:mdssi="http://schemas.openxmlformats.org/package/2006/digital-signature" SourceId="rId57"/>
            <mdssi:RelationshipReference xmlns:mdssi="http://schemas.openxmlformats.org/package/2006/digital-signature" SourceId="rId106"/>
            <mdssi:RelationshipReference xmlns:mdssi="http://schemas.openxmlformats.org/package/2006/digital-signature" SourceId="rId10"/>
            <mdssi:RelationshipReference xmlns:mdssi="http://schemas.openxmlformats.org/package/2006/digital-signature" SourceId="rId31"/>
            <mdssi:RelationshipReference xmlns:mdssi="http://schemas.openxmlformats.org/package/2006/digital-signature" SourceId="rId44"/>
            <mdssi:RelationshipReference xmlns:mdssi="http://schemas.openxmlformats.org/package/2006/digital-signature" SourceId="rId52"/>
            <mdssi:RelationshipReference xmlns:mdssi="http://schemas.openxmlformats.org/package/2006/digital-signature" SourceId="rId60"/>
            <mdssi:RelationshipReference xmlns:mdssi="http://schemas.openxmlformats.org/package/2006/digital-signature" SourceId="rId65"/>
            <mdssi:RelationshipReference xmlns:mdssi="http://schemas.openxmlformats.org/package/2006/digital-signature" SourceId="rId73"/>
            <mdssi:RelationshipReference xmlns:mdssi="http://schemas.openxmlformats.org/package/2006/digital-signature" SourceId="rId78"/>
            <mdssi:RelationshipReference xmlns:mdssi="http://schemas.openxmlformats.org/package/2006/digital-signature" SourceId="rId81"/>
            <mdssi:RelationshipReference xmlns:mdssi="http://schemas.openxmlformats.org/package/2006/digital-signature" SourceId="rId86"/>
            <mdssi:RelationshipReference xmlns:mdssi="http://schemas.openxmlformats.org/package/2006/digital-signature" SourceId="rId94"/>
            <mdssi:RelationshipReference xmlns:mdssi="http://schemas.openxmlformats.org/package/2006/digital-signature" SourceId="rId99"/>
            <mdssi:RelationshipReference xmlns:mdssi="http://schemas.openxmlformats.org/package/2006/digital-signature" SourceId="rId101"/>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9"/>
            <mdssi:RelationshipReference xmlns:mdssi="http://schemas.openxmlformats.org/package/2006/digital-signature" SourceId="rId34"/>
            <mdssi:RelationshipReference xmlns:mdssi="http://schemas.openxmlformats.org/package/2006/digital-signature" SourceId="rId50"/>
            <mdssi:RelationshipReference xmlns:mdssi="http://schemas.openxmlformats.org/package/2006/digital-signature" SourceId="rId55"/>
            <mdssi:RelationshipReference xmlns:mdssi="http://schemas.openxmlformats.org/package/2006/digital-signature" SourceId="rId76"/>
            <mdssi:RelationshipReference xmlns:mdssi="http://schemas.openxmlformats.org/package/2006/digital-signature" SourceId="rId97"/>
            <mdssi:RelationshipReference xmlns:mdssi="http://schemas.openxmlformats.org/package/2006/digital-signature" SourceId="rId104"/>
            <mdssi:RelationshipReference xmlns:mdssi="http://schemas.openxmlformats.org/package/2006/digital-signature" SourceId="rId7"/>
            <mdssi:RelationshipReference xmlns:mdssi="http://schemas.openxmlformats.org/package/2006/digital-signature" SourceId="rId71"/>
            <mdssi:RelationshipReference xmlns:mdssi="http://schemas.openxmlformats.org/package/2006/digital-signature" SourceId="rId92"/>
            <mdssi:RelationshipReference xmlns:mdssi="http://schemas.openxmlformats.org/package/2006/digital-signature" SourceId="rId2"/>
            <mdssi:RelationshipReference xmlns:mdssi="http://schemas.openxmlformats.org/package/2006/digital-signature" SourceId="rId29"/>
            <mdssi:RelationshipReference xmlns:mdssi="http://schemas.openxmlformats.org/package/2006/digital-signature" SourceId="rId24"/>
            <mdssi:RelationshipReference xmlns:mdssi="http://schemas.openxmlformats.org/package/2006/digital-signature" SourceId="rId40"/>
            <mdssi:RelationshipReference xmlns:mdssi="http://schemas.openxmlformats.org/package/2006/digital-signature" SourceId="rId45"/>
            <mdssi:RelationshipReference xmlns:mdssi="http://schemas.openxmlformats.org/package/2006/digital-signature" SourceId="rId66"/>
            <mdssi:RelationshipReference xmlns:mdssi="http://schemas.openxmlformats.org/package/2006/digital-signature" SourceId="rId87"/>
            <mdssi:RelationshipReference xmlns:mdssi="http://schemas.openxmlformats.org/package/2006/digital-signature" SourceId="rId61"/>
            <mdssi:RelationshipReference xmlns:mdssi="http://schemas.openxmlformats.org/package/2006/digital-signature" SourceId="rId82"/>
            <mdssi:RelationshipReference xmlns:mdssi="http://schemas.openxmlformats.org/package/2006/digital-signature" SourceId="rId19"/>
            <mdssi:RelationshipReference xmlns:mdssi="http://schemas.openxmlformats.org/package/2006/digital-signature" SourceId="rId14"/>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56"/>
            <mdssi:RelationshipReference xmlns:mdssi="http://schemas.openxmlformats.org/package/2006/digital-signature" SourceId="rId77"/>
            <mdssi:RelationshipReference xmlns:mdssi="http://schemas.openxmlformats.org/package/2006/digital-signature" SourceId="rId100"/>
            <mdssi:RelationshipReference xmlns:mdssi="http://schemas.openxmlformats.org/package/2006/digital-signature" SourceId="rId105"/>
            <mdssi:RelationshipReference xmlns:mdssi="http://schemas.openxmlformats.org/package/2006/digital-signature" SourceId="rId8"/>
            <mdssi:RelationshipReference xmlns:mdssi="http://schemas.openxmlformats.org/package/2006/digital-signature" SourceId="rId51"/>
            <mdssi:RelationshipReference xmlns:mdssi="http://schemas.openxmlformats.org/package/2006/digital-signature" SourceId="rId72"/>
            <mdssi:RelationshipReference xmlns:mdssi="http://schemas.openxmlformats.org/package/2006/digital-signature" SourceId="rId93"/>
            <mdssi:RelationshipReference xmlns:mdssi="http://schemas.openxmlformats.org/package/2006/digital-signature" SourceId="rId98"/>
            <mdssi:RelationshipReference xmlns:mdssi="http://schemas.openxmlformats.org/package/2006/digital-signature" SourceId="rId3"/>
            <mdssi:RelationshipReference xmlns:mdssi="http://schemas.openxmlformats.org/package/2006/digital-signature" SourceId="rId25"/>
            <mdssi:RelationshipReference xmlns:mdssi="http://schemas.openxmlformats.org/package/2006/digital-signature" SourceId="rId46"/>
            <mdssi:RelationshipReference xmlns:mdssi="http://schemas.openxmlformats.org/package/2006/digital-signature" SourceId="rId67"/>
            <mdssi:RelationshipReference xmlns:mdssi="http://schemas.openxmlformats.org/package/2006/digital-signature" SourceId="rId26"/>
            <mdssi:RelationshipReference xmlns:mdssi="http://schemas.openxmlformats.org/package/2006/digital-signature" SourceId="rId21"/>
            <mdssi:RelationshipReference xmlns:mdssi="http://schemas.openxmlformats.org/package/2006/digital-signature" SourceId="rId42"/>
            <mdssi:RelationshipReference xmlns:mdssi="http://schemas.openxmlformats.org/package/2006/digital-signature" SourceId="rId47"/>
            <mdssi:RelationshipReference xmlns:mdssi="http://schemas.openxmlformats.org/package/2006/digital-signature" SourceId="rId63"/>
            <mdssi:RelationshipReference xmlns:mdssi="http://schemas.openxmlformats.org/package/2006/digital-signature" SourceId="rId68"/>
            <mdssi:RelationshipReference xmlns:mdssi="http://schemas.openxmlformats.org/package/2006/digital-signature" SourceId="rId84"/>
          </Transform>
          <Transform Algorithm="http://www.w3.org/TR/2001/REC-xml-c14n-20010315"/>
        </Transforms>
        <DigestMethod Algorithm="http://www.w3.org/2001/04/xmlenc#sha256"/>
        <DigestValue>pPEbMUjzSU48NVQWXusyaxIdclF0c+qOV9RVLDCp0Mg=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sheet1.xml?ContentType=application/vnd.openxmlformats-officedocument.spreadsheetml.worksheet+xml">
        <DigestMethod Algorithm="http://www.w3.org/2001/04/xmlenc#sha256"/>
        <DigestValue>s7CATwaeVzIvpZXchV6MAPQHxFuphjmikSAxCpzv/kc=</DigestValue>
      </Reference>
      <Reference URI="/xl/worksheets/sheet2.xml?ContentType=application/vnd.openxmlformats-officedocument.spreadsheetml.worksheet+xml">
        <DigestMethod Algorithm="http://www.w3.org/2001/04/xmlenc#sha256"/>
        <DigestValue>e6sbsuEb1Y3NhmptShu7Ur/WDjwOpnwaii1DMqK9EQM=</DigestValue>
      </Reference>
      <Reference URI="/xl/worksheets/sheet3.xml?ContentType=application/vnd.openxmlformats-officedocument.spreadsheetml.worksheet+xml">
        <DigestMethod Algorithm="http://www.w3.org/2001/04/xmlenc#sha256"/>
        <DigestValue>8U1Pch7XwfNK4kGMozBlLPad3t8Fcg2XfczpqSWnB+U=</DigestValue>
      </Reference>
      <Reference URI="/xl/worksheets/sheet4.xml?ContentType=application/vnd.openxmlformats-officedocument.spreadsheetml.worksheet+xml">
        <DigestMethod Algorithm="http://www.w3.org/2001/04/xmlenc#sha256"/>
        <DigestValue>zDpGOJ+MM6j13oF/XcSlXG92PKTW0mdANkcAS7n59Lc=</DigestValue>
      </Reference>
      <Reference URI="/xl/worksheets/sheet5.xml?ContentType=application/vnd.openxmlformats-officedocument.spreadsheetml.worksheet+xml">
        <DigestMethod Algorithm="http://www.w3.org/2001/04/xmlenc#sha256"/>
        <DigestValue>5eaJuKezYLwcB8ZMmFlZ+18sSew6+DyqaC1SlbdI1e0=</DigestValue>
      </Reference>
    </Manifest>
    <SignatureProperties>
      <SignatureProperty Id="idSignatureTime" Target="#idPackageSignature">
        <mdssi:SignatureTime xmlns:mdssi="http://schemas.openxmlformats.org/package/2006/digital-signature">
          <mdssi:Format>YYYY-MM-DDThh:mm:ssTZD</mdssi:Format>
          <mdssi:Value>2025-08-11T11:47:36Z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2025-08-11T11:47:36Z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PL15  MOI (2)</vt:lpstr>
      <vt:lpstr>NAV</vt:lpstr>
      <vt:lpstr>MIN MAX</vt:lpstr>
      <vt:lpstr>PL26</vt:lpstr>
      <vt:lpstr>Sheet1</vt:lpstr>
      <vt:lpstr>'PL15  MOI (2)'!A</vt:lpstr>
      <vt:lpstr>'PL15  MOI (2)'!NAV</vt:lpstr>
      <vt:lpstr>'PL15  MOI (2)'!Ngay</vt:lpstr>
      <vt:lpstr>'PL15  MOI (2)'!Print_Area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1411737</dc:creator>
  <cp:lastModifiedBy>Phan Thi Quynh Lan</cp:lastModifiedBy>
  <cp:lastPrinted>2025-08-11T09:36:41Z</cp:lastPrinted>
  <dcterms:created xsi:type="dcterms:W3CDTF">2012-12-27T10:02:35Z</dcterms:created>
  <dcterms:modified xsi:type="dcterms:W3CDTF">2025-08-11T09:38:01Z</dcterms:modified>
</cp:coreProperties>
</file>