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11.xml" ContentType="application/vnd.openxmlformats-officedocument.spreadsheetml.worksheet+xml"/>
  <Override PartName="/xl/worksheets/sheet10.xml" ContentType="application/vnd.openxmlformats-officedocument.spreadsheetml.worksheet+xml"/>
  <Override PartName="/xl/sharedStrings.xml" ContentType="application/vnd.openxmlformats-officedocument.spreadsheetml.sharedStrings+xml"/>
  <Override PartName="/xl/worksheets/sheet9.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worksheets/sheet8.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TCRES - QUY DT CP BDS TECHCOM - 18092971 - BIDB506688\4. BAO CAO DINH KY\BAO CAO QUY\2025\QUY 2\ký số\"/>
    </mc:Choice>
  </mc:AlternateContent>
  <bookViews>
    <workbookView xWindow="0" yWindow="0" windowWidth="28800" windowHeight="11280" firstSheet="2" activeTab="3"/>
  </bookViews>
  <sheets>
    <sheet name="ngay thang" sheetId="19" state="hidden" r:id="rId1"/>
    <sheet name="Tong quat" sheetId="27" r:id="rId2"/>
    <sheet name="BCLCTT_06106" sheetId="29" r:id="rId3"/>
    <sheet name="BCthunhap" sheetId="16" r:id="rId4"/>
    <sheet name="BCtinhhinhtaichinh" sheetId="17" r:id="rId5"/>
    <sheet name="BCTaiSan_06027" sheetId="9" r:id="rId6"/>
    <sheet name="BCKetQuaHoatDong_06028" sheetId="10" r:id="rId7"/>
    <sheet name="BCDanhMucDauTu_06029" sheetId="11" r:id="rId8"/>
    <sheet name="GiaTriTaiSanRong_06129" sheetId="28" r:id="rId9"/>
    <sheet name="Khac_06030" sheetId="12" r:id="rId10"/>
    <sheet name="BCHoatDongVay_06026" sheetId="8" r:id="rId11"/>
  </sheets>
  <externalReferences>
    <externalReference r:id="rId12"/>
  </externalReferences>
  <definedNames>
    <definedName name="_xlnm._FilterDatabase" localSheetId="6" hidden="1">BCKetQuaHoatDong_06028!#REF!</definedName>
    <definedName name="_xlnm._FilterDatabase" localSheetId="2" hidden="1">#REF!</definedName>
    <definedName name="_xlnm._FilterDatabase" localSheetId="4" hidden="1">BCtinhhinhtaichinh!$F$14:$F$60</definedName>
    <definedName name="_xlnm._FilterDatabase" localSheetId="9" hidden="1">Khac_06030!$J$18:$M$39</definedName>
    <definedName name="_xlnm._FilterDatabase" localSheetId="1" hidden="1">#REF!</definedName>
    <definedName name="_xlnm._FilterDatabase" hidden="1">#REF!</definedName>
    <definedName name="holiday">[1]ACC!$O$8:$O$100</definedName>
    <definedName name="_xlnm.Print_Area" localSheetId="7">BCDanhMucDauTu_06029!$A$1:$G$83</definedName>
    <definedName name="_xlnm.Print_Area" localSheetId="10">BCHoatDongVay_06026!$A$1:$K$41</definedName>
    <definedName name="_xlnm.Print_Area" localSheetId="6">BCKetQuaHoatDong_06028!$A$1:$F$67</definedName>
    <definedName name="_xlnm.Print_Area" localSheetId="2">BCLCTT_06106!$A$1:$E$69</definedName>
    <definedName name="_xlnm.Print_Area" localSheetId="5">BCTaiSan_06027!$A$1:$F$73</definedName>
    <definedName name="_xlnm.Print_Area" localSheetId="3">BCthunhap!$A$1:$G$62</definedName>
    <definedName name="_xlnm.Print_Area" localSheetId="4">BCtinhhinhtaichinh!$A$1:$E$75</definedName>
    <definedName name="_xlnm.Print_Area" localSheetId="8">GiaTriTaiSanRong_06129!$A$1:$G$35</definedName>
    <definedName name="_xlnm.Print_Area" localSheetId="9">Khac_06030!$A$1:$F$58</definedName>
    <definedName name="_xlnm.Print_Titles" localSheetId="7">BCDanhMucDauTu_06029!$13:$13</definedName>
    <definedName name="_xlnm.Print_Titles" localSheetId="6">BCKetQuaHoatDong_06028!$13:$13</definedName>
    <definedName name="_xlnm.Print_Titles" localSheetId="5">BCTaiSan_06027!$13:$13</definedName>
    <definedName name="_xlnm.Print_Titles" localSheetId="3">BCthunhap!$12:$13</definedName>
    <definedName name="_xlnm.Print_Titles" localSheetId="4">BCtinhhinhtaichinh!$12:$12</definedName>
    <definedName name="_xlnm.Print_Titles" localSheetId="9">Khac_06030!$13:$13</definedName>
  </definedNames>
  <calcPr calcId="162913" calcOnSave="0"/>
</workbook>
</file>

<file path=xl/calcChain.xml><?xml version="1.0" encoding="utf-8"?>
<calcChain xmlns="http://schemas.openxmlformats.org/spreadsheetml/2006/main">
  <c r="D18" i="29" l="1"/>
  <c r="B7" i="19" l="1"/>
  <c r="B6" i="19"/>
  <c r="M87" i="12" l="1"/>
  <c r="K1" i="12" s="1"/>
  <c r="M18" i="12"/>
  <c r="M19" i="12"/>
  <c r="M20" i="12"/>
  <c r="M21" i="12"/>
  <c r="M22" i="12"/>
  <c r="M23" i="12"/>
  <c r="M24" i="12"/>
  <c r="M25" i="12"/>
  <c r="M26" i="12"/>
  <c r="M27" i="12"/>
  <c r="M28" i="12"/>
  <c r="M29" i="12"/>
  <c r="M30" i="12"/>
  <c r="M31" i="12"/>
  <c r="M32" i="12"/>
  <c r="M33" i="12"/>
  <c r="M34" i="12"/>
  <c r="M35" i="12"/>
  <c r="M36" i="12"/>
  <c r="M37" i="12"/>
  <c r="M38" i="12"/>
  <c r="M39" i="12"/>
  <c r="M40" i="12"/>
  <c r="M41" i="12"/>
  <c r="M42" i="12"/>
  <c r="M43" i="12"/>
  <c r="M44" i="12"/>
  <c r="M45" i="12"/>
  <c r="M46" i="12"/>
  <c r="M47" i="12"/>
  <c r="M48" i="12"/>
  <c r="M49" i="12"/>
  <c r="M50" i="12"/>
  <c r="M51" i="12"/>
  <c r="M52" i="12"/>
  <c r="M53" i="12"/>
  <c r="M54" i="12"/>
  <c r="M55" i="12"/>
  <c r="M56" i="12"/>
  <c r="M57" i="12"/>
  <c r="M58" i="12"/>
  <c r="M59" i="12"/>
  <c r="M60" i="12"/>
  <c r="M61" i="12"/>
  <c r="M62" i="12"/>
  <c r="M63" i="12"/>
  <c r="M64" i="12"/>
  <c r="M65" i="12"/>
  <c r="M66" i="12"/>
  <c r="M67" i="12"/>
  <c r="M68" i="12"/>
  <c r="M69" i="12"/>
  <c r="M70" i="12"/>
  <c r="M71" i="12"/>
  <c r="M72" i="12"/>
  <c r="M73" i="12"/>
  <c r="M74" i="12"/>
  <c r="M75" i="12"/>
  <c r="M76" i="12"/>
  <c r="M77" i="12"/>
  <c r="M78" i="12"/>
  <c r="M79" i="12"/>
  <c r="M80" i="12"/>
  <c r="M81" i="12"/>
  <c r="M82" i="12"/>
  <c r="M83" i="12"/>
  <c r="M84" i="12"/>
  <c r="O18" i="12"/>
  <c r="O19" i="12"/>
  <c r="O20" i="12"/>
  <c r="O21" i="12"/>
  <c r="O22" i="12"/>
  <c r="O23" i="12"/>
  <c r="O24" i="12"/>
  <c r="O25" i="12"/>
  <c r="O26" i="12"/>
  <c r="O27" i="12"/>
  <c r="O28" i="12"/>
  <c r="O29" i="12"/>
  <c r="O30" i="12"/>
  <c r="O31" i="12"/>
  <c r="O32" i="12"/>
  <c r="O33" i="12"/>
  <c r="O34" i="12"/>
  <c r="O35" i="12"/>
  <c r="O36" i="12"/>
  <c r="O37" i="12"/>
  <c r="O38" i="12"/>
  <c r="O39" i="12"/>
  <c r="O40" i="12"/>
  <c r="O41" i="12"/>
  <c r="O42" i="12"/>
  <c r="O43" i="12"/>
  <c r="O44" i="12"/>
  <c r="O45" i="12"/>
  <c r="O46" i="12"/>
  <c r="O47" i="12"/>
  <c r="O48" i="12"/>
  <c r="O49" i="12"/>
  <c r="O50" i="12"/>
  <c r="O51" i="12"/>
  <c r="O52" i="12"/>
  <c r="O53" i="12"/>
  <c r="O54" i="12"/>
  <c r="O55" i="12"/>
  <c r="O56" i="12"/>
  <c r="O57" i="12"/>
  <c r="O58" i="12"/>
  <c r="O59" i="12"/>
  <c r="O60" i="12"/>
  <c r="O61" i="12"/>
  <c r="O62" i="12"/>
  <c r="O63" i="12"/>
  <c r="O64" i="12"/>
  <c r="O65" i="12"/>
  <c r="O66" i="12"/>
  <c r="O67" i="12"/>
  <c r="O68" i="12"/>
  <c r="O69" i="12"/>
  <c r="O70" i="12"/>
  <c r="O71" i="12"/>
  <c r="O72" i="12"/>
  <c r="O73" i="12"/>
  <c r="O74" i="12"/>
  <c r="O75" i="12"/>
  <c r="O76" i="12"/>
  <c r="O77" i="12"/>
  <c r="O78" i="12"/>
  <c r="O79" i="12"/>
  <c r="O80" i="12"/>
  <c r="O81" i="12"/>
  <c r="O82" i="12"/>
  <c r="O83" i="12"/>
  <c r="O84" i="12"/>
  <c r="O17" i="12"/>
  <c r="L77" i="12" l="1"/>
  <c r="L78" i="12"/>
  <c r="L79" i="12"/>
  <c r="L80" i="12"/>
  <c r="L56" i="12" l="1"/>
  <c r="L57" i="12"/>
  <c r="L58" i="12"/>
  <c r="L59" i="12"/>
  <c r="L60" i="12"/>
  <c r="L61" i="12"/>
  <c r="L62" i="12"/>
  <c r="L63" i="12"/>
  <c r="L64" i="12"/>
  <c r="L65" i="12"/>
  <c r="L66" i="12"/>
  <c r="L67" i="12"/>
  <c r="L68" i="12"/>
  <c r="L69" i="12"/>
  <c r="L70" i="12"/>
  <c r="L71" i="12"/>
  <c r="L72" i="12"/>
  <c r="L73" i="12"/>
  <c r="L74" i="12"/>
  <c r="L75" i="12"/>
  <c r="L76" i="12"/>
  <c r="M31" i="11" l="1"/>
  <c r="L31" i="11"/>
  <c r="F31" i="11"/>
  <c r="N31" i="11" s="1"/>
  <c r="M30" i="11"/>
  <c r="L30" i="11"/>
  <c r="F30" i="11"/>
  <c r="N30" i="11" s="1"/>
  <c r="M29" i="11"/>
  <c r="L29" i="11"/>
  <c r="F29" i="11"/>
  <c r="N29" i="11" s="1"/>
  <c r="M28" i="11"/>
  <c r="L28" i="11"/>
  <c r="F28" i="11"/>
  <c r="N28" i="11" s="1"/>
  <c r="F34" i="9"/>
  <c r="J20" i="28" l="1"/>
  <c r="I20" i="28"/>
  <c r="J19" i="28"/>
  <c r="I19" i="28"/>
  <c r="J18" i="28"/>
  <c r="I18" i="28"/>
  <c r="J17" i="28"/>
  <c r="I17" i="28"/>
  <c r="J16" i="28"/>
  <c r="I16" i="28"/>
  <c r="J15" i="28"/>
  <c r="I15" i="28"/>
  <c r="J14" i="28"/>
  <c r="I14" i="28"/>
  <c r="J13" i="28"/>
  <c r="I13" i="28"/>
  <c r="M66" i="11"/>
  <c r="M67" i="11"/>
  <c r="O65" i="11"/>
  <c r="N65" i="11"/>
  <c r="M65" i="11"/>
  <c r="L65" i="11"/>
  <c r="O64" i="11"/>
  <c r="N64" i="11"/>
  <c r="M64" i="11"/>
  <c r="L64" i="11"/>
  <c r="O63" i="11"/>
  <c r="N63" i="11"/>
  <c r="M63" i="11"/>
  <c r="L63" i="11"/>
  <c r="O62" i="11"/>
  <c r="N62" i="11"/>
  <c r="M62" i="11"/>
  <c r="L62" i="11"/>
  <c r="N61" i="11"/>
  <c r="M61" i="11"/>
  <c r="L61" i="11"/>
  <c r="N60" i="11"/>
  <c r="M60" i="11"/>
  <c r="L60" i="11"/>
  <c r="N59" i="11"/>
  <c r="M59" i="11"/>
  <c r="L59" i="11"/>
  <c r="M58" i="11"/>
  <c r="L58" i="11"/>
  <c r="O57" i="11"/>
  <c r="N57" i="11"/>
  <c r="M57" i="11"/>
  <c r="L57" i="11"/>
  <c r="M56" i="11"/>
  <c r="L56" i="11"/>
  <c r="O55" i="11"/>
  <c r="N55" i="11"/>
  <c r="M55" i="11"/>
  <c r="L55" i="11"/>
  <c r="O54" i="11"/>
  <c r="N54" i="11"/>
  <c r="M54" i="11"/>
  <c r="L54" i="11"/>
  <c r="N53" i="11"/>
  <c r="M53" i="11"/>
  <c r="L53" i="11"/>
  <c r="O52" i="11"/>
  <c r="N52" i="11"/>
  <c r="M52" i="11"/>
  <c r="L52" i="11"/>
  <c r="N51" i="11"/>
  <c r="M51" i="11"/>
  <c r="L51" i="11"/>
  <c r="O50" i="11"/>
  <c r="N50" i="11"/>
  <c r="M50" i="11"/>
  <c r="L50" i="11"/>
  <c r="O49" i="11"/>
  <c r="N49" i="11"/>
  <c r="M49" i="11"/>
  <c r="L49" i="11"/>
  <c r="O48" i="11"/>
  <c r="N48" i="11"/>
  <c r="M48" i="11"/>
  <c r="L48" i="11"/>
  <c r="M47" i="11"/>
  <c r="O46" i="11"/>
  <c r="N46" i="11"/>
  <c r="M46" i="11"/>
  <c r="L46" i="11"/>
  <c r="O45" i="11"/>
  <c r="N45" i="11"/>
  <c r="M45" i="11"/>
  <c r="L45" i="11"/>
  <c r="O44" i="11"/>
  <c r="N44" i="11"/>
  <c r="M44" i="11"/>
  <c r="L44" i="11"/>
  <c r="O43" i="11"/>
  <c r="N43" i="11"/>
  <c r="M43" i="11"/>
  <c r="L43" i="11"/>
  <c r="O42" i="11"/>
  <c r="N42" i="11"/>
  <c r="M42" i="11"/>
  <c r="L42" i="11"/>
  <c r="O41" i="11"/>
  <c r="N41" i="11"/>
  <c r="M41" i="11"/>
  <c r="L41" i="11"/>
  <c r="O40" i="11"/>
  <c r="N40" i="11"/>
  <c r="M40" i="11"/>
  <c r="L40" i="11"/>
  <c r="M39" i="11"/>
  <c r="O38" i="11"/>
  <c r="N38" i="11"/>
  <c r="M38" i="11"/>
  <c r="L38" i="11"/>
  <c r="O37" i="11"/>
  <c r="N37" i="11"/>
  <c r="M37" i="11"/>
  <c r="L37" i="11"/>
  <c r="M36" i="11"/>
  <c r="M35" i="11"/>
  <c r="L35" i="11"/>
  <c r="M34" i="11"/>
  <c r="L34" i="11"/>
  <c r="M33" i="11"/>
  <c r="L33" i="11"/>
  <c r="M32" i="11"/>
  <c r="L32" i="11"/>
  <c r="M27" i="11"/>
  <c r="L27" i="11"/>
  <c r="M26" i="11"/>
  <c r="L26" i="11"/>
  <c r="M25" i="11"/>
  <c r="L25" i="11"/>
  <c r="M24" i="11"/>
  <c r="L24" i="11"/>
  <c r="M23" i="11"/>
  <c r="L23" i="11"/>
  <c r="M22" i="11"/>
  <c r="L22" i="11"/>
  <c r="M21" i="11"/>
  <c r="L21" i="11"/>
  <c r="M20" i="11"/>
  <c r="L20" i="11"/>
  <c r="M19" i="11"/>
  <c r="L19" i="11"/>
  <c r="M18" i="11"/>
  <c r="L18" i="11"/>
  <c r="M17" i="11"/>
  <c r="L17" i="11"/>
  <c r="M16" i="11"/>
  <c r="L16" i="11"/>
  <c r="L51" i="10"/>
  <c r="K51" i="10"/>
  <c r="J51" i="10"/>
  <c r="L50" i="10"/>
  <c r="K50" i="10"/>
  <c r="J50" i="10"/>
  <c r="L49" i="10"/>
  <c r="K49" i="10"/>
  <c r="J49" i="10"/>
  <c r="L48" i="10"/>
  <c r="K48" i="10"/>
  <c r="J48" i="10"/>
  <c r="L47" i="10"/>
  <c r="K47" i="10"/>
  <c r="J47" i="10"/>
  <c r="L46" i="10"/>
  <c r="K46" i="10"/>
  <c r="J46" i="10"/>
  <c r="L45" i="10"/>
  <c r="K45" i="10"/>
  <c r="J45" i="10"/>
  <c r="L44" i="10"/>
  <c r="K44" i="10"/>
  <c r="J44" i="10"/>
  <c r="L43" i="10"/>
  <c r="K43" i="10"/>
  <c r="J43" i="10"/>
  <c r="L42" i="10"/>
  <c r="K42" i="10"/>
  <c r="J42" i="10"/>
  <c r="L41" i="10"/>
  <c r="K41" i="10"/>
  <c r="J41" i="10"/>
  <c r="L40" i="10"/>
  <c r="K40" i="10"/>
  <c r="J40" i="10"/>
  <c r="L39" i="10"/>
  <c r="K39" i="10"/>
  <c r="J39" i="10"/>
  <c r="L38" i="10"/>
  <c r="K38" i="10"/>
  <c r="J38" i="10"/>
  <c r="L37" i="10"/>
  <c r="K37" i="10"/>
  <c r="J37" i="10"/>
  <c r="L36" i="10"/>
  <c r="K36" i="10"/>
  <c r="J36" i="10"/>
  <c r="L35" i="10"/>
  <c r="K35" i="10"/>
  <c r="J35" i="10"/>
  <c r="L34" i="10"/>
  <c r="K34" i="10"/>
  <c r="J34" i="10"/>
  <c r="L33" i="10"/>
  <c r="K33" i="10"/>
  <c r="J33" i="10"/>
  <c r="L32" i="10"/>
  <c r="K32" i="10"/>
  <c r="J32" i="10"/>
  <c r="L31" i="10"/>
  <c r="K31" i="10"/>
  <c r="J31" i="10"/>
  <c r="L30" i="10"/>
  <c r="K30" i="10"/>
  <c r="J30" i="10"/>
  <c r="L29" i="10"/>
  <c r="K29" i="10"/>
  <c r="J29" i="10"/>
  <c r="L28" i="10"/>
  <c r="K28" i="10"/>
  <c r="J28" i="10"/>
  <c r="L27" i="10"/>
  <c r="K27" i="10"/>
  <c r="J27" i="10"/>
  <c r="L26" i="10"/>
  <c r="K26" i="10"/>
  <c r="J26" i="10"/>
  <c r="L25" i="10"/>
  <c r="K25" i="10"/>
  <c r="J25" i="10"/>
  <c r="L24" i="10"/>
  <c r="K24" i="10"/>
  <c r="J24" i="10"/>
  <c r="L23" i="10"/>
  <c r="K23" i="10"/>
  <c r="J23" i="10"/>
  <c r="L22" i="10"/>
  <c r="K22" i="10"/>
  <c r="J22" i="10"/>
  <c r="L21" i="10"/>
  <c r="K21" i="10"/>
  <c r="J21" i="10"/>
  <c r="L20" i="10"/>
  <c r="K20" i="10"/>
  <c r="J20" i="10"/>
  <c r="L19" i="10"/>
  <c r="K19" i="10"/>
  <c r="J19" i="10"/>
  <c r="L18" i="10"/>
  <c r="K18" i="10"/>
  <c r="J18" i="10"/>
  <c r="L17" i="10"/>
  <c r="K17" i="10"/>
  <c r="J17" i="10"/>
  <c r="L16" i="10"/>
  <c r="K16" i="10"/>
  <c r="J16" i="10"/>
  <c r="L15" i="10"/>
  <c r="K15" i="10"/>
  <c r="J15" i="10"/>
  <c r="L14" i="10"/>
  <c r="K14" i="10"/>
  <c r="J14" i="10"/>
  <c r="L57" i="9"/>
  <c r="K57" i="9"/>
  <c r="L56" i="9"/>
  <c r="K56" i="9"/>
  <c r="L55" i="9"/>
  <c r="K55" i="9"/>
  <c r="L54" i="9"/>
  <c r="K54" i="9"/>
  <c r="M53" i="9"/>
  <c r="L53" i="9"/>
  <c r="K53" i="9"/>
  <c r="L52" i="9"/>
  <c r="K52" i="9"/>
  <c r="L51" i="9"/>
  <c r="K51" i="9"/>
  <c r="L50" i="9"/>
  <c r="K50" i="9"/>
  <c r="M49" i="9"/>
  <c r="L49" i="9"/>
  <c r="K49" i="9"/>
  <c r="L48" i="9"/>
  <c r="K48" i="9"/>
  <c r="L47" i="9"/>
  <c r="K47" i="9"/>
  <c r="L46" i="9"/>
  <c r="K46" i="9"/>
  <c r="L45" i="9"/>
  <c r="K45" i="9"/>
  <c r="L44" i="9"/>
  <c r="K44" i="9"/>
  <c r="L43" i="9"/>
  <c r="K43" i="9"/>
  <c r="L42" i="9"/>
  <c r="K42" i="9"/>
  <c r="M41" i="9"/>
  <c r="L41" i="9"/>
  <c r="K41" i="9"/>
  <c r="L40" i="9"/>
  <c r="K40" i="9"/>
  <c r="M39" i="9"/>
  <c r="L39" i="9"/>
  <c r="K39" i="9"/>
  <c r="L38" i="9"/>
  <c r="K38" i="9"/>
  <c r="L37" i="9"/>
  <c r="K37" i="9"/>
  <c r="L36" i="9"/>
  <c r="K36" i="9"/>
  <c r="M35" i="9"/>
  <c r="L35" i="9"/>
  <c r="K35" i="9"/>
  <c r="M34" i="9"/>
  <c r="L34" i="9"/>
  <c r="K34" i="9"/>
  <c r="M33" i="9"/>
  <c r="L33" i="9"/>
  <c r="K33" i="9"/>
  <c r="M32" i="9"/>
  <c r="L32" i="9"/>
  <c r="K32" i="9"/>
  <c r="M31" i="9"/>
  <c r="L31" i="9"/>
  <c r="K31" i="9"/>
  <c r="L30" i="9"/>
  <c r="K30" i="9"/>
  <c r="M29" i="9"/>
  <c r="L29" i="9"/>
  <c r="K29" i="9"/>
  <c r="M28" i="9"/>
  <c r="L28" i="9"/>
  <c r="K28" i="9"/>
  <c r="L27" i="9"/>
  <c r="K27" i="9"/>
  <c r="M26" i="9"/>
  <c r="L26" i="9"/>
  <c r="K26" i="9"/>
  <c r="M25" i="9"/>
  <c r="L25" i="9"/>
  <c r="K25" i="9"/>
  <c r="M24" i="9"/>
  <c r="L24" i="9"/>
  <c r="K24" i="9"/>
  <c r="M23" i="9"/>
  <c r="L23" i="9"/>
  <c r="K23" i="9"/>
  <c r="M22" i="9"/>
  <c r="L22" i="9"/>
  <c r="K22" i="9"/>
  <c r="M21" i="9"/>
  <c r="L21" i="9"/>
  <c r="K21" i="9"/>
  <c r="M20" i="9"/>
  <c r="L20" i="9"/>
  <c r="K20" i="9"/>
  <c r="L19" i="9"/>
  <c r="K19" i="9"/>
  <c r="L18" i="9"/>
  <c r="K18" i="9"/>
  <c r="L17" i="9"/>
  <c r="K17" i="9"/>
  <c r="M16" i="9"/>
  <c r="L16" i="9"/>
  <c r="K16" i="9"/>
  <c r="L15" i="9"/>
  <c r="K15" i="9"/>
  <c r="I60" i="17" l="1"/>
  <c r="H60" i="17"/>
  <c r="I59" i="17"/>
  <c r="H59" i="17"/>
  <c r="I58" i="17"/>
  <c r="H58" i="17"/>
  <c r="I57" i="17"/>
  <c r="H57" i="17"/>
  <c r="I56" i="17"/>
  <c r="H56" i="17"/>
  <c r="I55" i="17"/>
  <c r="H55" i="17"/>
  <c r="I54" i="17"/>
  <c r="H54" i="17"/>
  <c r="I53" i="17"/>
  <c r="H53" i="17"/>
  <c r="I52" i="17"/>
  <c r="H52" i="17"/>
  <c r="I51" i="17"/>
  <c r="H51" i="17"/>
  <c r="I50" i="17"/>
  <c r="H50" i="17"/>
  <c r="I49" i="17"/>
  <c r="H49" i="17"/>
  <c r="I48" i="17"/>
  <c r="H48" i="17"/>
  <c r="I47" i="17"/>
  <c r="H47" i="17"/>
  <c r="I46" i="17"/>
  <c r="H46" i="17"/>
  <c r="I45" i="17"/>
  <c r="H45" i="17"/>
  <c r="I44" i="17"/>
  <c r="H44" i="17"/>
  <c r="I43" i="17"/>
  <c r="H43" i="17"/>
  <c r="I42" i="17"/>
  <c r="H42" i="17"/>
  <c r="I41" i="17"/>
  <c r="H41" i="17"/>
  <c r="I40" i="17"/>
  <c r="H40" i="17"/>
  <c r="I39" i="17"/>
  <c r="H39" i="17"/>
  <c r="I38" i="17"/>
  <c r="H38" i="17"/>
  <c r="I37" i="17"/>
  <c r="H37" i="17"/>
  <c r="I36" i="17"/>
  <c r="H36" i="17"/>
  <c r="I35" i="17"/>
  <c r="H35" i="17"/>
  <c r="I34" i="17"/>
  <c r="H34" i="17"/>
  <c r="I33" i="17"/>
  <c r="H33" i="17"/>
  <c r="I32" i="17"/>
  <c r="H32" i="17"/>
  <c r="I31" i="17"/>
  <c r="H31" i="17"/>
  <c r="I30" i="17"/>
  <c r="H30" i="17"/>
  <c r="I29" i="17"/>
  <c r="H29" i="17"/>
  <c r="I28" i="17"/>
  <c r="H28" i="17"/>
  <c r="I27" i="17"/>
  <c r="H27" i="17"/>
  <c r="I26" i="17"/>
  <c r="H26" i="17"/>
  <c r="I25" i="17"/>
  <c r="H25" i="17"/>
  <c r="I24" i="17"/>
  <c r="H24" i="17"/>
  <c r="I23" i="17"/>
  <c r="H23" i="17"/>
  <c r="I22" i="17"/>
  <c r="H22" i="17"/>
  <c r="I21" i="17"/>
  <c r="H21" i="17"/>
  <c r="I20" i="17"/>
  <c r="H20" i="17"/>
  <c r="I19" i="17"/>
  <c r="H19" i="17"/>
  <c r="I18" i="17"/>
  <c r="H18" i="17"/>
  <c r="I17" i="17"/>
  <c r="H17" i="17"/>
  <c r="I16" i="17"/>
  <c r="H16" i="17"/>
  <c r="I15" i="17"/>
  <c r="H15" i="17"/>
  <c r="I14" i="17"/>
  <c r="H14" i="17"/>
  <c r="K48" i="16"/>
  <c r="J48" i="16"/>
  <c r="K47" i="16"/>
  <c r="J47" i="16"/>
  <c r="K46" i="16"/>
  <c r="J46" i="16"/>
  <c r="K45" i="16"/>
  <c r="J45" i="16"/>
  <c r="K44" i="16"/>
  <c r="J44" i="16"/>
  <c r="K43" i="16"/>
  <c r="J43" i="16"/>
  <c r="K42" i="16"/>
  <c r="J42" i="16"/>
  <c r="K41" i="16"/>
  <c r="J41" i="16"/>
  <c r="K40" i="16"/>
  <c r="J40" i="16"/>
  <c r="K39" i="16"/>
  <c r="J39" i="16"/>
  <c r="K38" i="16"/>
  <c r="J38" i="16"/>
  <c r="K37" i="16"/>
  <c r="J37" i="16"/>
  <c r="K36" i="16"/>
  <c r="J36" i="16"/>
  <c r="K35" i="16"/>
  <c r="J35" i="16"/>
  <c r="K34" i="16"/>
  <c r="J34" i="16"/>
  <c r="K33" i="16"/>
  <c r="J33" i="16"/>
  <c r="K32" i="16"/>
  <c r="J32" i="16"/>
  <c r="K31" i="16"/>
  <c r="J31" i="16"/>
  <c r="K30" i="16"/>
  <c r="J30" i="16"/>
  <c r="K29" i="16"/>
  <c r="J29" i="16"/>
  <c r="K28" i="16"/>
  <c r="J28" i="16"/>
  <c r="K27" i="16"/>
  <c r="J27" i="16"/>
  <c r="K26" i="16"/>
  <c r="J26" i="16"/>
  <c r="K25" i="16"/>
  <c r="J25" i="16"/>
  <c r="K24" i="16"/>
  <c r="J24" i="16"/>
  <c r="K23" i="16"/>
  <c r="J23" i="16"/>
  <c r="K22" i="16"/>
  <c r="J22" i="16"/>
  <c r="K21" i="16"/>
  <c r="J21" i="16"/>
  <c r="K20" i="16"/>
  <c r="J20" i="16"/>
  <c r="K19" i="16"/>
  <c r="J19" i="16"/>
  <c r="K18" i="16"/>
  <c r="J18" i="16"/>
  <c r="K17" i="16"/>
  <c r="J17" i="16"/>
  <c r="K16" i="16"/>
  <c r="J16" i="16"/>
  <c r="K15" i="16"/>
  <c r="J15" i="16"/>
  <c r="K14" i="16"/>
  <c r="J14" i="16"/>
  <c r="I45" i="12" l="1"/>
  <c r="I44" i="12"/>
  <c r="I51" i="12" l="1"/>
  <c r="F58" i="11"/>
  <c r="F34" i="11"/>
  <c r="N34" i="11" s="1"/>
  <c r="F33" i="11"/>
  <c r="N33" i="11" s="1"/>
  <c r="F32" i="11"/>
  <c r="N32" i="11" s="1"/>
  <c r="F66" i="11" l="1"/>
  <c r="N66" i="11" s="1"/>
  <c r="N58" i="11"/>
  <c r="M17" i="12"/>
  <c r="F16" i="11" l="1"/>
  <c r="N16" i="11" s="1"/>
  <c r="F17" i="11"/>
  <c r="N17" i="11" s="1"/>
  <c r="F18" i="11"/>
  <c r="N18" i="11" s="1"/>
  <c r="F19" i="11"/>
  <c r="N19" i="11" s="1"/>
  <c r="F20" i="11"/>
  <c r="N20" i="11" s="1"/>
  <c r="F21" i="11"/>
  <c r="N21" i="11" s="1"/>
  <c r="F22" i="11"/>
  <c r="N22" i="11" s="1"/>
  <c r="F23" i="11"/>
  <c r="N23" i="11" s="1"/>
  <c r="F24" i="11"/>
  <c r="N24" i="11" s="1"/>
  <c r="F25" i="11"/>
  <c r="N25" i="11" s="1"/>
  <c r="F26" i="11"/>
  <c r="N26" i="11" s="1"/>
  <c r="F27" i="11"/>
  <c r="N27" i="11" s="1"/>
  <c r="F35" i="11"/>
  <c r="N35" i="11" s="1"/>
  <c r="E41" i="12" l="1"/>
  <c r="F56" i="11"/>
  <c r="N56" i="11" s="1"/>
  <c r="F48" i="9" l="1"/>
  <c r="M48" i="9" s="1"/>
  <c r="D9" i="27" l="1"/>
  <c r="D41" i="12" l="1"/>
  <c r="F36" i="11" l="1"/>
  <c r="D36" i="11"/>
  <c r="F17" i="9"/>
  <c r="M17" i="9" s="1"/>
  <c r="F18" i="9"/>
  <c r="M18" i="9" s="1"/>
  <c r="F19" i="9"/>
  <c r="M19" i="9" s="1"/>
  <c r="M27" i="9"/>
  <c r="F30" i="9"/>
  <c r="M30" i="9" s="1"/>
  <c r="F36" i="9"/>
  <c r="M36" i="9" s="1"/>
  <c r="F37" i="9"/>
  <c r="M37" i="9" s="1"/>
  <c r="F38" i="9"/>
  <c r="M38" i="9" s="1"/>
  <c r="F40" i="9"/>
  <c r="M40" i="9" s="1"/>
  <c r="F42" i="9"/>
  <c r="M42" i="9" s="1"/>
  <c r="F43" i="9"/>
  <c r="M43" i="9" s="1"/>
  <c r="F44" i="9"/>
  <c r="M44" i="9" s="1"/>
  <c r="F45" i="9"/>
  <c r="M45" i="9" s="1"/>
  <c r="F46" i="9"/>
  <c r="M46" i="9" s="1"/>
  <c r="F47" i="9"/>
  <c r="M47" i="9" s="1"/>
  <c r="F50" i="9"/>
  <c r="M50" i="9" s="1"/>
  <c r="F51" i="9"/>
  <c r="M51" i="9" s="1"/>
  <c r="F52" i="9"/>
  <c r="M52" i="9" s="1"/>
  <c r="F54" i="9"/>
  <c r="M54" i="9" s="1"/>
  <c r="F55" i="9"/>
  <c r="M55" i="9" s="1"/>
  <c r="F56" i="9"/>
  <c r="M56" i="9" s="1"/>
  <c r="F57" i="9"/>
  <c r="M57" i="9" s="1"/>
  <c r="F15" i="9"/>
  <c r="M15" i="9" s="1"/>
  <c r="D39" i="11" l="1"/>
  <c r="L39" i="11" s="1"/>
  <c r="L36" i="11"/>
  <c r="F39" i="11"/>
  <c r="N39" i="11" s="1"/>
  <c r="N36" i="11"/>
  <c r="D47" i="11"/>
  <c r="L47" i="11" s="1"/>
  <c r="F47" i="11"/>
  <c r="N47" i="11" s="1"/>
  <c r="L55" i="12" l="1"/>
  <c r="F67" i="11" l="1"/>
  <c r="G28" i="11" l="1"/>
  <c r="O28" i="11" s="1"/>
  <c r="G29" i="11"/>
  <c r="O29" i="11" s="1"/>
  <c r="G30" i="11"/>
  <c r="O30" i="11" s="1"/>
  <c r="G31" i="11"/>
  <c r="O31" i="11" s="1"/>
  <c r="G61" i="11"/>
  <c r="O61" i="11" s="1"/>
  <c r="N67" i="11"/>
  <c r="G39" i="11"/>
  <c r="O39" i="11" s="1"/>
  <c r="G32" i="11"/>
  <c r="O32" i="11" s="1"/>
  <c r="G33" i="11"/>
  <c r="O33" i="11" s="1"/>
  <c r="G34" i="11"/>
  <c r="O34" i="11" s="1"/>
  <c r="G56" i="11"/>
  <c r="O56" i="11" s="1"/>
  <c r="G53" i="11"/>
  <c r="O53" i="11" s="1"/>
  <c r="G51" i="11"/>
  <c r="O51" i="11" s="1"/>
  <c r="G17" i="11"/>
  <c r="O17" i="11" s="1"/>
  <c r="G21" i="11"/>
  <c r="O21" i="11" s="1"/>
  <c r="G25" i="11"/>
  <c r="O25" i="11" s="1"/>
  <c r="G36" i="11"/>
  <c r="O36" i="11" s="1"/>
  <c r="G16" i="11"/>
  <c r="O16" i="11" s="1"/>
  <c r="G47" i="11"/>
  <c r="O47" i="11" s="1"/>
  <c r="G18" i="11"/>
  <c r="O18" i="11" s="1"/>
  <c r="G20" i="11"/>
  <c r="O20" i="11" s="1"/>
  <c r="G27" i="11"/>
  <c r="O27" i="11" s="1"/>
  <c r="G35" i="11"/>
  <c r="O35" i="11" s="1"/>
  <c r="G59" i="11"/>
  <c r="O59" i="11" s="1"/>
  <c r="G26" i="11"/>
  <c r="O26" i="11" s="1"/>
  <c r="G23" i="11"/>
  <c r="O23" i="11" s="1"/>
  <c r="G24" i="11"/>
  <c r="O24" i="11" s="1"/>
  <c r="G58" i="11"/>
  <c r="O58" i="11" s="1"/>
  <c r="G22" i="11"/>
  <c r="O22" i="11" s="1"/>
  <c r="G19" i="11"/>
  <c r="O19" i="11" s="1"/>
  <c r="G60" i="11"/>
  <c r="O60" i="11" s="1"/>
  <c r="L19" i="12"/>
  <c r="L20" i="12"/>
  <c r="L21" i="12"/>
  <c r="L22" i="12"/>
  <c r="L23" i="12"/>
  <c r="L24" i="12"/>
  <c r="L25" i="12"/>
  <c r="L26" i="12"/>
  <c r="L27" i="12"/>
  <c r="L28" i="12"/>
  <c r="L29" i="12"/>
  <c r="L30" i="12"/>
  <c r="L31" i="12"/>
  <c r="L32" i="12"/>
  <c r="L33" i="12"/>
  <c r="L34" i="12"/>
  <c r="L35" i="12"/>
  <c r="L36" i="12"/>
  <c r="L37" i="12"/>
  <c r="L38" i="12"/>
  <c r="L39" i="12"/>
  <c r="L40" i="12"/>
  <c r="L41" i="12"/>
  <c r="L42" i="12"/>
  <c r="L43" i="12"/>
  <c r="L44" i="12"/>
  <c r="L45" i="12"/>
  <c r="L46" i="12"/>
  <c r="L47" i="12"/>
  <c r="L48" i="12"/>
  <c r="L49" i="12"/>
  <c r="L50" i="12"/>
  <c r="L51" i="12"/>
  <c r="L52" i="12"/>
  <c r="L53" i="12"/>
  <c r="L54" i="12"/>
  <c r="L18" i="12"/>
  <c r="L87" i="12" l="1"/>
  <c r="I1" i="12"/>
  <c r="D23" i="12"/>
  <c r="G66" i="11" l="1"/>
  <c r="O66" i="11" s="1"/>
  <c r="G67" i="11"/>
  <c r="O67" i="11" s="1"/>
  <c r="B5" i="19" l="1"/>
  <c r="B10" i="29" l="1"/>
  <c r="A5" i="29"/>
  <c r="G15" i="12" l="1"/>
  <c r="D15" i="12" s="1"/>
  <c r="D10" i="28" l="1"/>
  <c r="A5" i="28"/>
  <c r="G18" i="12" l="1"/>
  <c r="D18" i="12" s="1"/>
  <c r="G17" i="12"/>
  <c r="G16" i="12"/>
  <c r="B10" i="17" l="1"/>
  <c r="C5" i="19"/>
  <c r="B3" i="19" l="1"/>
  <c r="D17" i="12" l="1"/>
  <c r="D16" i="12"/>
  <c r="B4" i="19"/>
  <c r="G22" i="12" l="1"/>
  <c r="D22" i="12" s="1"/>
  <c r="G21" i="12"/>
  <c r="D21" i="12" s="1"/>
  <c r="C4" i="19" l="1"/>
  <c r="C3" i="19"/>
  <c r="C6" i="19" l="1"/>
  <c r="C7" i="19"/>
  <c r="B2" i="19" l="1"/>
  <c r="C2" i="19"/>
  <c r="A5" i="8" l="1"/>
  <c r="D10" i="8"/>
  <c r="A5" i="12"/>
  <c r="C10" i="12"/>
  <c r="C10" i="11"/>
  <c r="A5" i="11"/>
  <c r="C10" i="10"/>
  <c r="A5" i="10"/>
  <c r="C10" i="9"/>
  <c r="A5" i="9"/>
  <c r="E12" i="17"/>
  <c r="D12" i="17"/>
  <c r="A5" i="17"/>
  <c r="A5" i="16"/>
  <c r="B10" i="16"/>
</calcChain>
</file>

<file path=xl/sharedStrings.xml><?xml version="1.0" encoding="utf-8"?>
<sst xmlns="http://schemas.openxmlformats.org/spreadsheetml/2006/main" count="933" uniqueCount="664">
  <si>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</si>
  <si>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</si>
  <si>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</si>
  <si>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</si>
  <si>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</si>
  <si>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</si>
  <si>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</si>
  <si>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</si>
  <si>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</si>
  <si>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</si>
  <si>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</si>
  <si>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</si>
  <si>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</si>
  <si>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</si>
  <si>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</si>
  <si>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</si>
  <si>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</si>
  <si>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</si>
  <si>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</si>
  <si>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</si>
  <si>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</si>
  <si>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</si>
  <si>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</si>
  <si>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</si>
  <si>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</si>
  <si>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</si>
  <si>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</si>
  <si>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</si>
  <si>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</si>
  <si>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</si>
  <si>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</si>
  <si>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</si>
  <si>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</si>
  <si>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</si>
  <si>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</si>
  <si>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</si>
  <si>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</si>
  <si>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</si>
  <si>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</si>
  <si>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</si>
  <si>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</si>
  <si>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</si>
  <si>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</si>
  <si>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</si>
  <si>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</si>
  <si>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</si>
  <si>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</si>
  <si>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</si>
  <si>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</si>
  <si>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</si>
  <si>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</si>
  <si>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</si>
  <si>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</si>
  <si>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</si>
  <si>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</si>
  <si>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</si>
  <si>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</si>
  <si>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</si>
  <si>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</si>
  <si>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</si>
  <si>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</si>
  <si>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</si>
  <si>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</si>
  <si>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</si>
  <si>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</si>
  <si>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</si>
  <si>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</si>
  <si>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</si>
  <si>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</si>
  <si>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</si>
  <si>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</si>
  <si>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</si>
  <si>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</si>
  <si>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</si>
  <si>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</si>
  <si>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</si>
  <si>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</si>
  <si>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</si>
  <si>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</si>
  <si>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</si>
  <si>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</si>
  <si>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</si>
  <si>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</si>
  <si>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</si>
  <si>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</si>
  <si>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</si>
  <si>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</si>
  <si>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</si>
  <si>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</si>
  <si>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</si>
  <si>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</si>
  <si>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</si>
  <si>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</si>
  <si>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</si>
  <si>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</si>
  <si>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</si>
  <si>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</si>
  <si>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</si>
  <si>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</si>
  <si>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</si>
  <si>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</si>
  <si>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</si>
  <si>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</si>
  <si>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</si>
  <si>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</si>
  <si>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</si>
  <si>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</si>
  <si>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</si>
  <si>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</si>
  <si>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</si>
  <si>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</si>
  <si>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</si>
  <si>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</si>
  <si>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</si>
  <si>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</si>
  <si>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</si>
  <si>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</si>
  <si>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</si>
  <si>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</si>
  <si>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</si>
  <si>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</si>
  <si>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</si>
  <si>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</si>
  <si>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</si>
  <si>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</si>
  <si>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</si>
  <si>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</si>
  <si>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</si>
  <si>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</si>
  <si>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</si>
  <si>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</si>
  <si>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</si>
  <si>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</si>
  <si>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</si>
  <si>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</si>
  <si>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</si>
  <si>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</si>
  <si>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</si>
  <si>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</si>
  <si>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</si>
  <si>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</si>
  <si>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</si>
  <si>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</si>
  <si>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</si>
  <si>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</si>
  <si>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</si>
  <si>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</si>
  <si>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</si>
  <si>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</si>
  <si>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</si>
  <si>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</si>
  <si>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</si>
  <si>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</si>
  <si>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</si>
  <si>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</si>
  <si>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</si>
  <si>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</si>
  <si>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</si>
  <si>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</si>
  <si>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</si>
  <si>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</si>
  <si>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</si>
  <si>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</si>
  <si>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</si>
  <si>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</si>
  <si>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</si>
  <si>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</si>
  <si>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</si>
  <si>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</si>
  <si>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</si>
  <si>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</si>
  <si>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</si>
  <si>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</si>
  <si>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</si>
  <si>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</si>
  <si>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</si>
  <si>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</si>
  <si>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</si>
  <si>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</si>
  <si>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</si>
  <si>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</si>
  <si>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</si>
  <si>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</si>
  <si>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</si>
  <si>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</si>
  <si>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</si>
  <si>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</si>
  <si>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</si>
  <si>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</si>
  <si>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</si>
  <si>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</si>
  <si>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</si>
  <si>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</si>
  <si>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</si>
  <si>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</si>
  <si>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</si>
  <si>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</si>
  <si>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</si>
  <si>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</si>
  <si>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</si>
  <si>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</si>
  <si>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</si>
  <si>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</si>
  <si>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</si>
  <si>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</si>
  <si>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</si>
  <si>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</si>
  <si>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</si>
  <si>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</si>
  <si>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</si>
  <si>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</si>
  <si>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</si>
  <si>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</si>
  <si>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</si>
  <si>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</si>
  <si>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</si>
  <si>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</si>
  <si>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</si>
  <si>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</si>
  <si>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</si>
  <si>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</si>
  <si>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</si>
  <si>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</si>
  <si>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</si>
  <si>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</si>
  <si>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</si>
  <si>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</si>
  <si>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</si>
  <si>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</si>
  <si>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</si>
  <si>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</si>
  <si>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</si>
  <si>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</si>
  <si>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</si>
  <si>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</si>
  <si>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</si>
  <si>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</si>
  <si>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</si>
  <si>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</si>
  <si>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</si>
  <si>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</si>
  <si>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</si>
  <si>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</si>
  <si>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</si>
  <si>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</si>
  <si>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</si>
  <si>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</si>
  <si>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</si>
  <si>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</si>
  <si>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</si>
  <si>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</si>
  <si>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</si>
  <si>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</si>
  <si>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</si>
  <si>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</si>
  <si>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</si>
  <si>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</si>
  <si>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</si>
  <si>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</si>
  <si>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</si>
  <si>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</si>
  <si>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</si>
  <si>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</si>
  <si>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</si>
  <si>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</si>
  <si>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</si>
  <si>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</si>
  <si>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</si>
  <si>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</si>
  <si>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</si>
  <si>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</si>
  <si>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</si>
  <si>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</si>
  <si>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</si>
  <si>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</si>
  <si>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</si>
  <si>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</si>
  <si>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</si>
  <si>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</si>
  <si>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</si>
  <si>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</si>
  <si>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</si>
  <si>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</si>
  <si>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</si>
  <si>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</si>
  <si>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</si>
  <si>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</si>
  <si>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</si>
  <si>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</si>
  <si>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</si>
  <si>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</si>
  <si>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</si>
  <si>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</si>
  <si>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</si>
  <si>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</si>
  <si>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</si>
  <si>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</si>
  <si>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</si>
  <si>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</si>
  <si>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</si>
  <si>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</si>
  <si>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</si>
  <si>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</si>
  <si>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</si>
  <si>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</si>
  <si>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</si>
  <si>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</si>
  <si>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</si>
  <si>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</si>
  <si>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</si>
  <si>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</si>
  <si>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</si>
  <si>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</si>
  <si>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</si>
  <si>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</si>
  <si>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</si>
  <si>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</si>
  <si>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</si>
  <si>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</si>
  <si>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</si>
  <si>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</si>
  <si>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</si>
  <si>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</si>
  <si>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</si>
  <si>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</si>
  <si>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</si>
  <si>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</si>
  <si>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</si>
  <si>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</si>
  <si>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</si>
  <si>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</si>
  <si>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</si>
  <si>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</si>
  <si>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</si>
  <si>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</si>
  <si>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</si>
  <si>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</si>
  <si>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</si>
  <si>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</si>
  <si>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</si>
  <si>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</si>
  <si>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</si>
  <si>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</si>
  <si>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</si>
  <si>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</si>
  <si>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</si>
  <si>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</si>
  <si>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</si>
  <si>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</si>
  <si>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</si>
  <si>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</si>
  <si>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</si>
  <si>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</si>
  <si>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</si>
  <si>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</si>
  <si>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</si>
  <si>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</si>
  <si>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</si>
  <si>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</si>
  <si>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</si>
  <si>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</si>
  <si>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</si>
  <si>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</si>
  <si>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</si>
  <si>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</si>
  <si>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</si>
  <si>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</si>
  <si>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</si>
  <si>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</si>
  <si>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</si>
  <si>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</si>
  <si>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</si>
  <si>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</si>
  <si>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</si>
  <si>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</si>
  <si>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</si>
  <si>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</si>
  <si>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</si>
  <si>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</si>
  <si>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</si>
  <si>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</si>
  <si>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</si>
  <si>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</si>
  <si>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</si>
  <si>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</si>
  <si>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</si>
  <si>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</si>
  <si>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</si>
  <si>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</si>
  <si>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</si>
  <si>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</si>
  <si>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</si>
  <si>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</si>
  <si>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</si>
  <si>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</si>
  <si>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</si>
  <si>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</si>
  <si>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</si>
  <si>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</si>
  <si>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</si>
  <si>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</si>
  <si>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</si>
  <si>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</si>
  <si>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</si>
  <si>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</si>
  <si>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</si>
  <si>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</si>
  <si>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</si>
  <si>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</si>
  <si>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</si>
  <si>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</si>
  <si>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</si>
  <si>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</si>
  <si>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</si>
  <si>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</si>
  <si>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</si>
  <si>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</si>
  <si>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</si>
  <si>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</si>
  <si>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</si>
  <si>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</si>
  <si>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</si>
  <si>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</si>
  <si>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</si>
  <si>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</si>
  <si>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</si>
  <si>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</si>
  <si>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</si>
  <si>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</si>
  <si>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</si>
  <si>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</si>
  <si>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</si>
  <si>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</si>
  <si>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</si>
  <si>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</si>
  <si>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</si>
  <si>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</si>
  <si>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</si>
  <si>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</si>
  <si>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</si>
  <si>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</si>
  <si>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</si>
  <si>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</si>
  <si>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</si>
  <si>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</si>
  <si>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</si>
  <si>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Tài sản khác
Other investments</t>
  </si>
  <si>
    <t>Tổng
Total</t>
  </si>
  <si>
    <t xml:space="preserve">Tiền
Cash </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</si>
  <si>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</si>
  <si>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</si>
  <si>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</si>
  <si>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</si>
  <si>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</si>
  <si>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</si>
  <si>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</si>
  <si>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</si>
  <si>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</si>
  <si>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</si>
  <si>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</si>
  <si>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</si>
  <si>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</si>
  <si>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</si>
  <si>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</si>
  <si>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</si>
  <si>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</si>
  <si>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</si>
  <si>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</si>
  <si>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</si>
  <si>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</si>
  <si>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</si>
  <si>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</si>
  <si>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</si>
  <si>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</si>
  <si>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ngày</t>
  </si>
  <si>
    <t>nav tại ngày</t>
  </si>
  <si>
    <t>số ngày</t>
  </si>
  <si>
    <t>nav*so ngay</t>
  </si>
  <si>
    <t>nav binh quan</t>
  </si>
  <si>
    <t>so ngay trong thang</t>
  </si>
  <si>
    <t>mua</t>
  </si>
  <si>
    <t>tổng mua bán</t>
  </si>
  <si>
    <t>Kỳ này
This Period</t>
  </si>
  <si>
    <t>Kỳ trước
Last Period</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</si>
  <si>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</si>
  <si>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</si>
  <si>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</si>
  <si>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</si>
  <si>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</si>
  <si>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</si>
  <si>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</si>
  <si>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</si>
  <si>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</si>
  <si>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</si>
  <si>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</si>
  <si>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</si>
  <si>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</si>
  <si>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</si>
  <si>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</si>
  <si>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</si>
  <si>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</si>
  <si>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</si>
  <si>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</si>
  <si>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Tiền gửi kỳ hạn trên 3 tháng
Deposit with term more than three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</si>
  <si>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</si>
  <si>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</si>
  <si>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</si>
  <si>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</si>
  <si>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</si>
  <si>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</si>
  <si>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</si>
  <si>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r>
      <t xml:space="preserve">Số lượng Chứng chỉ quỹ mua lại trong kỳ
</t>
    </r>
    <r>
      <rPr>
        <i/>
        <sz val="10"/>
        <rFont val="Tahoma"/>
        <family val="2"/>
      </rPr>
      <t>Number of Fund Certificates redeemed during the period</t>
    </r>
  </si>
  <si>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</si>
  <si>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</si>
  <si>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</si>
  <si>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</si>
  <si>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</si>
  <si>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</si>
  <si>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</si>
  <si>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</si>
  <si>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</si>
  <si>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</si>
  <si>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</si>
  <si>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</si>
  <si>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</si>
  <si>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 xml:space="preserve">Tháng/Quý: </t>
  </si>
  <si>
    <t>Month/ Quarter:</t>
  </si>
  <si>
    <t xml:space="preserve">Năm: </t>
  </si>
  <si>
    <t>Quý</t>
  </si>
  <si>
    <t>Year:</t>
  </si>
  <si>
    <t>Năm</t>
  </si>
  <si>
    <r>
      <t xml:space="preserve">STT/ </t>
    </r>
    <r>
      <rPr>
        <b/>
        <i/>
        <sz val="11"/>
        <color theme="1"/>
        <rFont val="Times New Roman"/>
        <family val="1"/>
      </rPr>
      <t>No.</t>
    </r>
  </si>
  <si>
    <r>
      <t xml:space="preserve">Nội dung/ </t>
    </r>
    <r>
      <rPr>
        <b/>
        <i/>
        <sz val="11"/>
        <color theme="1"/>
        <rFont val="Times New Roman"/>
        <family val="1"/>
      </rPr>
      <t>Content</t>
    </r>
  </si>
  <si>
    <r>
      <t xml:space="preserve">Tên sheet/ </t>
    </r>
    <r>
      <rPr>
        <b/>
        <i/>
        <sz val="11"/>
        <color theme="1"/>
        <rFont val="Times New Roman"/>
        <family val="1"/>
      </rPr>
      <t>Name of sheet</t>
    </r>
  </si>
  <si>
    <r>
      <t xml:space="preserve">Báo cáo về tài sản của quỹ/ </t>
    </r>
    <r>
      <rPr>
        <i/>
        <sz val="11"/>
        <color theme="1"/>
        <rFont val="Times New Roman"/>
        <family val="1"/>
      </rPr>
      <t>Assets Report</t>
    </r>
  </si>
  <si>
    <r>
      <t xml:space="preserve">Báo cáo kết quả hoạt động/ </t>
    </r>
    <r>
      <rPr>
        <i/>
        <sz val="11"/>
        <color theme="1"/>
        <rFont val="Times New Roman"/>
        <family val="1"/>
      </rPr>
      <t>Profit and Loss Report</t>
    </r>
  </si>
  <si>
    <r>
      <t xml:space="preserve">Báo cáo danh mục đầu tư của quỹ/ </t>
    </r>
    <r>
      <rPr>
        <i/>
        <sz val="11"/>
        <color theme="1"/>
        <rFont val="Times New Roman"/>
        <family val="1"/>
      </rPr>
      <t>Investment Portfolio Report</t>
    </r>
  </si>
  <si>
    <r>
      <t xml:space="preserve">Báo cáo hoạt động vay, giao dịch mua bán lại của quỹ/ </t>
    </r>
    <r>
      <rPr>
        <i/>
        <sz val="11"/>
        <color theme="1"/>
        <rFont val="Times New Roman"/>
        <family val="1"/>
      </rPr>
      <t>Report on activities of borrowing, repurchasing transactions of the fund</t>
    </r>
  </si>
  <si>
    <r>
      <t xml:space="preserve">Một số chỉ tiêu khác/ </t>
    </r>
    <r>
      <rPr>
        <i/>
        <sz val="11"/>
        <color theme="1"/>
        <rFont val="Times New Roman"/>
        <family val="1"/>
      </rPr>
      <t>Other Indicators</t>
    </r>
  </si>
  <si>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</si>
  <si>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</si>
  <si>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</si>
  <si>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</si>
  <si>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</si>
  <si>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</si>
  <si>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</si>
  <si>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</si>
  <si>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</si>
  <si>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r>
      <t xml:space="preserve">Báo cáo thu nhập/ </t>
    </r>
    <r>
      <rPr>
        <i/>
        <sz val="11"/>
        <color theme="1"/>
        <rFont val="Times New Roman"/>
        <family val="1"/>
      </rPr>
      <t>Statement of comprehensive Income</t>
    </r>
  </si>
  <si>
    <r>
      <t xml:space="preserve">Báo cáo tình hình tài chính/ </t>
    </r>
    <r>
      <rPr>
        <i/>
        <sz val="11"/>
        <color theme="1"/>
        <rFont val="Times New Roman"/>
        <family val="1"/>
      </rPr>
      <t>Statement of financial position</t>
    </r>
  </si>
  <si>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</si>
  <si>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</si>
  <si>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</si>
  <si>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</si>
  <si>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bán clean</t>
  </si>
  <si>
    <t>Phụ lục 26. Mẫu báo cáo thay đổi giá trị tài sản ròng, giao dịch chứng chỉ quỹ
Appendix 26. Report on change of Net Asset Value, trading of Fund Certificate</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</si>
  <si>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</si>
  <si>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</si>
  <si>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</si>
  <si>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</si>
  <si>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</si>
  <si>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</si>
  <si>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</si>
  <si>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</si>
  <si>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</si>
  <si>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</si>
  <si>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</si>
  <si>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</si>
  <si>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</si>
  <si>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</si>
  <si>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</si>
  <si>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</si>
  <si>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</si>
  <si>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</si>
  <si>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</si>
  <si>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Giá trị tài sản ròng của Quỹ mở cuối kỳ ( = I + II + III)
Net Asset Value at the end of period  ( = I + II + III)</t>
  </si>
  <si>
    <t>4067</t>
  </si>
  <si>
    <t>Thay đổi giá trị tài sản ròng do phát hành thêm/mua lại Chứng chỉ Quỹ
Change of Net Asset Value due to subscription during the period</t>
  </si>
  <si>
    <t>22842</t>
  </si>
  <si>
    <t>22843</t>
  </si>
  <si>
    <t>Nguyễn Mạnh Cường</t>
  </si>
  <si>
    <t>BÁO  CÁO LƯU CHUYỂN TIỀN TỆ
CASH FLOW REPORT</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</si>
  <si>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</si>
  <si>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</si>
  <si>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</si>
  <si>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chưa thực hiện/ đánh giá lại các khoản đầu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</si>
  <si>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</si>
  <si>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</si>
  <si>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các khoản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</si>
  <si>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</si>
  <si>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</si>
  <si>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</si>
  <si>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</si>
  <si>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</si>
  <si>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(Decrease)/increase in subscription and redemption fee payable to distributors</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</si>
  <si>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</si>
  <si>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</si>
  <si>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</si>
  <si>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</si>
  <si>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</si>
  <si>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 Tăng, (-) giảm Phải trả dịch vụ quản lý Quỹ mở
Increase, (Decrease) Fund management related service expense payable</t>
  </si>
  <si>
    <t>(+) Tăng, (-) giảm Thuế Thu nhập doanh nghiệp đã nộp
Increase, (Decrease) Income Tax Payment</t>
  </si>
  <si>
    <t>Lưu chuyển tiền thuần từ hoạt động đầu tư (1 + 2 + 3)
Net Cash flow from Investing activities</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</si>
  <si>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</si>
  <si>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</si>
  <si>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</si>
  <si>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</si>
  <si>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4. Tiền chi trả nợ gốc vay
Payment of Principal loans</t>
  </si>
  <si>
    <t>5. Tiền chi trả cổ tức, tiền lãi cho nhà đầu tư
Dividend, profit distribution payment</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</si>
  <si>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</si>
  <si>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</si>
  <si>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</si>
  <si>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Tiền gửi ngân hàng đầu kỳ:
Cash at bank of the beginning of period</t>
  </si>
  <si>
    <t>- Tiền gửi ngân hàng cho hoạt động Quỹ mở
Cash at bank for Fund's operation</t>
  </si>
  <si>
    <t xml:space="preserve">  Tiền gửi có kỳ hạn không quá 3 tháng
Term Deposit less than 03 months</t>
  </si>
  <si>
    <t>- Tiền gửi của Nhà đầu tư về mua Chứng chỉ quỹ
Cash at bank for Fund's subscription/redemption</t>
  </si>
  <si>
    <t>- Tiền gửi phong tỏa
Escrow Account</t>
  </si>
  <si>
    <t>V. Tiền và các khoản tương đương tiền cuối kỳ
Cash and cash equivalents at the end of period</t>
  </si>
  <si>
    <t>Tiền gửi ngân hàng cuối kỳ:
Cash at bank of the end of period</t>
  </si>
  <si>
    <t>VI. Chênh lệch tiền và các khoản tương đương tiền trong kỳ
Changes in cash and cash equivalents in the period</t>
  </si>
  <si>
    <t>Khác
Others</t>
  </si>
  <si>
    <t>Ghi chú:</t>
  </si>
  <si>
    <t xml:space="preserve"> </t>
  </si>
  <si>
    <t>cung ky nam truoc</t>
  </si>
  <si>
    <r>
      <t xml:space="preserve">Quỹ Đầu tư Cổ phiếu bất động sản Techcom
</t>
    </r>
    <r>
      <rPr>
        <sz val="10"/>
        <rFont val="Tahoma"/>
        <family val="2"/>
      </rPr>
      <t>Techcom Real estate Equity Fund</t>
    </r>
  </si>
  <si>
    <t>Giấy tờ có giá
Certificate of Deposit</t>
  </si>
  <si>
    <t>Tiền gửi kỳ hạn không quá 3 tháng (*)
Deposit with term not more than three months</t>
  </si>
  <si>
    <t>Năm 2024
Year 2024</t>
  </si>
  <si>
    <t>Quyền mua
Rights</t>
  </si>
  <si>
    <t xml:space="preserve">     BCM             </t>
  </si>
  <si>
    <t xml:space="preserve">     HPG             </t>
  </si>
  <si>
    <t xml:space="preserve">     KDH             </t>
  </si>
  <si>
    <t xml:space="preserve">     NLG             </t>
  </si>
  <si>
    <t xml:space="preserve">     SZC             </t>
  </si>
  <si>
    <t xml:space="preserve">     VCG             </t>
  </si>
  <si>
    <t xml:space="preserve">     VHM             </t>
  </si>
  <si>
    <t xml:space="preserve">     VIC             </t>
  </si>
  <si>
    <t>2246.10</t>
  </si>
  <si>
    <t xml:space="preserve">     REE             </t>
  </si>
  <si>
    <t xml:space="preserve">     VGC             </t>
  </si>
  <si>
    <t>bán</t>
  </si>
  <si>
    <t>KỲ BÁO CÁO/ THIS PERIOD
31/03/2025</t>
  </si>
  <si>
    <t>Ngày 31 tháng 03 năm 2025
As at 31 Mar 2025</t>
  </si>
  <si>
    <t>Cuối quý 1.2025
End of this quarter</t>
  </si>
  <si>
    <t xml:space="preserve"> -   </t>
  </si>
  <si>
    <t>Năm 2025
Year 2025</t>
  </si>
  <si>
    <t xml:space="preserve">     HHV             </t>
  </si>
  <si>
    <t xml:space="preserve">     PVS             </t>
  </si>
  <si>
    <t>2246.20</t>
  </si>
  <si>
    <t>t1+2+3</t>
  </si>
  <si>
    <t>Quý II năm 2025/Quarter II 2025</t>
  </si>
  <si>
    <t>Tại ngày 30 tháng 06 năm 2025/As at 30 Jun 2025</t>
  </si>
  <si>
    <r>
      <rPr>
        <b/>
        <sz val="8"/>
        <rFont val="Tahoma"/>
        <family val="2"/>
      </rPr>
      <t>Ngày 14 tháng 07 năm 2025</t>
    </r>
    <r>
      <rPr>
        <sz val="8"/>
        <rFont val="Tahoma"/>
        <family val="2"/>
      </rPr>
      <t xml:space="preserve">
14 Jul 2025</t>
    </r>
  </si>
  <si>
    <t>KỲ BÁO CÁO/ THIS PERIOD
30/06/2025</t>
  </si>
  <si>
    <t>Ngày 30 tháng 06 năm 2025
As at 30 Jun 2025</t>
  </si>
  <si>
    <t>Cuối quý 2.2025
End of this quarter</t>
  </si>
  <si>
    <t xml:space="preserve">     CEO             </t>
  </si>
  <si>
    <t xml:space="preserve">     CTR             </t>
  </si>
  <si>
    <t xml:space="preserve">     FOX             </t>
  </si>
  <si>
    <t xml:space="preserve">     GMD             </t>
  </si>
  <si>
    <t xml:space="preserve">     HDG             </t>
  </si>
  <si>
    <t xml:space="preserve">     PHR             </t>
  </si>
  <si>
    <t xml:space="preserve">     PLC             </t>
  </si>
  <si>
    <t xml:space="preserve">     SIP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</si>
</sst>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7">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00\ _₫_-;\-* #,##0.00\ _₫_-;_-* &quot;-&quot;??\ _₫_-;_-@_-"/>
    <numFmt numFmtId="171" formatCode="_(* #,##0_);_(* \(#,##0\);_(* &quot;-&quot;??_);_(@_)"/>
    <numFmt numFmtId="172" formatCode="_(* #,##0.00_);_(* \(#,##0.00\);_(* &quot;-&quot;_);_(@_)"/>
    <numFmt numFmtId="173" formatCode="_-* #,##0_-;\-* #,##0_-;_-* &quot;-&quot;??_-;_-@_-"/>
    <numFmt numFmtId="174" formatCode="#,##0_ ;\-#,##0\ "/>
    <numFmt numFmtId="175" formatCode="_(* #,##0.0_);_(* \(#,##0.0\);_(* &quot;-&quot;??_);_(@_)"/>
    <numFmt numFmtId="176" formatCode="_-&quot;$&quot;* #,##0_-;\-&quot;$&quot;* #,##0_-;_-&quot;$&quot;* &quot;-&quot;_-;_-@_-"/>
    <numFmt numFmtId="177" formatCode="[$-409]dd\ mmmm\ yyyy;@"/>
    <numFmt numFmtId="178" formatCode="#,##0,_);[Red]\(#,##0,\)"/>
    <numFmt numFmtId="179" formatCode="&quot;\&quot;#,##0;[Red]&quot;\&quot;&quot;\&quot;\-#,##0"/>
    <numFmt numFmtId="180" formatCode="_-* #,##0_$_-;\-* #,##0_$_-;_-* &quot;-&quot;_$_-;_-@_-"/>
    <numFmt numFmtId="181" formatCode="_-* #,##0.00\ _€_-;\-* #,##0.00\ _€_-;_-* &quot;-&quot;??\ _€_-;_-@_-"/>
    <numFmt numFmtId="182" formatCode="_-* #,##0\ _€_-;\-* #,##0\ _€_-;_-* &quot;-&quot;\ _€_-;_-@_-"/>
    <numFmt numFmtId="183" formatCode="_-* #,##0&quot;$&quot;_-;\-* #,##0&quot;$&quot;_-;_-* &quot;-&quot;&quot;$&quot;_-;_-@_-"/>
    <numFmt numFmtId="184" formatCode="_-* #,##0.00&quot;$&quot;_-;\-* #,##0.00&quot;$&quot;_-;_-* &quot;-&quot;??&quot;$&quot;_-;_-@_-"/>
    <numFmt numFmtId="185" formatCode="&quot;SFr.&quot;\ #,##0.00;[Red]&quot;SFr.&quot;\ \-#,##0.00"/>
    <numFmt numFmtId="186" formatCode="&quot;\&quot;#,##0.00;[Red]&quot;\&quot;\-#,##0.00"/>
    <numFmt numFmtId="187" formatCode="_ &quot;SFr.&quot;\ * #,##0_ ;_ &quot;SFr.&quot;\ * \-#,##0_ ;_ &quot;SFr.&quot;\ * &quot;-&quot;_ ;_ @_ "/>
    <numFmt numFmtId="188" formatCode="_ * #,##0_ ;_ * \-#,##0_ ;_ * &quot;-&quot;_ ;_ @_ "/>
    <numFmt numFmtId="189" formatCode="_ * #,##0.00_ ;_ * \-#,##0.00_ ;_ * &quot;-&quot;??_ ;_ @_ "/>
    <numFmt numFmtId="190" formatCode="_-* #,##0.00_$_-;\-* #,##0.00_$_-;_-* &quot;-&quot;??_$_-;_-@_-"/>
    <numFmt numFmtId="191" formatCode="&quot;$&quot;#,##0.00"/>
    <numFmt numFmtId="192" formatCode="mmm"/>
    <numFmt numFmtId="193" formatCode="_-* #,##0.00\ &quot;F&quot;_-;\-* #,##0.00\ &quot;F&quot;_-;_-* &quot;-&quot;??\ &quot;F&quot;_-;_-@_-"/>
    <numFmt numFmtId="194" formatCode="#,##0;\(#,##0\)"/>
    <numFmt numFmtId="195" formatCode="_(* #.##0_);_(* \(#.##0\);_(* &quot;-&quot;_);_(@_)"/>
    <numFmt numFmtId="196" formatCode="_ &quot;R&quot;\ * #,##0_ ;_ &quot;R&quot;\ * \-#,##0_ ;_ &quot;R&quot;\ * &quot;-&quot;_ ;_ @_ "/>
    <numFmt numFmtId="197" formatCode="\$#&quot;,&quot;##0\ ;\(\$#&quot;,&quot;##0\)"/>
    <numFmt numFmtId="198" formatCode="\t0.00%"/>
    <numFmt numFmtId="199" formatCode="_-* #,##0\ _D_M_-;\-* #,##0\ _D_M_-;_-* &quot;-&quot;\ _D_M_-;_-@_-"/>
    <numFmt numFmtId="200" formatCode="_-* #,##0.00\ _D_M_-;\-* #,##0.00\ _D_M_-;_-* &quot;-&quot;??\ _D_M_-;_-@_-"/>
    <numFmt numFmtId="201" formatCode="\t#\ ??/??"/>
    <numFmt numFmtId="202" formatCode="_-[$€-2]* #,##0.00_-;\-[$€-2]* #,##0.00_-;_-[$€-2]* &quot;-&quot;??_-"/>
    <numFmt numFmtId="203" formatCode="_([$€-2]* #,##0.00_);_([$€-2]* \(#,##0.00\);_([$€-2]* &quot;-&quot;??_)"/>
    <numFmt numFmtId="204" formatCode="#,##0\ "/>
    <numFmt numFmtId="205" formatCode="#."/>
    <numFmt numFmtId="206" formatCode="#,###"/>
    <numFmt numFmtId="207" formatCode="_-&quot;$&quot;* #,##0.00_-;\-&quot;$&quot;* #,##0.00_-;_-&quot;$&quot;* &quot;-&quot;??_-;_-@_-"/>
    <numFmt numFmtId="208" formatCode="#,##0\ &quot;$&quot;_);[Red]\(#,##0\ &quot;$&quot;\)"/>
    <numFmt numFmtId="209" formatCode="&quot;$&quot;###,0&quot;.&quot;00_);[Red]\(&quot;$&quot;###,0&quot;.&quot;00\)"/>
    <numFmt numFmtId="210" formatCode="#,##0\ &quot;F&quot;;[Red]\-#,##0\ &quot;F&quot;"/>
    <numFmt numFmtId="211" formatCode="#,##0.000;[Red]#,##0.000"/>
    <numFmt numFmtId="212" formatCode="0.00_)"/>
    <numFmt numFmtId="213" formatCode="#,##0.0;[Red]#,##0.0"/>
    <numFmt numFmtId="214" formatCode="0.000%"/>
    <numFmt numFmtId="215" formatCode="0%_);\(0%\)"/>
    <numFmt numFmtId="216" formatCode="d"/>
    <numFmt numFmtId="217" formatCode="#"/>
    <numFmt numFmtId="218" formatCode="&quot;¡Ì&quot;#,##0;[Red]\-&quot;¡Ì&quot;#,##0"/>
    <numFmt numFmtId="219" formatCode="#,##0.00\ &quot;F&quot;;[Red]\-#,##0.00\ &quot;F&quot;"/>
    <numFmt numFmtId="220" formatCode="_-* #,##0\ &quot;F&quot;_-;\-* #,##0\ &quot;F&quot;_-;_-* &quot;-&quot;\ &quot;F&quot;_-;_-@_-"/>
    <numFmt numFmtId="221" formatCode="#,##0.00\ &quot;F&quot;;\-#,##0.00\ &quot;F&quot;"/>
    <numFmt numFmtId="222" formatCode="_-* #,##0\ &quot;DM&quot;_-;\-* #,##0\ &quot;DM&quot;_-;_-* &quot;-&quot;\ &quot;DM&quot;_-;_-@_-"/>
    <numFmt numFmtId="223" formatCode="_-* #,##0.00\ &quot;DM&quot;_-;\-* #,##0.00\ &quot;DM&quot;_-;_-* &quot;-&quot;??\ &quot;DM&quot;_-;_-@_-"/>
    <numFmt numFmtId="224" formatCode="_-* #,##0\ _s_u_'_m_-;\-* #,##0\ _s_u_'_m_-;_-* &quot;-&quot;\ _s_u_'_m_-;_-@_-"/>
    <numFmt numFmtId="225" formatCode="_-* #,##0.00\ _s_u_'_m_-;\-* #,##0.00\ _s_u_'_m_-;_-* &quot;-&quot;??\ _s_u_'_m_-;_-@_-"/>
    <numFmt numFmtId="226" formatCode="dd/mm/yyyy;@"/>
    <numFmt numFmtId="227" formatCode="##,###,###,###,###"/>
    <numFmt numFmtId="228" formatCode="_(* #,##0.00000_);_(* \(#,##0.00000\);_(* &quot;-&quot;??_);_(@_)"/>
  </numFmts>
  <fonts count="17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i/>
      <sz val="8"/>
      <color indexed="8"/>
      <name val="Tahoma"/>
      <family val="2"/>
    </font>
    <font>
      <b/>
      <sz val="12"/>
      <name val="Tahoma"/>
      <family val="2"/>
    </font>
    <font>
      <i/>
      <sz val="10"/>
      <name val="Tahoma"/>
      <family val="2"/>
    </font>
    <font>
      <b/>
      <sz val="10"/>
      <name val="Tahoma"/>
      <family val="2"/>
    </font>
    <font>
      <sz val="10"/>
      <name val="Tahoma"/>
      <family val="2"/>
    </font>
    <font>
      <b/>
      <sz val="10"/>
      <color indexed="63"/>
      <name val="Tahoma"/>
      <family val="2"/>
    </font>
    <font>
      <sz val="10"/>
      <color indexed="63"/>
      <name val="Tahoma"/>
      <family val="2"/>
    </font>
    <font>
      <sz val="12"/>
      <name val=".VnTime"/>
      <family val="2"/>
    </font>
    <font>
      <sz val="11"/>
      <name val="Times New Roman"/>
      <family val="1"/>
    </font>
    <font>
      <sz val="10"/>
      <name val="Arial"/>
      <family val="2"/>
      <charset val="163"/>
    </font>
    <font>
      <b/>
      <sz val="8"/>
      <name val="Tahoma"/>
      <family val="2"/>
    </font>
    <font>
      <sz val="8"/>
      <name val="Tahoma"/>
      <family val="2"/>
    </font>
    <font>
      <b/>
      <i/>
      <sz val="10"/>
      <name val="Tahoma"/>
      <family val="2"/>
    </font>
    <font>
      <i/>
      <sz val="8"/>
      <name val="Tahoma"/>
      <family val="2"/>
    </font>
    <font>
      <sz val="11"/>
      <color theme="1"/>
      <name val="Calibri"/>
      <family val="2"/>
      <scheme val="minor"/>
    </font>
    <font>
      <b/>
      <sz val="11"/>
      <color theme="1"/>
      <name val="Calibri"/>
      <family val="2"/>
      <scheme val="minor"/>
    </font>
    <font>
      <sz val="10"/>
      <color theme="1"/>
      <name val="Tahoma"/>
      <family val="2"/>
    </font>
    <font>
      <b/>
      <sz val="10"/>
      <color theme="1"/>
      <name val="Tahoma"/>
      <family val="2"/>
    </font>
    <font>
      <i/>
      <sz val="10"/>
      <color theme="1"/>
      <name val="Tahoma"/>
      <family val="2"/>
    </font>
    <font>
      <b/>
      <sz val="10"/>
      <color theme="1" tint="4.9989318521683403E-2"/>
      <name val="Tahoma"/>
      <family val="2"/>
    </font>
    <font>
      <sz val="10"/>
      <color theme="1" tint="4.9989318521683403E-2"/>
      <name val="Tahoma"/>
      <family val="2"/>
    </font>
    <font>
      <b/>
      <sz val="10"/>
      <color rgb="FF0070C0"/>
      <name val="Tahoma"/>
      <family val="2"/>
    </font>
    <font>
      <b/>
      <sz val="8"/>
      <color theme="1" tint="4.9989318521683403E-2"/>
      <name val="Tahoma"/>
      <family val="2"/>
    </font>
    <font>
      <sz val="10"/>
      <name val="Calibri"/>
      <family val="2"/>
      <scheme val="minor"/>
    </font>
    <font>
      <sz val="11"/>
      <name val="Calibri"/>
      <family val="2"/>
      <scheme val="minor"/>
    </font>
    <font>
      <b/>
      <sz val="11"/>
      <name val="Calibri"/>
      <family val="2"/>
      <scheme val="minor"/>
    </font>
    <font>
      <sz val="8"/>
      <name val="Calibri"/>
      <family val="2"/>
      <scheme val="minor"/>
    </font>
    <font>
      <sz val="11"/>
      <color theme="1"/>
      <name val="Times New Roman"/>
      <family val="1"/>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4"/>
      <color theme="1"/>
      <name val="Times New Roman"/>
      <family val="1"/>
    </font>
    <font>
      <b/>
      <i/>
      <sz val="14"/>
      <color theme="1"/>
      <name val="Times New Roman"/>
      <family val="1"/>
    </font>
    <font>
      <sz val="14"/>
      <color theme="1"/>
      <name val="Times New Roman"/>
      <family val="1"/>
    </font>
    <font>
      <i/>
      <sz val="11"/>
      <color theme="1"/>
      <name val="Times New Roman"/>
      <family val="1"/>
    </font>
    <font>
      <sz val="11"/>
      <color theme="0" tint="-4.9989318521683403E-2"/>
      <name val="Times New Roman"/>
      <family val="1"/>
    </font>
    <font>
      <b/>
      <sz val="11"/>
      <color theme="1"/>
      <name val="Times New Roman"/>
      <family val="1"/>
    </font>
    <font>
      <b/>
      <i/>
      <sz val="11"/>
      <color theme="1"/>
      <name val="Times New Roman"/>
      <family val="1"/>
    </font>
    <font>
      <u/>
      <sz val="11"/>
      <color theme="10"/>
      <name val="Calibri"/>
      <family val="2"/>
      <scheme val="minor"/>
    </font>
    <font>
      <b/>
      <sz val="10"/>
      <color indexed="30"/>
      <name val="Tahoma"/>
      <family val="2"/>
    </font>
    <font>
      <b/>
      <sz val="10"/>
      <name val="Calibri"/>
      <family val="2"/>
      <scheme val="minor"/>
    </font>
    <font>
      <sz val="11"/>
      <color rgb="FFC00000"/>
      <name val="Calibri"/>
      <family val="2"/>
      <scheme val="minor"/>
    </font>
    <font>
      <sz val="11"/>
      <color rgb="FFFF0000"/>
      <name val="Times New Roman"/>
      <family val="1"/>
    </font>
    <font>
      <sz val="11"/>
      <color theme="0"/>
      <name val="Times New Roman"/>
      <family val="1"/>
    </font>
    <font>
      <b/>
      <u/>
      <sz val="10"/>
      <name val="Tahoma"/>
      <family val="2"/>
    </font>
    <font>
      <b/>
      <sz val="10"/>
      <color rgb="FFFF0000"/>
      <name val="Tahoma"/>
      <family val="2"/>
    </font>
    <font>
      <sz val="10"/>
      <color theme="1"/>
      <name val="Arial"/>
      <family val="2"/>
    </font>
    <font>
      <b/>
      <i/>
      <sz val="10"/>
      <color theme="1"/>
      <name val="Tahoma"/>
      <family val="2"/>
    </font>
    <font>
      <sz val="18"/>
      <color theme="3"/>
      <name val="Cambria"/>
      <family val="2"/>
      <scheme val="major"/>
    </font>
  </fonts>
  <fills count="63">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rgb="FFFFFF00"/>
        <bgColor indexed="64"/>
      </patternFill>
    </fill>
    <fill>
      <patternFill patternType="solid">
        <fgColor theme="0" tint="-4.9989318521683403E-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s>
  <cellStyleXfs count="2493">
    <xf numFmtId="0" fontId="0" fillId="0" borderId="0"/>
    <xf numFmtId="169" fontId="14" fillId="0" borderId="0" quotePrefix="1" applyFont="0" applyFill="0" applyBorder="0" applyAlignment="0">
      <protection locked="0"/>
    </xf>
    <xf numFmtId="169" fontId="29" fillId="0" borderId="0" applyFont="0" applyFill="0" applyBorder="0" applyAlignment="0" applyProtection="0"/>
    <xf numFmtId="169" fontId="23" fillId="0" borderId="0" applyFont="0" applyFill="0" applyBorder="0" applyAlignment="0" applyProtection="0"/>
    <xf numFmtId="169" fontId="29"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0" fontId="14"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14"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2" fillId="0" borderId="0"/>
    <xf numFmtId="9" fontId="14" fillId="0" borderId="0" quotePrefix="1" applyFont="0" applyFill="0" applyBorder="0" applyAlignment="0">
      <protection locked="0"/>
    </xf>
    <xf numFmtId="9" fontId="29" fillId="0" borderId="0" applyFont="0" applyFill="0" applyBorder="0" applyAlignment="0" applyProtection="0"/>
    <xf numFmtId="0" fontId="13" fillId="0" borderId="0"/>
    <xf numFmtId="169" fontId="13" fillId="0" borderId="0" applyFont="0" applyFill="0" applyBorder="0" applyAlignment="0" applyProtection="0"/>
    <xf numFmtId="0" fontId="12" fillId="0" borderId="0"/>
    <xf numFmtId="0" fontId="12" fillId="0" borderId="0"/>
    <xf numFmtId="169" fontId="14" fillId="0" borderId="0" quotePrefix="1" applyFont="0" applyFill="0" applyBorder="0" applyAlignment="0">
      <protection locked="0"/>
    </xf>
    <xf numFmtId="176" fontId="44" fillId="0" borderId="0" applyFont="0" applyFill="0" applyBorder="0" applyAlignment="0" applyProtection="0"/>
    <xf numFmtId="0" fontId="45" fillId="0" borderId="0" applyNumberFormat="0" applyFill="0" applyBorder="0" applyAlignment="0" applyProtection="0"/>
    <xf numFmtId="177" fontId="45" fillId="0" borderId="0" applyNumberFormat="0" applyFill="0" applyBorder="0" applyAlignment="0" applyProtection="0"/>
    <xf numFmtId="177" fontId="45" fillId="0" borderId="0" applyNumberFormat="0" applyFill="0" applyBorder="0" applyAlignment="0" applyProtection="0"/>
    <xf numFmtId="178" fontId="46" fillId="0" borderId="0" applyBorder="0"/>
    <xf numFmtId="0" fontId="14" fillId="0" borderId="0"/>
    <xf numFmtId="0" fontId="47" fillId="0" borderId="0" applyFont="0" applyFill="0" applyBorder="0" applyAlignment="0" applyProtection="0"/>
    <xf numFmtId="179" fontId="14" fillId="0" borderId="0" applyFont="0" applyFill="0" applyBorder="0" applyAlignment="0" applyProtection="0"/>
    <xf numFmtId="179" fontId="14"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applyNumberFormat="0" applyFill="0" applyBorder="0" applyAlignment="0" applyProtection="0"/>
    <xf numFmtId="0" fontId="14" fillId="0" borderId="0" applyNumberFormat="0" applyFill="0" applyBorder="0" applyAlignment="0" applyProtection="0"/>
    <xf numFmtId="40" fontId="48" fillId="0" borderId="0" applyFont="0" applyFill="0" applyBorder="0" applyAlignment="0" applyProtection="0"/>
    <xf numFmtId="180" fontId="49" fillId="0" borderId="0" applyFont="0" applyFill="0" applyBorder="0" applyAlignment="0" applyProtection="0"/>
    <xf numFmtId="38" fontId="48" fillId="0" borderId="0" applyFont="0" applyFill="0" applyBorder="0" applyAlignment="0" applyProtection="0"/>
    <xf numFmtId="41" fontId="50" fillId="0" borderId="0" applyFont="0" applyFill="0" applyBorder="0" applyAlignment="0" applyProtection="0"/>
    <xf numFmtId="9" fontId="51" fillId="0" borderId="0" applyFont="0" applyFill="0" applyBorder="0" applyAlignment="0" applyProtection="0"/>
    <xf numFmtId="165" fontId="52" fillId="0" borderId="0" applyFont="0" applyFill="0" applyBorder="0" applyAlignment="0" applyProtection="0"/>
    <xf numFmtId="0" fontId="53"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54" fillId="0" borderId="0"/>
    <xf numFmtId="0" fontId="14" fillId="0" borderId="0" applyNumberFormat="0" applyFill="0" applyBorder="0" applyAlignment="0" applyProtection="0"/>
    <xf numFmtId="0" fontId="55" fillId="0" borderId="0"/>
    <xf numFmtId="0" fontId="55" fillId="0" borderId="0"/>
    <xf numFmtId="0" fontId="56" fillId="0" borderId="0">
      <alignment vertical="top"/>
    </xf>
    <xf numFmtId="166" fontId="57" fillId="0" borderId="0" applyFont="0" applyFill="0" applyBorder="0" applyAlignment="0" applyProtection="0"/>
    <xf numFmtId="0" fontId="58" fillId="0" borderId="0" applyNumberFormat="0" applyFill="0" applyBorder="0" applyAlignment="0" applyProtection="0"/>
    <xf numFmtId="166" fontId="57" fillId="0" borderId="0" applyFont="0" applyFill="0" applyBorder="0" applyAlignment="0" applyProtection="0"/>
    <xf numFmtId="176" fontId="44" fillId="0" borderId="0" applyFont="0" applyFill="0" applyBorder="0" applyAlignment="0" applyProtection="0"/>
    <xf numFmtId="43" fontId="44" fillId="0" borderId="0" applyFont="0" applyFill="0" applyBorder="0" applyAlignment="0" applyProtection="0"/>
    <xf numFmtId="181" fontId="57" fillId="0" borderId="0" applyFont="0" applyFill="0" applyBorder="0" applyAlignment="0" applyProtection="0"/>
    <xf numFmtId="41" fontId="44" fillId="0" borderId="0" applyFont="0" applyFill="0" applyBorder="0" applyAlignment="0" applyProtection="0"/>
    <xf numFmtId="166" fontId="57" fillId="0" borderId="0" applyFont="0" applyFill="0" applyBorder="0" applyAlignment="0" applyProtection="0"/>
    <xf numFmtId="181" fontId="57" fillId="0" borderId="0" applyFont="0" applyFill="0" applyBorder="0" applyAlignment="0" applyProtection="0"/>
    <xf numFmtId="43" fontId="44" fillId="0" borderId="0" applyFont="0" applyFill="0" applyBorder="0" applyAlignment="0" applyProtection="0"/>
    <xf numFmtId="182" fontId="57"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182" fontId="57" fillId="0" borderId="0" applyFont="0" applyFill="0" applyBorder="0" applyAlignment="0" applyProtection="0"/>
    <xf numFmtId="181" fontId="57" fillId="0" borderId="0" applyFont="0" applyFill="0" applyBorder="0" applyAlignment="0" applyProtection="0"/>
    <xf numFmtId="41" fontId="44" fillId="0" borderId="0" applyFont="0" applyFill="0" applyBorder="0" applyAlignment="0" applyProtection="0"/>
    <xf numFmtId="176" fontId="44" fillId="0" borderId="0" applyFont="0" applyFill="0" applyBorder="0" applyAlignment="0" applyProtection="0"/>
    <xf numFmtId="166" fontId="57" fillId="0" borderId="0" applyFont="0" applyFill="0" applyBorder="0" applyAlignment="0" applyProtection="0"/>
    <xf numFmtId="41" fontId="44" fillId="0" borderId="0" applyFont="0" applyFill="0" applyBorder="0" applyAlignment="0" applyProtection="0"/>
    <xf numFmtId="182" fontId="57" fillId="0" borderId="0" applyFont="0" applyFill="0" applyBorder="0" applyAlignment="0" applyProtection="0"/>
    <xf numFmtId="181" fontId="57" fillId="0" borderId="0" applyFont="0" applyFill="0" applyBorder="0" applyAlignment="0" applyProtection="0"/>
    <xf numFmtId="176" fontId="44" fillId="0" borderId="0" applyFont="0" applyFill="0" applyBorder="0" applyAlignment="0" applyProtection="0"/>
    <xf numFmtId="43" fontId="44" fillId="0" borderId="0" applyFont="0" applyFill="0" applyBorder="0" applyAlignment="0" applyProtection="0"/>
    <xf numFmtId="0" fontId="58" fillId="0" borderId="0" applyNumberFormat="0" applyFill="0" applyBorder="0" applyAlignment="0" applyProtection="0"/>
    <xf numFmtId="183" fontId="14" fillId="0" borderId="0" applyFont="0" applyFill="0" applyBorder="0" applyAlignment="0" applyProtection="0"/>
    <xf numFmtId="184" fontId="14" fillId="0" borderId="0" applyFont="0" applyFill="0" applyBorder="0" applyAlignment="0" applyProtection="0"/>
    <xf numFmtId="0" fontId="14" fillId="0" borderId="0"/>
    <xf numFmtId="0" fontId="59" fillId="0" borderId="0"/>
    <xf numFmtId="0" fontId="60" fillId="16" borderId="0"/>
    <xf numFmtId="9" fontId="61" fillId="0" borderId="0" applyBorder="0" applyAlignment="0" applyProtection="0"/>
    <xf numFmtId="0" fontId="62" fillId="16" borderId="0"/>
    <xf numFmtId="0" fontId="22" fillId="0" borderId="0"/>
    <xf numFmtId="177" fontId="63" fillId="17" borderId="0" applyNumberFormat="0" applyBorder="0" applyAlignment="0" applyProtection="0"/>
    <xf numFmtId="0" fontId="12" fillId="4" borderId="0" applyNumberFormat="0" applyBorder="0" applyAlignment="0" applyProtection="0"/>
    <xf numFmtId="177" fontId="63" fillId="18" borderId="0" applyNumberFormat="0" applyBorder="0" applyAlignment="0" applyProtection="0"/>
    <xf numFmtId="0" fontId="12" fillId="6" borderId="0" applyNumberFormat="0" applyBorder="0" applyAlignment="0" applyProtection="0"/>
    <xf numFmtId="177" fontId="63" fillId="19" borderId="0" applyNumberFormat="0" applyBorder="0" applyAlignment="0" applyProtection="0"/>
    <xf numFmtId="0" fontId="12" fillId="8" borderId="0" applyNumberFormat="0" applyBorder="0" applyAlignment="0" applyProtection="0"/>
    <xf numFmtId="177" fontId="63" fillId="20" borderId="0" applyNumberFormat="0" applyBorder="0" applyAlignment="0" applyProtection="0"/>
    <xf numFmtId="0" fontId="12" fillId="10" borderId="0" applyNumberFormat="0" applyBorder="0" applyAlignment="0" applyProtection="0"/>
    <xf numFmtId="177" fontId="63" fillId="21" borderId="0" applyNumberFormat="0" applyBorder="0" applyAlignment="0" applyProtection="0"/>
    <xf numFmtId="0" fontId="12" fillId="12" borderId="0" applyNumberFormat="0" applyBorder="0" applyAlignment="0" applyProtection="0"/>
    <xf numFmtId="177" fontId="63" fillId="22" borderId="0" applyNumberFormat="0" applyBorder="0" applyAlignment="0" applyProtection="0"/>
    <xf numFmtId="0" fontId="12" fillId="14" borderId="0" applyNumberFormat="0" applyBorder="0" applyAlignment="0" applyProtection="0"/>
    <xf numFmtId="0" fontId="64" fillId="16" borderId="0"/>
    <xf numFmtId="0" fontId="65" fillId="0" borderId="0"/>
    <xf numFmtId="0" fontId="66" fillId="0" borderId="0">
      <alignment wrapText="1"/>
    </xf>
    <xf numFmtId="177" fontId="63" fillId="23" borderId="0" applyNumberFormat="0" applyBorder="0" applyAlignment="0" applyProtection="0"/>
    <xf numFmtId="0" fontId="12" fillId="5" borderId="0" applyNumberFormat="0" applyBorder="0" applyAlignment="0" applyProtection="0"/>
    <xf numFmtId="177" fontId="63" fillId="24" borderId="0" applyNumberFormat="0" applyBorder="0" applyAlignment="0" applyProtection="0"/>
    <xf numFmtId="0" fontId="12" fillId="7" borderId="0" applyNumberFormat="0" applyBorder="0" applyAlignment="0" applyProtection="0"/>
    <xf numFmtId="177" fontId="63" fillId="25" borderId="0" applyNumberFormat="0" applyBorder="0" applyAlignment="0" applyProtection="0"/>
    <xf numFmtId="0" fontId="12" fillId="9" borderId="0" applyNumberFormat="0" applyBorder="0" applyAlignment="0" applyProtection="0"/>
    <xf numFmtId="177" fontId="63" fillId="20" borderId="0" applyNumberFormat="0" applyBorder="0" applyAlignment="0" applyProtection="0"/>
    <xf numFmtId="0" fontId="12" fillId="11" borderId="0" applyNumberFormat="0" applyBorder="0" applyAlignment="0" applyProtection="0"/>
    <xf numFmtId="177" fontId="63" fillId="23" borderId="0" applyNumberFormat="0" applyBorder="0" applyAlignment="0" applyProtection="0"/>
    <xf numFmtId="0" fontId="12" fillId="13" borderId="0" applyNumberFormat="0" applyBorder="0" applyAlignment="0" applyProtection="0"/>
    <xf numFmtId="177" fontId="63" fillId="26" borderId="0" applyNumberFormat="0" applyBorder="0" applyAlignment="0" applyProtection="0"/>
    <xf numFmtId="0" fontId="12" fillId="15" borderId="0" applyNumberFormat="0" applyBorder="0" applyAlignment="0" applyProtection="0"/>
    <xf numFmtId="177" fontId="67" fillId="27" borderId="0" applyNumberFormat="0" applyBorder="0" applyAlignment="0" applyProtection="0"/>
    <xf numFmtId="177" fontId="67" fillId="24" borderId="0" applyNumberFormat="0" applyBorder="0" applyAlignment="0" applyProtection="0"/>
    <xf numFmtId="177" fontId="67" fillId="25" borderId="0" applyNumberFormat="0" applyBorder="0" applyAlignment="0" applyProtection="0"/>
    <xf numFmtId="177" fontId="67" fillId="28" borderId="0" applyNumberFormat="0" applyBorder="0" applyAlignment="0" applyProtection="0"/>
    <xf numFmtId="177" fontId="67" fillId="29" borderId="0" applyNumberFormat="0" applyBorder="0" applyAlignment="0" applyProtection="0"/>
    <xf numFmtId="177" fontId="67" fillId="30" borderId="0" applyNumberFormat="0" applyBorder="0" applyAlignment="0" applyProtection="0"/>
    <xf numFmtId="177" fontId="67" fillId="31" borderId="0" applyNumberFormat="0" applyBorder="0" applyAlignment="0" applyProtection="0"/>
    <xf numFmtId="177" fontId="67" fillId="32" borderId="0" applyNumberFormat="0" applyBorder="0" applyAlignment="0" applyProtection="0"/>
    <xf numFmtId="177" fontId="67" fillId="33" borderId="0" applyNumberFormat="0" applyBorder="0" applyAlignment="0" applyProtection="0"/>
    <xf numFmtId="177" fontId="67" fillId="28" borderId="0" applyNumberFormat="0" applyBorder="0" applyAlignment="0" applyProtection="0"/>
    <xf numFmtId="177" fontId="67" fillId="29" borderId="0" applyNumberFormat="0" applyBorder="0" applyAlignment="0" applyProtection="0"/>
    <xf numFmtId="177" fontId="67" fillId="34" borderId="0" applyNumberFormat="0" applyBorder="0" applyAlignment="0" applyProtection="0"/>
    <xf numFmtId="0" fontId="68" fillId="0" borderId="0" applyNumberFormat="0" applyAlignment="0"/>
    <xf numFmtId="185" fontId="14" fillId="0" borderId="0" applyFont="0" applyFill="0" applyBorder="0" applyAlignment="0" applyProtection="0"/>
    <xf numFmtId="0" fontId="69" fillId="0" borderId="0" applyFont="0" applyFill="0" applyBorder="0" applyAlignment="0" applyProtection="0"/>
    <xf numFmtId="186" fontId="70" fillId="0" borderId="0" applyFont="0" applyFill="0" applyBorder="0" applyAlignment="0" applyProtection="0"/>
    <xf numFmtId="187" fontId="14" fillId="0" borderId="0" applyFont="0" applyFill="0" applyBorder="0" applyAlignment="0" applyProtection="0"/>
    <xf numFmtId="0" fontId="69" fillId="0" borderId="0" applyFont="0" applyFill="0" applyBorder="0" applyAlignment="0" applyProtection="0"/>
    <xf numFmtId="187" fontId="14" fillId="0" borderId="0" applyFont="0" applyFill="0" applyBorder="0" applyAlignment="0" applyProtection="0"/>
    <xf numFmtId="0" fontId="71" fillId="0" borderId="0">
      <alignment horizontal="center" wrapText="1"/>
      <protection locked="0"/>
    </xf>
    <xf numFmtId="188" fontId="72" fillId="0" borderId="0" applyFont="0" applyFill="0" applyBorder="0" applyAlignment="0" applyProtection="0"/>
    <xf numFmtId="0" fontId="69" fillId="0" borderId="0" applyFont="0" applyFill="0" applyBorder="0" applyAlignment="0" applyProtection="0"/>
    <xf numFmtId="188" fontId="72" fillId="0" borderId="0" applyFont="0" applyFill="0" applyBorder="0" applyAlignment="0" applyProtection="0"/>
    <xf numFmtId="189" fontId="72" fillId="0" borderId="0" applyFont="0" applyFill="0" applyBorder="0" applyAlignment="0" applyProtection="0"/>
    <xf numFmtId="0" fontId="69" fillId="0" borderId="0" applyFont="0" applyFill="0" applyBorder="0" applyAlignment="0" applyProtection="0"/>
    <xf numFmtId="189" fontId="72" fillId="0" borderId="0" applyFont="0" applyFill="0" applyBorder="0" applyAlignment="0" applyProtection="0"/>
    <xf numFmtId="176" fontId="44" fillId="0" borderId="0" applyFont="0" applyFill="0" applyBorder="0" applyAlignment="0" applyProtection="0"/>
    <xf numFmtId="177" fontId="73" fillId="18" borderId="0" applyNumberFormat="0" applyBorder="0" applyAlignment="0" applyProtection="0"/>
    <xf numFmtId="0" fontId="69" fillId="0" borderId="0"/>
    <xf numFmtId="0" fontId="59" fillId="0" borderId="0"/>
    <xf numFmtId="0" fontId="69" fillId="0" borderId="0"/>
    <xf numFmtId="37" fontId="74" fillId="0" borderId="0"/>
    <xf numFmtId="180" fontId="14" fillId="0" borderId="0" applyFont="0" applyFill="0" applyBorder="0" applyAlignment="0" applyProtection="0"/>
    <xf numFmtId="190" fontId="14" fillId="0" borderId="0" applyFont="0" applyFill="0" applyBorder="0" applyAlignment="0" applyProtection="0"/>
    <xf numFmtId="178" fontId="46" fillId="0" borderId="0" applyFill="0"/>
    <xf numFmtId="191" fontId="46" fillId="0" borderId="0" applyNumberFormat="0" applyFill="0" applyBorder="0" applyAlignment="0">
      <alignment horizontal="center"/>
    </xf>
    <xf numFmtId="0" fontId="75" fillId="0" borderId="0" applyNumberFormat="0" applyFill="0">
      <alignment horizontal="center" vertical="center" wrapText="1"/>
    </xf>
    <xf numFmtId="178" fontId="46" fillId="0" borderId="9" applyFill="0" applyBorder="0"/>
    <xf numFmtId="167" fontId="46" fillId="0" borderId="0" applyAlignment="0"/>
    <xf numFmtId="0" fontId="75" fillId="0" borderId="0" applyFill="0" applyBorder="0">
      <alignment horizontal="center" vertical="center"/>
    </xf>
    <xf numFmtId="0" fontId="75" fillId="0" borderId="0" applyFill="0" applyBorder="0">
      <alignment horizontal="center" vertical="center"/>
    </xf>
    <xf numFmtId="178" fontId="46" fillId="0" borderId="8" applyFill="0" applyBorder="0"/>
    <xf numFmtId="0" fontId="46" fillId="0" borderId="0" applyNumberFormat="0" applyAlignment="0"/>
    <xf numFmtId="0" fontId="59" fillId="0" borderId="0" applyFill="0" applyBorder="0">
      <alignment horizontal="center" vertical="center" wrapText="1"/>
    </xf>
    <xf numFmtId="0" fontId="75" fillId="0" borderId="0" applyFill="0" applyBorder="0">
      <alignment horizontal="center" vertical="center" wrapText="1"/>
    </xf>
    <xf numFmtId="178" fontId="46" fillId="0" borderId="0" applyFill="0"/>
    <xf numFmtId="0" fontId="46" fillId="0" borderId="0" applyNumberFormat="0" applyAlignment="0">
      <alignment horizontal="center"/>
    </xf>
    <xf numFmtId="0" fontId="59" fillId="0" borderId="0" applyFill="0">
      <alignment horizontal="center" vertical="center" wrapText="1"/>
    </xf>
    <xf numFmtId="0" fontId="75" fillId="0" borderId="0" applyFill="0">
      <alignment horizontal="center" vertical="center" wrapText="1"/>
    </xf>
    <xf numFmtId="178" fontId="46" fillId="0" borderId="0" applyFill="0"/>
    <xf numFmtId="0" fontId="46" fillId="0" borderId="0" applyNumberFormat="0" applyAlignment="0">
      <alignment horizontal="center"/>
    </xf>
    <xf numFmtId="0" fontId="46" fillId="0" borderId="0" applyFill="0">
      <alignment vertical="center" wrapText="1"/>
    </xf>
    <xf numFmtId="0" fontId="75" fillId="0" borderId="0">
      <alignment horizontal="center" vertical="center" wrapText="1"/>
    </xf>
    <xf numFmtId="178" fontId="46" fillId="0" borderId="0" applyFill="0"/>
    <xf numFmtId="0" fontId="59" fillId="0" borderId="0" applyNumberFormat="0" applyAlignment="0">
      <alignment horizontal="center"/>
    </xf>
    <xf numFmtId="0" fontId="46" fillId="0" borderId="0" applyFill="0">
      <alignment horizontal="center" vertical="center" wrapText="1"/>
    </xf>
    <xf numFmtId="0" fontId="75" fillId="0" borderId="0" applyFill="0">
      <alignment horizontal="center" vertical="center" wrapText="1"/>
    </xf>
    <xf numFmtId="178" fontId="76" fillId="0" borderId="0" applyFill="0"/>
    <xf numFmtId="0" fontId="46" fillId="0" borderId="0" applyNumberFormat="0" applyAlignment="0">
      <alignment horizontal="center"/>
    </xf>
    <xf numFmtId="0" fontId="46" fillId="0" borderId="0" applyFill="0">
      <alignment horizontal="center" vertical="center" wrapText="1"/>
    </xf>
    <xf numFmtId="0" fontId="75" fillId="0" borderId="0" applyFill="0">
      <alignment horizontal="center" vertical="center" wrapText="1"/>
    </xf>
    <xf numFmtId="178" fontId="77" fillId="0" borderId="0" applyFill="0"/>
    <xf numFmtId="0" fontId="46" fillId="0" borderId="0" applyNumberFormat="0" applyAlignment="0">
      <alignment horizontal="center"/>
    </xf>
    <xf numFmtId="0" fontId="78" fillId="0" borderId="0">
      <alignment horizontal="center" wrapText="1"/>
    </xf>
    <xf numFmtId="0" fontId="75" fillId="0" borderId="0" applyFill="0">
      <alignment horizontal="center" vertical="center" wrapText="1"/>
    </xf>
    <xf numFmtId="192" fontId="14" fillId="0" borderId="0" applyFill="0" applyBorder="0" applyAlignment="0"/>
    <xf numFmtId="177" fontId="79" fillId="16" borderId="10" applyNumberFormat="0" applyAlignment="0" applyProtection="0"/>
    <xf numFmtId="0" fontId="80" fillId="0" borderId="0"/>
    <xf numFmtId="193" fontId="57" fillId="0" borderId="0" applyFont="0" applyFill="0" applyBorder="0" applyAlignment="0" applyProtection="0"/>
    <xf numFmtId="177" fontId="81" fillId="35" borderId="11" applyNumberFormat="0" applyAlignment="0" applyProtection="0"/>
    <xf numFmtId="1" fontId="82" fillId="0" borderId="6" applyBorder="0"/>
    <xf numFmtId="167"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12" fillId="0" borderId="0" applyFont="0" applyFill="0" applyBorder="0" applyAlignment="0" applyProtection="0"/>
    <xf numFmtId="169" fontId="56" fillId="0" borderId="0" applyFont="0" applyFill="0" applyBorder="0" applyAlignment="0" applyProtection="0"/>
    <xf numFmtId="43" fontId="14" fillId="0" borderId="0" applyFont="0" applyFill="0" applyBorder="0" applyAlignment="0" applyProtection="0"/>
    <xf numFmtId="169" fontId="12" fillId="0" borderId="0" applyFont="0" applyFill="0" applyBorder="0" applyAlignment="0" applyProtection="0"/>
    <xf numFmtId="169" fontId="56"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23"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43" fontId="14"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43"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94" fontId="59" fillId="0" borderId="0"/>
    <xf numFmtId="194" fontId="59" fillId="0" borderId="0"/>
    <xf numFmtId="195" fontId="83" fillId="0" borderId="0"/>
    <xf numFmtId="3" fontId="14" fillId="0" borderId="0" applyFont="0" applyFill="0" applyBorder="0" applyAlignment="0" applyProtection="0"/>
    <xf numFmtId="3" fontId="14" fillId="0" borderId="0" applyFont="0" applyFill="0" applyBorder="0" applyAlignment="0" applyProtection="0"/>
    <xf numFmtId="0" fontId="84" fillId="0" borderId="0" applyNumberFormat="0" applyAlignment="0">
      <alignment horizontal="left"/>
    </xf>
    <xf numFmtId="0" fontId="85" fillId="0" borderId="0" applyNumberFormat="0" applyAlignment="0"/>
    <xf numFmtId="196" fontId="86" fillId="0" borderId="0" applyFont="0" applyFill="0" applyBorder="0" applyAlignment="0" applyProtection="0"/>
    <xf numFmtId="197" fontId="14" fillId="0" borderId="0" applyFont="0" applyFill="0" applyBorder="0" applyAlignment="0" applyProtection="0"/>
    <xf numFmtId="197" fontId="14" fillId="0" borderId="0" applyFont="0" applyFill="0" applyBorder="0" applyAlignment="0" applyProtection="0"/>
    <xf numFmtId="198" fontId="14" fillId="0" borderId="0"/>
    <xf numFmtId="0" fontId="14" fillId="0" borderId="0" applyFont="0" applyFill="0" applyBorder="0" applyAlignment="0" applyProtection="0"/>
    <xf numFmtId="0" fontId="14" fillId="0" borderId="0" applyFont="0" applyFill="0" applyBorder="0" applyAlignment="0" applyProtection="0"/>
    <xf numFmtId="199" fontId="14" fillId="0" borderId="0" applyFont="0" applyFill="0" applyBorder="0" applyAlignment="0" applyProtection="0"/>
    <xf numFmtId="200" fontId="14" fillId="0" borderId="0" applyFont="0" applyFill="0" applyBorder="0" applyAlignment="0" applyProtection="0"/>
    <xf numFmtId="201" fontId="14" fillId="0" borderId="0"/>
    <xf numFmtId="0" fontId="57" fillId="0" borderId="12">
      <alignment horizontal="left"/>
    </xf>
    <xf numFmtId="0" fontId="87" fillId="0" borderId="0" applyNumberFormat="0" applyAlignment="0">
      <alignment horizontal="left"/>
    </xf>
    <xf numFmtId="202" fontId="22" fillId="0" borderId="0" applyFont="0" applyFill="0" applyBorder="0" applyAlignment="0" applyProtection="0"/>
    <xf numFmtId="203" fontId="14" fillId="0" borderId="0" applyFont="0" applyFill="0" applyBorder="0" applyAlignment="0" applyProtection="0"/>
    <xf numFmtId="177" fontId="88" fillId="0" borderId="0" applyNumberFormat="0" applyFill="0" applyBorder="0" applyAlignment="0" applyProtection="0"/>
    <xf numFmtId="2" fontId="14" fillId="0" borderId="0" applyFont="0" applyFill="0" applyBorder="0" applyAlignment="0" applyProtection="0"/>
    <xf numFmtId="2" fontId="14" fillId="0" borderId="0" applyFont="0" applyFill="0" applyBorder="0" applyAlignment="0" applyProtection="0"/>
    <xf numFmtId="204" fontId="22" fillId="0" borderId="13" applyFont="0" applyFill="0" applyBorder="0" applyProtection="0"/>
    <xf numFmtId="177" fontId="89" fillId="19" borderId="0" applyNumberFormat="0" applyBorder="0" applyAlignment="0" applyProtection="0"/>
    <xf numFmtId="38" fontId="68" fillId="16" borderId="0" applyNumberFormat="0" applyBorder="0" applyAlignment="0" applyProtection="0"/>
    <xf numFmtId="0" fontId="90" fillId="0" borderId="0">
      <alignment horizontal="left"/>
    </xf>
    <xf numFmtId="0" fontId="91" fillId="0" borderId="14" applyNumberFormat="0" applyAlignment="0" applyProtection="0">
      <alignment horizontal="left" vertical="center"/>
    </xf>
    <xf numFmtId="0" fontId="91" fillId="0" borderId="15">
      <alignment horizontal="left" vertical="center"/>
    </xf>
    <xf numFmtId="14" fontId="45" fillId="21" borderId="16">
      <alignment horizontal="center" vertical="center" wrapText="1"/>
    </xf>
    <xf numFmtId="0" fontId="92" fillId="0" borderId="0" applyNumberFormat="0" applyFill="0" applyBorder="0" applyAlignment="0" applyProtection="0"/>
    <xf numFmtId="177" fontId="93" fillId="0" borderId="17" applyNumberFormat="0" applyFill="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177" fontId="94" fillId="0" borderId="18" applyNumberFormat="0" applyFill="0" applyAlignment="0" applyProtection="0"/>
    <xf numFmtId="0" fontId="91" fillId="0" borderId="0" applyNumberFormat="0" applyFill="0" applyBorder="0" applyAlignment="0" applyProtection="0"/>
    <xf numFmtId="0" fontId="91" fillId="0" borderId="0" applyNumberFormat="0" applyFill="0" applyBorder="0" applyAlignment="0" applyProtection="0"/>
    <xf numFmtId="177" fontId="95" fillId="0" borderId="19" applyNumberFormat="0" applyFill="0" applyAlignment="0" applyProtection="0"/>
    <xf numFmtId="177" fontId="95" fillId="0" borderId="0" applyNumberFormat="0" applyFill="0" applyBorder="0" applyAlignment="0" applyProtection="0"/>
    <xf numFmtId="14" fontId="45" fillId="21" borderId="16">
      <alignment horizontal="center" vertical="center" wrapText="1"/>
    </xf>
    <xf numFmtId="205" fontId="96" fillId="0" borderId="0">
      <protection locked="0"/>
    </xf>
    <xf numFmtId="205" fontId="96" fillId="0" borderId="0">
      <protection locked="0"/>
    </xf>
    <xf numFmtId="0" fontId="97" fillId="0" borderId="0" applyNumberFormat="0" applyFill="0" applyBorder="0" applyAlignment="0" applyProtection="0">
      <alignment vertical="top"/>
      <protection locked="0"/>
    </xf>
    <xf numFmtId="0" fontId="98" fillId="0" borderId="0" applyNumberFormat="0" applyFill="0" applyBorder="0" applyAlignment="0" applyProtection="0">
      <alignment vertical="top"/>
      <protection locked="0"/>
    </xf>
    <xf numFmtId="0" fontId="99" fillId="0" borderId="0" applyNumberFormat="0" applyFill="0" applyBorder="0" applyAlignment="0" applyProtection="0">
      <alignment vertical="top"/>
      <protection locked="0"/>
    </xf>
    <xf numFmtId="10" fontId="68" fillId="36" borderId="1" applyNumberFormat="0" applyBorder="0" applyAlignment="0" applyProtection="0"/>
    <xf numFmtId="0" fontId="100" fillId="0" borderId="0"/>
    <xf numFmtId="0" fontId="100" fillId="0" borderId="0"/>
    <xf numFmtId="0" fontId="100" fillId="0" borderId="0"/>
    <xf numFmtId="0" fontId="100" fillId="0" borderId="0"/>
    <xf numFmtId="0" fontId="100" fillId="0" borderId="0"/>
    <xf numFmtId="177" fontId="101" fillId="22" borderId="10" applyNumberFormat="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192" fontId="102" fillId="37" borderId="0"/>
    <xf numFmtId="0" fontId="71" fillId="0" borderId="0" applyNumberFormat="0" applyFont="0" applyBorder="0" applyAlignment="0"/>
    <xf numFmtId="177" fontId="103" fillId="0" borderId="20" applyNumberFormat="0" applyFill="0" applyAlignment="0" applyProtection="0"/>
    <xf numFmtId="192" fontId="102" fillId="38" borderId="0"/>
    <xf numFmtId="38" fontId="55" fillId="0" borderId="0" applyFont="0" applyFill="0" applyBorder="0" applyAlignment="0" applyProtection="0"/>
    <xf numFmtId="40" fontId="55" fillId="0" borderId="0" applyFont="0" applyFill="0" applyBorder="0" applyAlignment="0" applyProtection="0"/>
    <xf numFmtId="41" fontId="14" fillId="0" borderId="0" applyFont="0" applyFill="0" applyBorder="0" applyAlignment="0" applyProtection="0"/>
    <xf numFmtId="43" fontId="14" fillId="0" borderId="0" applyFont="0" applyFill="0" applyBorder="0" applyAlignment="0" applyProtection="0"/>
    <xf numFmtId="0" fontId="104" fillId="0" borderId="16"/>
    <xf numFmtId="206" fontId="105" fillId="0" borderId="21"/>
    <xf numFmtId="176" fontId="14" fillId="0" borderId="0" applyFont="0" applyFill="0" applyBorder="0" applyAlignment="0" applyProtection="0"/>
    <xf numFmtId="207" fontId="14" fillId="0" borderId="0" applyFont="0" applyFill="0" applyBorder="0" applyAlignment="0" applyProtection="0"/>
    <xf numFmtId="208" fontId="55" fillId="0" borderId="0" applyFont="0" applyFill="0" applyBorder="0" applyAlignment="0" applyProtection="0"/>
    <xf numFmtId="209" fontId="55" fillId="0" borderId="0" applyFont="0" applyFill="0" applyBorder="0" applyAlignment="0" applyProtection="0"/>
    <xf numFmtId="210" fontId="57" fillId="0" borderId="0" applyFont="0" applyFill="0" applyBorder="0" applyAlignment="0" applyProtection="0"/>
    <xf numFmtId="211" fontId="57" fillId="0" borderId="0" applyFont="0" applyFill="0" applyBorder="0" applyAlignment="0" applyProtection="0"/>
    <xf numFmtId="0" fontId="106" fillId="0" borderId="0" applyNumberFormat="0" applyFont="0" applyFill="0" applyAlignment="0"/>
    <xf numFmtId="177" fontId="107" fillId="39" borderId="0" applyNumberFormat="0" applyBorder="0" applyAlignment="0" applyProtection="0"/>
    <xf numFmtId="0" fontId="86" fillId="0" borderId="1"/>
    <xf numFmtId="0" fontId="86" fillId="0" borderId="1"/>
    <xf numFmtId="0" fontId="59" fillId="0" borderId="0"/>
    <xf numFmtId="0" fontId="59" fillId="0" borderId="0"/>
    <xf numFmtId="0" fontId="86" fillId="0" borderId="1"/>
    <xf numFmtId="37" fontId="108" fillId="0" borderId="0"/>
    <xf numFmtId="0" fontId="109" fillId="0" borderId="1" applyNumberFormat="0" applyFont="0" applyFill="0" applyBorder="0" applyAlignment="0">
      <alignment horizontal="center"/>
    </xf>
    <xf numFmtId="212" fontId="110"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3" fillId="0" borderId="0"/>
    <xf numFmtId="0" fontId="23" fillId="0" borderId="0"/>
    <xf numFmtId="0" fontId="23" fillId="0" borderId="0"/>
    <xf numFmtId="0" fontId="23" fillId="0" borderId="0"/>
    <xf numFmtId="0" fontId="23" fillId="0" borderId="0"/>
    <xf numFmtId="0" fontId="12" fillId="0" borderId="0"/>
    <xf numFmtId="0" fontId="23" fillId="0" borderId="0"/>
    <xf numFmtId="0" fontId="111" fillId="0" borderId="0">
      <alignment vertical="top"/>
    </xf>
    <xf numFmtId="0" fontId="111" fillId="0" borderId="0">
      <alignment vertical="top"/>
    </xf>
    <xf numFmtId="0" fontId="111" fillId="0" borderId="0">
      <alignment vertical="top"/>
    </xf>
    <xf numFmtId="0" fontId="111" fillId="0" borderId="0">
      <alignment vertical="top"/>
    </xf>
    <xf numFmtId="0" fontId="12" fillId="0" borderId="0"/>
    <xf numFmtId="0" fontId="111" fillId="0" borderId="0">
      <alignment vertical="top"/>
    </xf>
    <xf numFmtId="0" fontId="111" fillId="0" borderId="0">
      <alignment vertical="top"/>
    </xf>
    <xf numFmtId="0" fontId="111" fillId="0" borderId="0">
      <alignment vertical="top"/>
    </xf>
    <xf numFmtId="0" fontId="111" fillId="0" borderId="0">
      <alignment vertical="top"/>
    </xf>
    <xf numFmtId="0" fontId="12" fillId="0" borderId="0"/>
    <xf numFmtId="0" fontId="111" fillId="0" borderId="0">
      <alignment vertical="top"/>
    </xf>
    <xf numFmtId="0" fontId="111" fillId="0" borderId="0">
      <alignment vertical="top"/>
    </xf>
    <xf numFmtId="0" fontId="111" fillId="0" borderId="0">
      <alignment vertical="top"/>
    </xf>
    <xf numFmtId="0" fontId="111" fillId="0" borderId="0">
      <alignment vertical="top"/>
    </xf>
    <xf numFmtId="0" fontId="111" fillId="0" borderId="0">
      <alignment vertical="top"/>
    </xf>
    <xf numFmtId="0" fontId="111" fillId="0" borderId="0">
      <alignment vertical="top"/>
    </xf>
    <xf numFmtId="0" fontId="111" fillId="0" borderId="0">
      <alignment vertical="top"/>
    </xf>
    <xf numFmtId="0" fontId="111" fillId="0" borderId="0">
      <alignment vertical="top"/>
    </xf>
    <xf numFmtId="0" fontId="111" fillId="0" borderId="0">
      <alignment vertical="top"/>
    </xf>
    <xf numFmtId="0" fontId="111" fillId="0" borderId="0">
      <alignment vertical="top"/>
    </xf>
    <xf numFmtId="0" fontId="12" fillId="0" borderId="0"/>
    <xf numFmtId="0" fontId="111" fillId="0" borderId="0">
      <alignment vertical="top"/>
    </xf>
    <xf numFmtId="0" fontId="12" fillId="0" borderId="0"/>
    <xf numFmtId="0" fontId="12" fillId="0" borderId="0"/>
    <xf numFmtId="0" fontId="12" fillId="0" borderId="0"/>
    <xf numFmtId="0" fontId="12" fillId="0" borderId="0"/>
    <xf numFmtId="0" fontId="12" fillId="0" borderId="0"/>
    <xf numFmtId="177" fontId="14" fillId="0" borderId="0" applyNumberFormat="0" applyFill="0" applyBorder="0" applyAlignment="0" applyProtection="0"/>
    <xf numFmtId="0" fontId="12" fillId="0" borderId="0"/>
    <xf numFmtId="0" fontId="12" fillId="0" borderId="0"/>
    <xf numFmtId="177" fontId="14" fillId="0" borderId="0" applyNumberFormat="0" applyFill="0" applyBorder="0" applyAlignment="0" applyProtection="0"/>
    <xf numFmtId="0" fontId="12" fillId="0" borderId="0"/>
    <xf numFmtId="177" fontId="14" fillId="0" borderId="0" applyNumberFormat="0" applyFill="0" applyBorder="0" applyAlignment="0" applyProtection="0"/>
    <xf numFmtId="0" fontId="12" fillId="0" borderId="0"/>
    <xf numFmtId="177" fontId="14" fillId="0" borderId="0" applyNumberFormat="0" applyFill="0" applyBorder="0" applyAlignment="0" applyProtection="0"/>
    <xf numFmtId="0" fontId="14" fillId="0" borderId="0"/>
    <xf numFmtId="0" fontId="56" fillId="0" borderId="0"/>
    <xf numFmtId="0" fontId="12" fillId="0" borderId="0"/>
    <xf numFmtId="0" fontId="56"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7" fontId="12" fillId="0" borderId="0"/>
    <xf numFmtId="177" fontId="12" fillId="0" borderId="0"/>
    <xf numFmtId="177" fontId="12" fillId="0" borderId="0"/>
    <xf numFmtId="177" fontId="12" fillId="0" borderId="0"/>
    <xf numFmtId="177" fontId="12" fillId="0" borderId="0"/>
    <xf numFmtId="177" fontId="12" fillId="0" borderId="0"/>
    <xf numFmtId="177" fontId="12" fillId="0" borderId="0"/>
    <xf numFmtId="177" fontId="12" fillId="0" borderId="0"/>
    <xf numFmtId="177" fontId="12" fillId="0" borderId="0"/>
    <xf numFmtId="0" fontId="12" fillId="0" borderId="0"/>
    <xf numFmtId="0" fontId="12" fillId="0" borderId="0"/>
    <xf numFmtId="177" fontId="12" fillId="0" borderId="0"/>
    <xf numFmtId="177" fontId="12" fillId="0" borderId="0"/>
    <xf numFmtId="177" fontId="12" fillId="0" borderId="0"/>
    <xf numFmtId="177" fontId="12" fillId="0" borderId="0"/>
    <xf numFmtId="177" fontId="12" fillId="0" borderId="0"/>
    <xf numFmtId="177" fontId="12" fillId="0" borderId="0"/>
    <xf numFmtId="177" fontId="12" fillId="0" borderId="0"/>
    <xf numFmtId="177" fontId="12" fillId="0" borderId="0"/>
    <xf numFmtId="0" fontId="12" fillId="0" borderId="0"/>
    <xf numFmtId="177" fontId="12" fillId="0" borderId="0"/>
    <xf numFmtId="0" fontId="12" fillId="0" borderId="0"/>
    <xf numFmtId="177" fontId="12" fillId="0" borderId="0"/>
    <xf numFmtId="0" fontId="12" fillId="0" borderId="0"/>
    <xf numFmtId="177" fontId="12" fillId="0" borderId="0"/>
    <xf numFmtId="177" fontId="12" fillId="0" borderId="0"/>
    <xf numFmtId="177" fontId="12" fillId="0" borderId="0"/>
    <xf numFmtId="177" fontId="12" fillId="0" borderId="0"/>
    <xf numFmtId="177" fontId="12" fillId="0" borderId="0"/>
    <xf numFmtId="177" fontId="12" fillId="0" borderId="0"/>
    <xf numFmtId="177" fontId="12" fillId="0" borderId="0"/>
    <xf numFmtId="177" fontId="12" fillId="0" borderId="0"/>
    <xf numFmtId="0" fontId="12" fillId="0" borderId="0"/>
    <xf numFmtId="177" fontId="12" fillId="0" borderId="0"/>
    <xf numFmtId="0" fontId="14" fillId="0" borderId="0"/>
    <xf numFmtId="177" fontId="12" fillId="0" borderId="0"/>
    <xf numFmtId="177" fontId="12" fillId="0" borderId="0"/>
    <xf numFmtId="177" fontId="12" fillId="0" borderId="0"/>
    <xf numFmtId="177" fontId="12" fillId="0" borderId="0"/>
    <xf numFmtId="177" fontId="12" fillId="0" borderId="0"/>
    <xf numFmtId="177"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3" fillId="0" borderId="0"/>
    <xf numFmtId="0" fontId="23" fillId="0" borderId="0"/>
    <xf numFmtId="0" fontId="12" fillId="0" borderId="0"/>
    <xf numFmtId="177" fontId="12" fillId="0" borderId="0"/>
    <xf numFmtId="177" fontId="12" fillId="0" borderId="0"/>
    <xf numFmtId="177" fontId="12" fillId="0" borderId="0"/>
    <xf numFmtId="177" fontId="12" fillId="0" borderId="0"/>
    <xf numFmtId="177" fontId="12" fillId="0" borderId="0"/>
    <xf numFmtId="177" fontId="12" fillId="0" borderId="0"/>
    <xf numFmtId="177" fontId="12" fillId="0" borderId="0"/>
    <xf numFmtId="177" fontId="12" fillId="0" borderId="0"/>
    <xf numFmtId="177" fontId="12" fillId="0" borderId="0"/>
    <xf numFmtId="0" fontId="12" fillId="0" borderId="0"/>
    <xf numFmtId="0" fontId="12" fillId="0" borderId="0"/>
    <xf numFmtId="177" fontId="12" fillId="0" borderId="0"/>
    <xf numFmtId="177" fontId="12" fillId="0" borderId="0"/>
    <xf numFmtId="177" fontId="12" fillId="0" borderId="0"/>
    <xf numFmtId="177" fontId="12" fillId="0" borderId="0"/>
    <xf numFmtId="177" fontId="12" fillId="0" borderId="0"/>
    <xf numFmtId="177" fontId="12" fillId="0" borderId="0"/>
    <xf numFmtId="177" fontId="12" fillId="0" borderId="0"/>
    <xf numFmtId="177" fontId="12" fillId="0" borderId="0"/>
    <xf numFmtId="0" fontId="12" fillId="0" borderId="0"/>
    <xf numFmtId="177" fontId="12" fillId="0" borderId="0"/>
    <xf numFmtId="177" fontId="12" fillId="0" borderId="0"/>
    <xf numFmtId="177" fontId="12" fillId="0" borderId="0"/>
    <xf numFmtId="177" fontId="12" fillId="0" borderId="0"/>
    <xf numFmtId="177" fontId="12" fillId="0" borderId="0"/>
    <xf numFmtId="177" fontId="12" fillId="0" borderId="0"/>
    <xf numFmtId="177" fontId="12" fillId="0" borderId="0"/>
    <xf numFmtId="177" fontId="12" fillId="0" borderId="0"/>
    <xf numFmtId="177" fontId="12" fillId="0" borderId="0"/>
    <xf numFmtId="0" fontId="12" fillId="0" borderId="0"/>
    <xf numFmtId="177" fontId="12" fillId="0" borderId="0"/>
    <xf numFmtId="177" fontId="12" fillId="0" borderId="0"/>
    <xf numFmtId="177" fontId="12" fillId="0" borderId="0"/>
    <xf numFmtId="177" fontId="12" fillId="0" borderId="0"/>
    <xf numFmtId="177" fontId="12" fillId="0" borderId="0"/>
    <xf numFmtId="177" fontId="12" fillId="0" borderId="0"/>
    <xf numFmtId="177"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7" fontId="12" fillId="0" borderId="0"/>
    <xf numFmtId="177" fontId="12" fillId="0" borderId="0"/>
    <xf numFmtId="177" fontId="12" fillId="0" borderId="0"/>
    <xf numFmtId="177" fontId="12" fillId="0" borderId="0"/>
    <xf numFmtId="177" fontId="12" fillId="0" borderId="0"/>
    <xf numFmtId="177" fontId="12" fillId="0" borderId="0"/>
    <xf numFmtId="177" fontId="12" fillId="0" borderId="0"/>
    <xf numFmtId="177" fontId="12" fillId="0" borderId="0"/>
    <xf numFmtId="177" fontId="12" fillId="0" borderId="0"/>
    <xf numFmtId="0" fontId="14" fillId="0" borderId="0"/>
    <xf numFmtId="0" fontId="12" fillId="0" borderId="0"/>
    <xf numFmtId="177" fontId="12" fillId="0" borderId="0"/>
    <xf numFmtId="177" fontId="12" fillId="0" borderId="0"/>
    <xf numFmtId="177" fontId="12" fillId="0" borderId="0"/>
    <xf numFmtId="177" fontId="12" fillId="0" borderId="0"/>
    <xf numFmtId="177" fontId="12" fillId="0" borderId="0"/>
    <xf numFmtId="177" fontId="12" fillId="0" borderId="0"/>
    <xf numFmtId="177" fontId="12" fillId="0" borderId="0"/>
    <xf numFmtId="177" fontId="12" fillId="0" borderId="0"/>
    <xf numFmtId="0" fontId="12" fillId="0" borderId="0"/>
    <xf numFmtId="177" fontId="12" fillId="0" borderId="0"/>
    <xf numFmtId="177" fontId="12" fillId="0" borderId="0"/>
    <xf numFmtId="177" fontId="12" fillId="0" borderId="0"/>
    <xf numFmtId="177" fontId="12" fillId="0" borderId="0"/>
    <xf numFmtId="177" fontId="12" fillId="0" borderId="0"/>
    <xf numFmtId="177" fontId="12" fillId="0" borderId="0"/>
    <xf numFmtId="177" fontId="12" fillId="0" borderId="0"/>
    <xf numFmtId="177" fontId="12" fillId="0" borderId="0"/>
    <xf numFmtId="177" fontId="12" fillId="0" borderId="0"/>
    <xf numFmtId="0" fontId="14" fillId="0" borderId="0"/>
    <xf numFmtId="0" fontId="12" fillId="0" borderId="0"/>
    <xf numFmtId="177" fontId="12" fillId="0" borderId="0"/>
    <xf numFmtId="0" fontId="12" fillId="0" borderId="0"/>
    <xf numFmtId="177" fontId="12" fillId="0" borderId="0"/>
    <xf numFmtId="177" fontId="12" fillId="0" borderId="0"/>
    <xf numFmtId="177" fontId="12" fillId="0" borderId="0"/>
    <xf numFmtId="177" fontId="12" fillId="0" borderId="0"/>
    <xf numFmtId="177" fontId="12" fillId="0" borderId="0"/>
    <xf numFmtId="177"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7" fontId="12" fillId="0" borderId="0"/>
    <xf numFmtId="177" fontId="12" fillId="0" borderId="0"/>
    <xf numFmtId="177" fontId="12" fillId="0" borderId="0"/>
    <xf numFmtId="177" fontId="12" fillId="0" borderId="0"/>
    <xf numFmtId="177" fontId="12" fillId="0" borderId="0"/>
    <xf numFmtId="177" fontId="12" fillId="0" borderId="0"/>
    <xf numFmtId="177" fontId="12" fillId="0" borderId="0"/>
    <xf numFmtId="177" fontId="12" fillId="0" borderId="0"/>
    <xf numFmtId="177" fontId="12" fillId="0" borderId="0"/>
    <xf numFmtId="0" fontId="14" fillId="0" borderId="0"/>
    <xf numFmtId="0" fontId="12" fillId="0" borderId="0"/>
    <xf numFmtId="177" fontId="12" fillId="0" borderId="0"/>
    <xf numFmtId="0" fontId="14" fillId="0" borderId="0"/>
    <xf numFmtId="177" fontId="12" fillId="0" borderId="0"/>
    <xf numFmtId="177" fontId="12" fillId="0" borderId="0"/>
    <xf numFmtId="177" fontId="12" fillId="0" borderId="0"/>
    <xf numFmtId="177" fontId="12" fillId="0" borderId="0"/>
    <xf numFmtId="177" fontId="12" fillId="0" borderId="0"/>
    <xf numFmtId="177" fontId="12" fillId="0" borderId="0"/>
    <xf numFmtId="177"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56"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2" fillId="0" borderId="0"/>
    <xf numFmtId="0" fontId="22" fillId="0" borderId="0"/>
    <xf numFmtId="40" fontId="71" fillId="0" borderId="0">
      <alignment horizontal="right"/>
    </xf>
    <xf numFmtId="40" fontId="112" fillId="0" borderId="0">
      <alignment horizontal="center" wrapText="1"/>
    </xf>
    <xf numFmtId="177" fontId="56" fillId="36" borderId="22" applyNumberFormat="0" applyFont="0" applyAlignment="0" applyProtection="0"/>
    <xf numFmtId="0" fontId="12" fillId="3" borderId="7" applyNumberFormat="0" applyFont="0" applyAlignment="0" applyProtection="0"/>
    <xf numFmtId="0" fontId="12" fillId="3" borderId="7" applyNumberFormat="0" applyFont="0" applyAlignment="0" applyProtection="0"/>
    <xf numFmtId="178" fontId="71" fillId="0" borderId="0" applyBorder="0" applyAlignment="0"/>
    <xf numFmtId="0" fontId="113" fillId="0" borderId="0"/>
    <xf numFmtId="213" fontId="57" fillId="0" borderId="0" applyFont="0" applyFill="0" applyBorder="0" applyAlignment="0" applyProtection="0"/>
    <xf numFmtId="214" fontId="57" fillId="0" borderId="0" applyFont="0" applyFill="0" applyBorder="0" applyAlignment="0" applyProtection="0"/>
    <xf numFmtId="0" fontId="14" fillId="0" borderId="0" applyFont="0" applyFill="0" applyBorder="0" applyAlignment="0" applyProtection="0"/>
    <xf numFmtId="0" fontId="59" fillId="0" borderId="0"/>
    <xf numFmtId="177" fontId="114" fillId="16" borderId="23" applyNumberFormat="0" applyAlignment="0" applyProtection="0"/>
    <xf numFmtId="14" fontId="71" fillId="0" borderId="0">
      <alignment horizontal="center" wrapText="1"/>
      <protection locked="0"/>
    </xf>
    <xf numFmtId="215" fontId="14" fillId="0" borderId="0" applyFont="0" applyFill="0" applyBorder="0" applyAlignment="0" applyProtection="0"/>
    <xf numFmtId="10" fontId="14" fillId="0" borderId="0" applyFont="0" applyFill="0" applyBorder="0" applyAlignment="0" applyProtection="0"/>
    <xf numFmtId="10" fontId="14"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14" fillId="0" borderId="0" quotePrefix="1" applyFont="0" applyFill="0" applyBorder="0" applyAlignment="0">
      <protection locked="0"/>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56" fillId="0" borderId="0" applyFont="0" applyFill="0" applyBorder="0" applyAlignment="0" applyProtection="0"/>
    <xf numFmtId="9" fontId="12" fillId="0" borderId="0" applyFont="0" applyFill="0" applyBorder="0" applyAlignment="0" applyProtection="0"/>
    <xf numFmtId="9" fontId="56" fillId="0" borderId="0" applyFont="0" applyFill="0" applyBorder="0" applyAlignment="0" applyProtection="0"/>
    <xf numFmtId="9" fontId="12" fillId="0" borderId="0" applyFont="0" applyFill="0" applyBorder="0" applyAlignment="0" applyProtection="0"/>
    <xf numFmtId="9" fontId="23"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3" fillId="0" borderId="0" applyFont="0" applyFill="0" applyBorder="0" applyAlignment="0" applyProtection="0"/>
    <xf numFmtId="9" fontId="14"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55" fillId="0" borderId="24" applyNumberFormat="0" applyBorder="0"/>
    <xf numFmtId="164" fontId="115" fillId="0" borderId="0"/>
    <xf numFmtId="0" fontId="55" fillId="0" borderId="0" applyNumberFormat="0" applyFont="0" applyFill="0" applyBorder="0" applyAlignment="0" applyProtection="0">
      <alignment horizontal="left"/>
    </xf>
    <xf numFmtId="38" fontId="46" fillId="16" borderId="25" applyFill="0">
      <alignment horizontal="right"/>
    </xf>
    <xf numFmtId="0" fontId="46" fillId="0" borderId="25" applyNumberFormat="0" applyFill="0" applyAlignment="0">
      <alignment horizontal="left" indent="7"/>
    </xf>
    <xf numFmtId="0" fontId="116" fillId="0" borderId="25" applyFill="0">
      <alignment horizontal="left" indent="8"/>
    </xf>
    <xf numFmtId="178" fontId="75" fillId="26" borderId="0" applyFill="0">
      <alignment horizontal="right"/>
    </xf>
    <xf numFmtId="0" fontId="75" fillId="40" borderId="0" applyNumberFormat="0">
      <alignment horizontal="right"/>
    </xf>
    <xf numFmtId="0" fontId="117" fillId="26" borderId="15" applyFill="0"/>
    <xf numFmtId="0" fontId="59" fillId="41" borderId="15" applyFill="0" applyBorder="0"/>
    <xf numFmtId="178" fontId="59" fillId="36" borderId="26" applyFill="0"/>
    <xf numFmtId="0" fontId="46" fillId="0" borderId="27" applyNumberFormat="0" applyAlignment="0"/>
    <xf numFmtId="0" fontId="117" fillId="0" borderId="0" applyFill="0">
      <alignment horizontal="left" indent="1"/>
    </xf>
    <xf numFmtId="0" fontId="118" fillId="36" borderId="0" applyFill="0">
      <alignment horizontal="left" indent="1"/>
    </xf>
    <xf numFmtId="178" fontId="46" fillId="22" borderId="26" applyFill="0"/>
    <xf numFmtId="0" fontId="46" fillId="0" borderId="26" applyNumberFormat="0" applyAlignment="0"/>
    <xf numFmtId="0" fontId="117" fillId="0" borderId="0" applyFill="0">
      <alignment horizontal="left" indent="2"/>
    </xf>
    <xf numFmtId="0" fontId="119" fillId="22" borderId="0" applyFill="0">
      <alignment horizontal="left" indent="2"/>
    </xf>
    <xf numFmtId="178" fontId="46" fillId="0" borderId="26" applyFill="0"/>
    <xf numFmtId="0" fontId="71" fillId="0" borderId="26" applyNumberFormat="0" applyAlignment="0"/>
    <xf numFmtId="0" fontId="120" fillId="0" borderId="0">
      <alignment horizontal="left" indent="3"/>
    </xf>
    <xf numFmtId="0" fontId="121" fillId="0" borderId="0" applyFill="0">
      <alignment horizontal="left" indent="3"/>
    </xf>
    <xf numFmtId="38" fontId="46" fillId="0" borderId="0" applyFill="0"/>
    <xf numFmtId="0" fontId="14" fillId="0" borderId="26" applyNumberFormat="0" applyFont="0" applyAlignment="0"/>
    <xf numFmtId="0" fontId="120" fillId="0" borderId="0">
      <alignment horizontal="left" indent="4"/>
    </xf>
    <xf numFmtId="0" fontId="46" fillId="0" borderId="0" applyFill="0" applyProtection="0">
      <alignment horizontal="left" indent="4"/>
    </xf>
    <xf numFmtId="38" fontId="46" fillId="0" borderId="0" applyFill="0"/>
    <xf numFmtId="0" fontId="46" fillId="0" borderId="0" applyNumberFormat="0" applyAlignment="0"/>
    <xf numFmtId="0" fontId="120" fillId="0" borderId="0">
      <alignment horizontal="left" indent="5"/>
    </xf>
    <xf numFmtId="0" fontId="46" fillId="0" borderId="0" applyFill="0">
      <alignment horizontal="left" indent="5"/>
    </xf>
    <xf numFmtId="178" fontId="46" fillId="0" borderId="0" applyFill="0"/>
    <xf numFmtId="0" fontId="59" fillId="0" borderId="0" applyNumberFormat="0" applyFill="0" applyAlignment="0"/>
    <xf numFmtId="0" fontId="122" fillId="0" borderId="0" applyFill="0">
      <alignment horizontal="left" indent="6"/>
    </xf>
    <xf numFmtId="0" fontId="46" fillId="0" borderId="0" applyFill="0">
      <alignment horizontal="left" indent="6"/>
    </xf>
    <xf numFmtId="216" fontId="14" fillId="0" borderId="0" applyNumberFormat="0" applyFill="0" applyBorder="0" applyAlignment="0" applyProtection="0">
      <alignment horizontal="left"/>
    </xf>
    <xf numFmtId="217" fontId="123" fillId="0" borderId="0" applyFont="0" applyFill="0" applyBorder="0" applyAlignment="0" applyProtection="0"/>
    <xf numFmtId="0" fontId="55" fillId="0" borderId="0" applyFont="0" applyFill="0" applyBorder="0" applyAlignment="0" applyProtection="0"/>
    <xf numFmtId="0" fontId="14" fillId="0" borderId="0"/>
    <xf numFmtId="218" fontId="86" fillId="0" borderId="0" applyFont="0" applyFill="0" applyBorder="0" applyAlignment="0" applyProtection="0"/>
    <xf numFmtId="182" fontId="57" fillId="0" borderId="0" applyFont="0" applyFill="0" applyBorder="0" applyAlignment="0" applyProtection="0"/>
    <xf numFmtId="166" fontId="57" fillId="0" borderId="0" applyFont="0" applyFill="0" applyBorder="0" applyAlignment="0" applyProtection="0"/>
    <xf numFmtId="0" fontId="104" fillId="0" borderId="0"/>
    <xf numFmtId="40" fontId="124" fillId="0" borderId="0" applyBorder="0">
      <alignment horizontal="right"/>
    </xf>
    <xf numFmtId="3" fontId="65" fillId="0" borderId="0" applyFill="0" applyBorder="0" applyAlignment="0" applyProtection="0">
      <alignment horizontal="right"/>
    </xf>
    <xf numFmtId="219" fontId="86" fillId="0" borderId="3">
      <alignment horizontal="right" vertical="center"/>
    </xf>
    <xf numFmtId="219" fontId="86" fillId="0" borderId="3">
      <alignment horizontal="right" vertical="center"/>
    </xf>
    <xf numFmtId="219" fontId="86" fillId="0" borderId="3">
      <alignment horizontal="right" vertical="center"/>
    </xf>
    <xf numFmtId="220" fontId="86" fillId="0" borderId="3">
      <alignment horizontal="center"/>
    </xf>
    <xf numFmtId="0" fontId="125" fillId="0" borderId="0">
      <alignment vertical="center" wrapText="1"/>
      <protection locked="0"/>
    </xf>
    <xf numFmtId="4" fontId="126" fillId="0" borderId="0"/>
    <xf numFmtId="3" fontId="127" fillId="0" borderId="28" applyNumberFormat="0" applyBorder="0" applyAlignment="0"/>
    <xf numFmtId="0" fontId="128" fillId="0" borderId="0" applyFont="0">
      <alignment horizontal="centerContinuous"/>
    </xf>
    <xf numFmtId="0" fontId="129" fillId="0" borderId="0" applyFill="0" applyBorder="0" applyProtection="0">
      <alignment horizontal="left" vertical="top"/>
    </xf>
    <xf numFmtId="177" fontId="130" fillId="0" borderId="0" applyNumberFormat="0" applyFill="0" applyBorder="0" applyAlignment="0" applyProtection="0"/>
    <xf numFmtId="0" fontId="14" fillId="0" borderId="9" applyNumberFormat="0" applyFont="0" applyFill="0" applyAlignment="0" applyProtection="0"/>
    <xf numFmtId="177" fontId="131" fillId="0" borderId="29" applyNumberFormat="0" applyFill="0" applyAlignment="0" applyProtection="0"/>
    <xf numFmtId="0" fontId="14" fillId="0" borderId="9" applyNumberFormat="0" applyFont="0" applyFill="0" applyAlignment="0" applyProtection="0"/>
    <xf numFmtId="0" fontId="14" fillId="0" borderId="9" applyNumberFormat="0" applyFont="0" applyFill="0" applyAlignment="0" applyProtection="0"/>
    <xf numFmtId="210" fontId="86" fillId="0" borderId="0"/>
    <xf numFmtId="221" fontId="86" fillId="0" borderId="1"/>
    <xf numFmtId="0" fontId="132" fillId="42" borderId="1">
      <alignment horizontal="left" vertical="center"/>
    </xf>
    <xf numFmtId="164" fontId="133" fillId="0" borderId="5">
      <alignment horizontal="left" vertical="top"/>
    </xf>
    <xf numFmtId="164" fontId="58" fillId="0" borderId="30">
      <alignment horizontal="left" vertical="top"/>
    </xf>
    <xf numFmtId="164" fontId="58" fillId="0" borderId="30">
      <alignment horizontal="left" vertical="top"/>
    </xf>
    <xf numFmtId="0" fontId="134" fillId="0" borderId="30">
      <alignment horizontal="left" vertical="center"/>
    </xf>
    <xf numFmtId="222" fontId="14" fillId="0" borderId="0" applyFont="0" applyFill="0" applyBorder="0" applyAlignment="0" applyProtection="0"/>
    <xf numFmtId="223" fontId="14" fillId="0" borderId="0" applyFont="0" applyFill="0" applyBorder="0" applyAlignment="0" applyProtection="0"/>
    <xf numFmtId="177" fontId="135" fillId="0" borderId="0" applyNumberFormat="0" applyFill="0" applyBorder="0" applyAlignment="0" applyProtection="0"/>
    <xf numFmtId="0" fontId="136" fillId="0" borderId="0">
      <alignment vertical="center"/>
    </xf>
    <xf numFmtId="166" fontId="137" fillId="0" borderId="0" applyFont="0" applyFill="0" applyBorder="0" applyAlignment="0" applyProtection="0"/>
    <xf numFmtId="168" fontId="137" fillId="0" borderId="0" applyFont="0" applyFill="0" applyBorder="0" applyAlignment="0" applyProtection="0"/>
    <xf numFmtId="0" fontId="137" fillId="0" borderId="0"/>
    <xf numFmtId="0" fontId="138" fillId="0" borderId="0" applyFont="0" applyFill="0" applyBorder="0" applyAlignment="0" applyProtection="0"/>
    <xf numFmtId="0" fontId="138" fillId="0" borderId="0" applyFont="0" applyFill="0" applyBorder="0" applyAlignment="0" applyProtection="0"/>
    <xf numFmtId="0" fontId="65" fillId="0" borderId="0">
      <alignment vertical="center"/>
    </xf>
    <xf numFmtId="40" fontId="139" fillId="0" borderId="0" applyFont="0" applyFill="0" applyBorder="0" applyAlignment="0" applyProtection="0"/>
    <xf numFmtId="38" fontId="139" fillId="0" borderId="0" applyFont="0" applyFill="0" applyBorder="0" applyAlignment="0" applyProtection="0"/>
    <xf numFmtId="0" fontId="139" fillId="0" borderId="0" applyFont="0" applyFill="0" applyBorder="0" applyAlignment="0" applyProtection="0"/>
    <xf numFmtId="0" fontId="139" fillId="0" borderId="0" applyFont="0" applyFill="0" applyBorder="0" applyAlignment="0" applyProtection="0"/>
    <xf numFmtId="9" fontId="140" fillId="0" borderId="0" applyBorder="0" applyAlignment="0" applyProtection="0"/>
    <xf numFmtId="0" fontId="141" fillId="0" borderId="0"/>
    <xf numFmtId="224" fontId="142" fillId="0" borderId="0" applyFont="0" applyFill="0" applyBorder="0" applyAlignment="0" applyProtection="0"/>
    <xf numFmtId="225" fontId="14" fillId="0" borderId="0" applyFont="0" applyFill="0" applyBorder="0" applyAlignment="0" applyProtection="0"/>
    <xf numFmtId="0" fontId="143" fillId="0" borderId="0" applyFont="0" applyFill="0" applyBorder="0" applyAlignment="0" applyProtection="0"/>
    <xf numFmtId="0" fontId="143" fillId="0" borderId="0" applyFont="0" applyFill="0" applyBorder="0" applyAlignment="0" applyProtection="0"/>
    <xf numFmtId="166" fontId="14" fillId="0" borderId="0" applyFont="0" applyFill="0" applyBorder="0" applyAlignment="0" applyProtection="0"/>
    <xf numFmtId="168" fontId="14" fillId="0" borderId="0" applyFont="0" applyFill="0" applyBorder="0" applyAlignment="0" applyProtection="0"/>
    <xf numFmtId="0" fontId="144" fillId="0" borderId="0"/>
    <xf numFmtId="0" fontId="106" fillId="0" borderId="0"/>
    <xf numFmtId="190" fontId="145" fillId="0" borderId="0" applyFont="0" applyFill="0" applyBorder="0" applyAlignment="0" applyProtection="0"/>
    <xf numFmtId="41" fontId="50" fillId="0" borderId="0" applyFont="0" applyFill="0" applyBorder="0" applyAlignment="0" applyProtection="0"/>
    <xf numFmtId="43" fontId="50" fillId="0" borderId="0" applyFont="0" applyFill="0" applyBorder="0" applyAlignment="0" applyProtection="0"/>
    <xf numFmtId="0" fontId="145" fillId="0" borderId="0"/>
    <xf numFmtId="189" fontId="14" fillId="0" borderId="0" applyFont="0" applyFill="0" applyBorder="0" applyAlignment="0" applyProtection="0"/>
    <xf numFmtId="188" fontId="14" fillId="0" borderId="0" applyFont="0" applyFill="0" applyBorder="0" applyAlignment="0" applyProtection="0"/>
    <xf numFmtId="0" fontId="146" fillId="0" borderId="0"/>
    <xf numFmtId="176" fontId="50" fillId="0" borderId="0" applyFont="0" applyFill="0" applyBorder="0" applyAlignment="0" applyProtection="0"/>
    <xf numFmtId="208" fontId="52" fillId="0" borderId="0" applyFont="0" applyFill="0" applyBorder="0" applyAlignment="0" applyProtection="0"/>
    <xf numFmtId="207" fontId="50" fillId="0" borderId="0" applyFont="0" applyFill="0" applyBorder="0" applyAlignment="0" applyProtection="0"/>
    <xf numFmtId="168" fontId="14" fillId="0" borderId="0" applyFont="0" applyFill="0" applyBorder="0" applyAlignment="0" applyProtection="0"/>
    <xf numFmtId="166" fontId="14" fillId="0" borderId="0" applyFont="0" applyFill="0" applyBorder="0" applyAlignment="0" applyProtection="0"/>
    <xf numFmtId="0" fontId="147" fillId="0" borderId="0" applyNumberFormat="0" applyFill="0" applyBorder="0" applyAlignment="0" applyProtection="0"/>
    <xf numFmtId="0" fontId="148" fillId="0" borderId="31" applyNumberFormat="0" applyFill="0" applyAlignment="0" applyProtection="0"/>
    <xf numFmtId="0" fontId="149" fillId="0" borderId="32" applyNumberFormat="0" applyFill="0" applyAlignment="0" applyProtection="0"/>
    <xf numFmtId="0" fontId="150" fillId="0" borderId="33" applyNumberFormat="0" applyFill="0" applyAlignment="0" applyProtection="0"/>
    <xf numFmtId="0" fontId="150" fillId="0" borderId="0" applyNumberFormat="0" applyFill="0" applyBorder="0" applyAlignment="0" applyProtection="0"/>
    <xf numFmtId="0" fontId="151" fillId="43" borderId="0" applyNumberFormat="0" applyBorder="0" applyAlignment="0" applyProtection="0"/>
    <xf numFmtId="0" fontId="152" fillId="44" borderId="0" applyNumberFormat="0" applyBorder="0" applyAlignment="0" applyProtection="0"/>
    <xf numFmtId="0" fontId="153" fillId="45" borderId="0" applyNumberFormat="0" applyBorder="0" applyAlignment="0" applyProtection="0"/>
    <xf numFmtId="0" fontId="154" fillId="46" borderId="34" applyNumberFormat="0" applyAlignment="0" applyProtection="0"/>
    <xf numFmtId="0" fontId="155" fillId="47" borderId="35" applyNumberFormat="0" applyAlignment="0" applyProtection="0"/>
    <xf numFmtId="0" fontId="156" fillId="47" borderId="34" applyNumberFormat="0" applyAlignment="0" applyProtection="0"/>
    <xf numFmtId="0" fontId="157" fillId="0" borderId="36" applyNumberFormat="0" applyFill="0" applyAlignment="0" applyProtection="0"/>
    <xf numFmtId="0" fontId="158" fillId="48" borderId="37" applyNumberFormat="0" applyAlignment="0" applyProtection="0"/>
    <xf numFmtId="0" fontId="43" fillId="0" borderId="0" applyNumberFormat="0" applyFill="0" applyBorder="0" applyAlignment="0" applyProtection="0"/>
    <xf numFmtId="0" fontId="159" fillId="0" borderId="0" applyNumberFormat="0" applyFill="0" applyBorder="0" applyAlignment="0" applyProtection="0"/>
    <xf numFmtId="0" fontId="30" fillId="0" borderId="38" applyNumberFormat="0" applyFill="0" applyAlignment="0" applyProtection="0"/>
    <xf numFmtId="0" fontId="160" fillId="49"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60" fillId="50" borderId="0" applyNumberFormat="0" applyBorder="0" applyAlignment="0" applyProtection="0"/>
    <xf numFmtId="0" fontId="160" fillId="51"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60" fillId="52" borderId="0" applyNumberFormat="0" applyBorder="0" applyAlignment="0" applyProtection="0"/>
    <xf numFmtId="0" fontId="160" fillId="53"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60" fillId="54" borderId="0" applyNumberFormat="0" applyBorder="0" applyAlignment="0" applyProtection="0"/>
    <xf numFmtId="0" fontId="160" fillId="55"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60" fillId="56" borderId="0" applyNumberFormat="0" applyBorder="0" applyAlignment="0" applyProtection="0"/>
    <xf numFmtId="0" fontId="160" fillId="57"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60" fillId="58" borderId="0" applyNumberFormat="0" applyBorder="0" applyAlignment="0" applyProtection="0"/>
    <xf numFmtId="0" fontId="160" fillId="59"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60" fillId="60" borderId="0" applyNumberFormat="0" applyBorder="0" applyAlignment="0" applyProtection="0"/>
    <xf numFmtId="0" fontId="111" fillId="0" borderId="0">
      <alignment vertical="top"/>
    </xf>
    <xf numFmtId="0" fontId="11" fillId="3" borderId="7" applyNumberFormat="0" applyFont="0" applyAlignment="0" applyProtection="0"/>
    <xf numFmtId="0" fontId="10" fillId="0" borderId="0"/>
    <xf numFmtId="169" fontId="10" fillId="0" borderId="0" applyFont="0" applyFill="0" applyBorder="0" applyAlignment="0" applyProtection="0"/>
    <xf numFmtId="0" fontId="111" fillId="0" borderId="0">
      <alignment vertical="top"/>
    </xf>
    <xf numFmtId="0" fontId="10" fillId="4"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5"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15" borderId="0" applyNumberFormat="0" applyBorder="0" applyAlignment="0" applyProtection="0"/>
    <xf numFmtId="0" fontId="10" fillId="3" borderId="7" applyNumberFormat="0" applyFont="0" applyAlignment="0" applyProtection="0"/>
    <xf numFmtId="0" fontId="111" fillId="0" borderId="0">
      <alignment vertical="top"/>
    </xf>
    <xf numFmtId="0" fontId="111"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111" fillId="0" borderId="0">
      <alignment vertical="top"/>
    </xf>
    <xf numFmtId="0" fontId="111"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111"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111" fillId="0" borderId="0">
      <alignment vertical="top"/>
    </xf>
    <xf numFmtId="0" fontId="111"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111" fillId="0" borderId="0">
      <alignment vertical="top"/>
    </xf>
    <xf numFmtId="0" fontId="111"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4" fillId="0" borderId="0"/>
    <xf numFmtId="0" fontId="168" fillId="0" borderId="0" applyNumberForma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3" fillId="0" borderId="0"/>
    <xf numFmtId="0" fontId="2" fillId="0" borderId="0"/>
    <xf numFmtId="16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169" fontId="14" fillId="0" borderId="0" quotePrefix="1" applyFont="0" applyFill="0" applyBorder="0" applyAlignment="0">
      <protection locked="0"/>
    </xf>
    <xf numFmtId="169" fontId="14" fillId="0" borderId="0" quotePrefix="1" applyFont="0" applyFill="0" applyBorder="0" applyAlignment="0">
      <protection locked="0"/>
    </xf>
    <xf numFmtId="0" fontId="14" fillId="0" borderId="0"/>
    <xf numFmtId="43" fontId="14" fillId="0" borderId="0" quotePrefix="1" applyFont="0" applyFill="0" applyBorder="0" applyAlignment="0">
      <protection locked="0"/>
    </xf>
    <xf numFmtId="43" fontId="1"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4" fillId="0" borderId="0" quotePrefix="1" applyFont="0" applyFill="0" applyBorder="0" applyAlignment="0">
      <protection locked="0"/>
    </xf>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41" fontId="46" fillId="0" borderId="0" applyAlignment="0"/>
    <xf numFmtId="41" fontId="14"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0" fontId="1" fillId="0" borderId="0"/>
    <xf numFmtId="0"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0" fontId="1" fillId="0" borderId="0"/>
    <xf numFmtId="177" fontId="1" fillId="0" borderId="0"/>
    <xf numFmtId="0" fontId="1" fillId="0" borderId="0"/>
    <xf numFmtId="177" fontId="1" fillId="0" borderId="0"/>
    <xf numFmtId="0"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0"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0" fontId="1" fillId="0" borderId="0"/>
    <xf numFmtId="0"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0"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0"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0"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0"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0" fontId="1" fillId="0" borderId="0"/>
    <xf numFmtId="177" fontId="1" fillId="0" borderId="0"/>
    <xf numFmtId="0"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0"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 borderId="7" applyNumberFormat="0" applyFont="0" applyAlignment="0" applyProtection="0"/>
    <xf numFmtId="0" fontId="1" fillId="3" borderId="7"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0" borderId="0"/>
    <xf numFmtId="43" fontId="1" fillId="0" borderId="0" applyFont="0" applyFill="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4" fillId="0" borderId="0" quotePrefix="1" applyFont="0" applyFill="0" applyBorder="0" applyAlignment="0">
      <protection locked="0"/>
    </xf>
    <xf numFmtId="43" fontId="14" fillId="0" borderId="0" quotePrefix="1" applyFont="0" applyFill="0" applyBorder="0" applyAlignment="0">
      <protection locked="0"/>
    </xf>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0" fontId="1" fillId="0" borderId="0"/>
    <xf numFmtId="0"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0" fontId="1" fillId="0" borderId="0"/>
    <xf numFmtId="177" fontId="1" fillId="0" borderId="0"/>
    <xf numFmtId="0" fontId="1" fillId="0" borderId="0"/>
    <xf numFmtId="177" fontId="1" fillId="0" borderId="0"/>
    <xf numFmtId="0"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0"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0" fontId="1" fillId="0" borderId="0"/>
    <xf numFmtId="0"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0"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0"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0"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0"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0" fontId="1" fillId="0" borderId="0"/>
    <xf numFmtId="177" fontId="1" fillId="0" borderId="0"/>
    <xf numFmtId="0"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0"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 borderId="7" applyNumberFormat="0" applyFont="0" applyAlignment="0" applyProtection="0"/>
    <xf numFmtId="0" fontId="1" fillId="3" borderId="7"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0" borderId="0"/>
    <xf numFmtId="43" fontId="1" fillId="0" borderId="0" applyFont="0" applyFill="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0" fontId="1" fillId="0" borderId="0"/>
    <xf numFmtId="0"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0" fontId="1" fillId="0" borderId="0"/>
    <xf numFmtId="177" fontId="1" fillId="0" borderId="0"/>
    <xf numFmtId="0" fontId="1" fillId="0" borderId="0"/>
    <xf numFmtId="177" fontId="1" fillId="0" borderId="0"/>
    <xf numFmtId="0"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0"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0" fontId="1" fillId="0" borderId="0"/>
    <xf numFmtId="0"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0"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0"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0"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0"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0" fontId="1" fillId="0" borderId="0"/>
    <xf numFmtId="177" fontId="1" fillId="0" borderId="0"/>
    <xf numFmtId="0"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0"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 borderId="7" applyNumberFormat="0" applyFont="0" applyAlignment="0" applyProtection="0"/>
    <xf numFmtId="0" fontId="1" fillId="3" borderId="7"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0" borderId="0"/>
    <xf numFmtId="43" fontId="1" fillId="0" borderId="0" applyFont="0" applyFill="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0" borderId="0"/>
    <xf numFmtId="0" fontId="111" fillId="0" borderId="0">
      <alignment vertical="top"/>
    </xf>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78" fillId="0" borderId="0" applyNumberFormat="0" applyFill="0" applyBorder="0" applyAlignment="0" applyProtection="0"/>
    <xf numFmtId="0" fontId="111" fillId="0" borderId="0">
      <alignment vertical="top"/>
    </xf>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511">
    <xf numFmtId="0" fontId="0" fillId="0" borderId="0" xfId="0"/>
    <xf numFmtId="0" fontId="19" fillId="2" borderId="0" xfId="0" applyFont="1" applyFill="1"/>
    <xf numFmtId="171" fontId="31" fillId="2" borderId="2" xfId="1" applyNumberFormat="1" applyFont="1" applyFill="1" applyBorder="1" applyProtection="1">
      <protection locked="0"/>
    </xf>
    <xf numFmtId="10" fontId="19" fillId="2" borderId="1" xfId="30" applyNumberFormat="1" applyFont="1" applyFill="1" applyBorder="1" applyAlignment="1" applyProtection="1">
      <alignment horizontal="left" vertical="center" wrapText="1"/>
    </xf>
    <xf numFmtId="171" fontId="31" fillId="2" borderId="0" xfId="1" applyNumberFormat="1" applyFont="1" applyFill="1" applyBorder="1" applyProtection="1">
      <protection locked="0"/>
    </xf>
    <xf numFmtId="49" fontId="19" fillId="2" borderId="1" xfId="30" applyNumberFormat="1" applyFont="1" applyFill="1" applyBorder="1" applyAlignment="1" applyProtection="1">
      <alignment horizontal="center" vertical="center" wrapText="1"/>
    </xf>
    <xf numFmtId="49" fontId="19" fillId="2" borderId="1" xfId="30" applyNumberFormat="1" applyFont="1" applyFill="1" applyBorder="1" applyAlignment="1" applyProtection="1">
      <alignment horizontal="left" vertical="center" wrapText="1"/>
    </xf>
    <xf numFmtId="14" fontId="18" fillId="2" borderId="1" xfId="30" applyNumberFormat="1" applyFont="1" applyFill="1" applyBorder="1" applyAlignment="1" applyProtection="1">
      <alignment horizontal="left" vertical="center" wrapText="1"/>
    </xf>
    <xf numFmtId="10" fontId="18" fillId="2" borderId="1" xfId="30" applyNumberFormat="1" applyFont="1" applyFill="1" applyBorder="1" applyAlignment="1" applyProtection="1">
      <alignment horizontal="left" vertical="center" wrapText="1"/>
    </xf>
    <xf numFmtId="0" fontId="19" fillId="0" borderId="1" xfId="8" applyFont="1" applyFill="1" applyBorder="1" applyAlignment="1" applyProtection="1">
      <alignment horizontal="center" vertical="center" wrapText="1"/>
    </xf>
    <xf numFmtId="49" fontId="18" fillId="0" borderId="1" xfId="0" applyNumberFormat="1" applyFont="1" applyFill="1" applyBorder="1" applyAlignment="1" applyProtection="1">
      <alignment horizontal="center" vertical="center" wrapText="1"/>
    </xf>
    <xf numFmtId="0" fontId="18" fillId="0" borderId="1" xfId="8" applyFont="1" applyFill="1" applyBorder="1" applyAlignment="1" applyProtection="1">
      <alignment horizontal="left" vertical="center" wrapText="1"/>
    </xf>
    <xf numFmtId="0" fontId="19" fillId="0" borderId="1" xfId="8" applyFont="1" applyFill="1" applyBorder="1" applyAlignment="1" applyProtection="1">
      <alignment horizontal="left" vertical="center" wrapText="1"/>
    </xf>
    <xf numFmtId="0" fontId="19" fillId="0" borderId="1" xfId="8" quotePrefix="1" applyFont="1" applyFill="1" applyBorder="1" applyAlignment="1" applyProtection="1">
      <alignment horizontal="center" vertical="center" wrapText="1"/>
    </xf>
    <xf numFmtId="49" fontId="19" fillId="0" borderId="1" xfId="19" applyNumberFormat="1" applyFont="1" applyFill="1" applyBorder="1" applyAlignment="1" applyProtection="1">
      <alignment horizontal="left" vertical="center" wrapText="1"/>
    </xf>
    <xf numFmtId="0" fontId="18" fillId="0" borderId="1" xfId="8" applyFont="1" applyFill="1" applyBorder="1" applyAlignment="1" applyProtection="1">
      <alignment horizontal="center" vertical="center" wrapText="1"/>
    </xf>
    <xf numFmtId="0" fontId="18" fillId="0" borderId="1" xfId="8" quotePrefix="1" applyFont="1" applyFill="1" applyBorder="1" applyAlignment="1" applyProtection="1">
      <alignment horizontal="center" vertical="center" wrapText="1"/>
    </xf>
    <xf numFmtId="0" fontId="19" fillId="0" borderId="1" xfId="0" applyFont="1" applyFill="1" applyBorder="1" applyAlignment="1">
      <alignment horizontal="center"/>
    </xf>
    <xf numFmtId="49" fontId="18" fillId="0" borderId="1" xfId="19" applyNumberFormat="1" applyFont="1" applyFill="1" applyBorder="1" applyAlignment="1" applyProtection="1">
      <alignment horizontal="left" vertical="center" wrapText="1"/>
    </xf>
    <xf numFmtId="49" fontId="19" fillId="0" borderId="1" xfId="19" applyNumberFormat="1" applyFont="1" applyFill="1" applyBorder="1" applyAlignment="1" applyProtection="1">
      <alignment horizontal="left" vertical="center" wrapText="1" indent="1"/>
    </xf>
    <xf numFmtId="0" fontId="18" fillId="0" borderId="1" xfId="0" applyFont="1" applyFill="1" applyBorder="1" applyAlignment="1">
      <alignment horizontal="center"/>
    </xf>
    <xf numFmtId="49" fontId="18" fillId="0" borderId="1" xfId="19" applyNumberFormat="1" applyFont="1" applyFill="1" applyBorder="1" applyAlignment="1" applyProtection="1">
      <alignment horizontal="left" vertical="center" wrapText="1" indent="1"/>
    </xf>
    <xf numFmtId="0" fontId="39" fillId="0" borderId="0" xfId="0" applyFont="1" applyFill="1"/>
    <xf numFmtId="0" fontId="40" fillId="0" borderId="0" xfId="0" applyFont="1" applyFill="1"/>
    <xf numFmtId="169" fontId="39" fillId="0" borderId="0" xfId="1" applyFont="1" applyFill="1">
      <protection locked="0"/>
    </xf>
    <xf numFmtId="0" fontId="14" fillId="0" borderId="0" xfId="0" applyFont="1" applyFill="1"/>
    <xf numFmtId="0" fontId="19" fillId="0" borderId="0" xfId="0" applyFont="1" applyFill="1" applyAlignment="1">
      <alignment vertical="center" wrapText="1"/>
    </xf>
    <xf numFmtId="0" fontId="19" fillId="0" borderId="0" xfId="0" applyFont="1" applyFill="1"/>
    <xf numFmtId="0" fontId="19" fillId="0" borderId="0" xfId="0" applyFont="1" applyFill="1" applyAlignment="1">
      <alignment vertical="center"/>
    </xf>
    <xf numFmtId="0" fontId="18" fillId="0" borderId="0" xfId="0" applyFont="1" applyFill="1" applyBorder="1"/>
    <xf numFmtId="0" fontId="19" fillId="0" borderId="0" xfId="0" applyFont="1" applyFill="1" applyBorder="1"/>
    <xf numFmtId="171" fontId="19" fillId="0" borderId="0" xfId="1" applyNumberFormat="1" applyFont="1" applyFill="1" applyBorder="1" applyProtection="1">
      <protection locked="0"/>
    </xf>
    <xf numFmtId="171" fontId="18" fillId="0" borderId="0" xfId="1" applyNumberFormat="1" applyFont="1" applyFill="1" applyBorder="1" applyProtection="1">
      <protection locked="0"/>
    </xf>
    <xf numFmtId="171" fontId="19" fillId="0" borderId="0" xfId="4" applyNumberFormat="1" applyFont="1" applyFill="1" applyBorder="1"/>
    <xf numFmtId="0" fontId="19" fillId="0" borderId="2" xfId="0" applyFont="1" applyFill="1" applyBorder="1"/>
    <xf numFmtId="171" fontId="19" fillId="0" borderId="2" xfId="1" applyNumberFormat="1" applyFont="1" applyFill="1" applyBorder="1" applyProtection="1">
      <protection locked="0"/>
    </xf>
    <xf numFmtId="171" fontId="19" fillId="0" borderId="2" xfId="4" applyNumberFormat="1" applyFont="1" applyFill="1" applyBorder="1"/>
    <xf numFmtId="171" fontId="19" fillId="0" borderId="0" xfId="2" applyNumberFormat="1" applyFont="1" applyFill="1" applyAlignment="1">
      <alignment vertical="center"/>
    </xf>
    <xf numFmtId="171" fontId="18" fillId="0" borderId="1" xfId="1" applyNumberFormat="1" applyFont="1" applyFill="1" applyBorder="1" applyAlignment="1" applyProtection="1">
      <alignment horizontal="center" vertical="center" wrapText="1"/>
      <protection locked="0"/>
    </xf>
    <xf numFmtId="171" fontId="19" fillId="0" borderId="0" xfId="0" applyNumberFormat="1" applyFont="1" applyFill="1"/>
    <xf numFmtId="167" fontId="19" fillId="0" borderId="0" xfId="0" applyNumberFormat="1" applyFont="1" applyFill="1"/>
    <xf numFmtId="49" fontId="19" fillId="0" borderId="0" xfId="0" applyNumberFormat="1" applyFont="1" applyFill="1"/>
    <xf numFmtId="0" fontId="19" fillId="0" borderId="0" xfId="0" applyFont="1" applyFill="1" applyAlignment="1">
      <alignment horizontal="left"/>
    </xf>
    <xf numFmtId="0" fontId="19" fillId="0" borderId="0" xfId="0" applyFont="1" applyFill="1" applyAlignment="1">
      <alignment horizontal="right"/>
    </xf>
    <xf numFmtId="0" fontId="18" fillId="0" borderId="0" xfId="0" applyFont="1" applyFill="1" applyAlignment="1"/>
    <xf numFmtId="0" fontId="19" fillId="0" borderId="0" xfId="0" applyFont="1" applyFill="1" applyAlignment="1">
      <alignment vertical="top"/>
    </xf>
    <xf numFmtId="10" fontId="19" fillId="0" borderId="0" xfId="44" applyNumberFormat="1" applyFont="1" applyFill="1" applyProtection="1"/>
    <xf numFmtId="49" fontId="19" fillId="0" borderId="0" xfId="19" applyNumberFormat="1" applyFont="1" applyFill="1" applyBorder="1" applyAlignment="1" applyProtection="1">
      <alignment horizontal="left" wrapText="1"/>
    </xf>
    <xf numFmtId="49" fontId="19" fillId="0" borderId="0" xfId="19" applyNumberFormat="1" applyFont="1" applyFill="1" applyBorder="1" applyAlignment="1" applyProtection="1">
      <alignment horizontal="center" vertical="center" wrapText="1"/>
    </xf>
    <xf numFmtId="167" fontId="19" fillId="0" borderId="0" xfId="30" applyNumberFormat="1" applyFont="1" applyFill="1" applyBorder="1" applyAlignment="1" applyProtection="1">
      <alignment horizontal="right" wrapText="1"/>
    </xf>
    <xf numFmtId="10" fontId="19" fillId="0" borderId="0" xfId="44" applyNumberFormat="1" applyFont="1" applyFill="1" applyBorder="1" applyAlignment="1">
      <alignment horizontal="right" wrapText="1"/>
      <protection locked="0"/>
    </xf>
    <xf numFmtId="171" fontId="24" fillId="0" borderId="0" xfId="4" applyNumberFormat="1" applyFont="1" applyFill="1"/>
    <xf numFmtId="0" fontId="19" fillId="0" borderId="0" xfId="0" applyFont="1" applyFill="1" applyBorder="1" applyAlignment="1">
      <alignment horizontal="left"/>
    </xf>
    <xf numFmtId="49" fontId="18" fillId="0" borderId="1" xfId="0" applyNumberFormat="1" applyFont="1" applyFill="1" applyBorder="1" applyAlignment="1" applyProtection="1">
      <alignment horizontal="left" wrapText="1"/>
    </xf>
    <xf numFmtId="49" fontId="18" fillId="0" borderId="1" xfId="0" applyNumberFormat="1" applyFont="1" applyFill="1" applyBorder="1" applyAlignment="1" applyProtection="1">
      <alignment horizontal="center" wrapText="1"/>
    </xf>
    <xf numFmtId="49" fontId="18" fillId="0" borderId="1" xfId="0" applyNumberFormat="1" applyFont="1" applyFill="1" applyBorder="1" applyAlignment="1" applyProtection="1">
      <alignment wrapText="1"/>
    </xf>
    <xf numFmtId="0" fontId="17" fillId="0" borderId="0" xfId="0" applyFont="1" applyFill="1" applyBorder="1"/>
    <xf numFmtId="171" fontId="17" fillId="0" borderId="0" xfId="1" applyNumberFormat="1" applyFont="1" applyFill="1" applyBorder="1" applyProtection="1">
      <protection locked="0"/>
    </xf>
    <xf numFmtId="0" fontId="19" fillId="0" borderId="0" xfId="0" applyFont="1" applyFill="1" applyBorder="1" applyAlignment="1">
      <alignment vertical="center"/>
    </xf>
    <xf numFmtId="2" fontId="19" fillId="0" borderId="1" xfId="8" applyNumberFormat="1" applyFont="1" applyFill="1" applyBorder="1" applyAlignment="1" applyProtection="1">
      <alignment horizontal="center" vertical="center" wrapText="1"/>
    </xf>
    <xf numFmtId="171" fontId="18" fillId="0" borderId="0" xfId="1" applyNumberFormat="1" applyFont="1" applyFill="1" applyBorder="1" applyAlignment="1" applyProtection="1">
      <alignment horizontal="left"/>
      <protection locked="0"/>
    </xf>
    <xf numFmtId="0" fontId="19" fillId="2" borderId="1" xfId="0" applyNumberFormat="1" applyFont="1" applyFill="1" applyBorder="1" applyAlignment="1" applyProtection="1">
      <alignment horizontal="left" vertical="center" wrapText="1"/>
    </xf>
    <xf numFmtId="0" fontId="19" fillId="0" borderId="0" xfId="0" applyFont="1" applyFill="1" applyAlignment="1">
      <alignment horizontal="center" vertical="center"/>
    </xf>
    <xf numFmtId="169" fontId="19" fillId="0" borderId="0" xfId="1" applyFont="1" applyFill="1">
      <protection locked="0"/>
    </xf>
    <xf numFmtId="0" fontId="26" fillId="2" borderId="0" xfId="0" applyFont="1" applyFill="1" applyAlignment="1">
      <alignment vertical="center"/>
    </xf>
    <xf numFmtId="0" fontId="26" fillId="2" borderId="0" xfId="0" applyFont="1" applyFill="1" applyAlignment="1">
      <alignment horizontal="center" vertical="center"/>
    </xf>
    <xf numFmtId="0" fontId="28" fillId="2" borderId="0" xfId="0" applyFont="1" applyFill="1" applyAlignment="1">
      <alignment vertical="center"/>
    </xf>
    <xf numFmtId="0" fontId="161" fillId="0" borderId="0" xfId="963" applyFont="1" applyFill="1"/>
    <xf numFmtId="0" fontId="42" fillId="0" borderId="0" xfId="963" applyFont="1" applyFill="1"/>
    <xf numFmtId="0" fontId="162" fillId="0" borderId="0" xfId="963" applyFont="1" applyFill="1"/>
    <xf numFmtId="0" fontId="163" fillId="0" borderId="0" xfId="963" applyFont="1" applyFill="1"/>
    <xf numFmtId="0" fontId="42" fillId="0" borderId="0" xfId="963" applyFont="1" applyFill="1" applyAlignment="1">
      <alignment horizontal="right" vertical="center"/>
    </xf>
    <xf numFmtId="0" fontId="42" fillId="0" borderId="1" xfId="963" applyFont="1" applyFill="1" applyBorder="1" applyAlignment="1" applyProtection="1">
      <alignment horizontal="left"/>
      <protection locked="0"/>
    </xf>
    <xf numFmtId="0" fontId="164" fillId="0" borderId="0" xfId="963" applyFont="1" applyFill="1" applyAlignment="1">
      <alignment horizontal="right" vertical="center"/>
    </xf>
    <xf numFmtId="0" fontId="164" fillId="0" borderId="0" xfId="963" applyFont="1" applyFill="1" applyAlignment="1">
      <alignment horizontal="left" vertical="center"/>
    </xf>
    <xf numFmtId="0" fontId="165" fillId="0" borderId="0" xfId="963" applyFont="1" applyFill="1"/>
    <xf numFmtId="0" fontId="42" fillId="0" borderId="0" xfId="963" applyFont="1" applyFill="1" applyAlignment="1">
      <alignment horizontal="left" vertical="center"/>
    </xf>
    <xf numFmtId="0" fontId="164" fillId="0" borderId="0" xfId="963" applyFont="1" applyFill="1" applyAlignment="1">
      <alignment horizontal="right"/>
    </xf>
    <xf numFmtId="0" fontId="164" fillId="0" borderId="0" xfId="963" applyFont="1" applyFill="1" applyBorder="1" applyAlignment="1" applyProtection="1">
      <alignment horizontal="left"/>
      <protection locked="0"/>
    </xf>
    <xf numFmtId="0" fontId="164" fillId="0" borderId="0" xfId="963" applyFont="1" applyFill="1"/>
    <xf numFmtId="0" fontId="42" fillId="0" borderId="0" xfId="963" applyFont="1" applyFill="1" applyAlignment="1">
      <alignment vertical="top" wrapText="1"/>
    </xf>
    <xf numFmtId="0" fontId="166" fillId="0" borderId="1" xfId="963" applyFont="1" applyFill="1" applyBorder="1" applyAlignment="1">
      <alignment horizontal="center"/>
    </xf>
    <xf numFmtId="0" fontId="42" fillId="0" borderId="1" xfId="963" applyFont="1" applyFill="1" applyBorder="1" applyAlignment="1">
      <alignment horizontal="center"/>
    </xf>
    <xf numFmtId="0" fontId="42" fillId="0" borderId="1" xfId="963" applyFont="1" applyFill="1" applyBorder="1" applyAlignment="1">
      <alignment vertical="center" wrapText="1"/>
    </xf>
    <xf numFmtId="0" fontId="168" fillId="0" borderId="1" xfId="964" applyFill="1" applyBorder="1" applyAlignment="1">
      <alignment vertical="center" wrapText="1"/>
    </xf>
    <xf numFmtId="0" fontId="42" fillId="0" borderId="1" xfId="963" applyFont="1" applyFill="1" applyBorder="1" applyAlignment="1">
      <alignment horizontal="left" wrapText="1"/>
    </xf>
    <xf numFmtId="0" fontId="166" fillId="0" borderId="0" xfId="963" applyFont="1" applyFill="1" applyAlignment="1">
      <alignment horizontal="center" vertical="center"/>
    </xf>
    <xf numFmtId="0" fontId="166" fillId="0" borderId="0" xfId="963" applyFont="1" applyFill="1" applyAlignment="1">
      <alignment horizontal="center"/>
    </xf>
    <xf numFmtId="0" fontId="167" fillId="0" borderId="0" xfId="963" applyFont="1" applyFill="1" applyAlignment="1">
      <alignment horizontal="center"/>
    </xf>
    <xf numFmtId="0" fontId="164" fillId="0" borderId="0" xfId="963" applyFont="1" applyFill="1" applyAlignment="1">
      <alignment horizontal="center"/>
    </xf>
    <xf numFmtId="0" fontId="168" fillId="0" borderId="1" xfId="964" applyFont="1" applyFill="1" applyBorder="1" applyAlignment="1">
      <alignment vertical="center" wrapText="1"/>
    </xf>
    <xf numFmtId="0" fontId="42" fillId="0" borderId="1" xfId="963" applyFont="1" applyFill="1" applyBorder="1"/>
    <xf numFmtId="169" fontId="39" fillId="2" borderId="0" xfId="1" applyFont="1" applyFill="1">
      <protection locked="0"/>
    </xf>
    <xf numFmtId="0" fontId="39" fillId="2" borderId="0" xfId="0" applyFont="1" applyFill="1"/>
    <xf numFmtId="0" fontId="18" fillId="2" borderId="1" xfId="0" applyNumberFormat="1" applyFont="1" applyFill="1" applyBorder="1" applyAlignment="1" applyProtection="1">
      <alignment horizontal="left" vertical="center" wrapText="1"/>
    </xf>
    <xf numFmtId="171" fontId="18" fillId="2" borderId="1" xfId="1" applyNumberFormat="1" applyFont="1" applyFill="1" applyBorder="1" applyAlignment="1" applyProtection="1">
      <alignment horizontal="right"/>
    </xf>
    <xf numFmtId="43" fontId="18" fillId="2" borderId="1" xfId="1" applyNumberFormat="1" applyFont="1" applyFill="1" applyBorder="1" applyAlignment="1" applyProtection="1">
      <alignment horizontal="right"/>
    </xf>
    <xf numFmtId="0" fontId="17" fillId="2" borderId="0" xfId="0" applyFont="1" applyFill="1" applyAlignment="1">
      <alignment horizontal="center" vertical="center"/>
    </xf>
    <xf numFmtId="0" fontId="19" fillId="2" borderId="0" xfId="19" applyFont="1" applyFill="1"/>
    <xf numFmtId="0" fontId="31" fillId="2" borderId="0" xfId="19" applyFont="1" applyFill="1"/>
    <xf numFmtId="0" fontId="14" fillId="0" borderId="0" xfId="0" applyNumberFormat="1" applyFont="1" applyFill="1"/>
    <xf numFmtId="0" fontId="14" fillId="2" borderId="0" xfId="0" applyFont="1" applyFill="1"/>
    <xf numFmtId="0" fontId="19" fillId="0" borderId="0" xfId="0" applyNumberFormat="1" applyFont="1" applyFill="1"/>
    <xf numFmtId="0" fontId="39" fillId="0" borderId="0" xfId="30" applyFont="1" applyFill="1"/>
    <xf numFmtId="0" fontId="28" fillId="0" borderId="0" xfId="0" applyFont="1" applyFill="1" applyAlignment="1">
      <alignment horizontal="right" vertical="center" wrapText="1"/>
    </xf>
    <xf numFmtId="0" fontId="18" fillId="2" borderId="0" xfId="0" applyFont="1" applyFill="1" applyAlignment="1">
      <alignment vertical="center" wrapText="1"/>
    </xf>
    <xf numFmtId="0" fontId="19" fillId="2" borderId="0" xfId="0" applyFont="1" applyFill="1" applyAlignment="1">
      <alignment vertical="center" wrapText="1"/>
    </xf>
    <xf numFmtId="0" fontId="19" fillId="0" borderId="0" xfId="0" applyFont="1" applyFill="1" applyBorder="1" applyAlignment="1">
      <alignment horizontal="left" vertical="center" wrapText="1"/>
    </xf>
    <xf numFmtId="0" fontId="18" fillId="2" borderId="0" xfId="30" applyFont="1" applyFill="1" applyBorder="1" applyAlignment="1">
      <alignment horizontal="left" vertical="center"/>
    </xf>
    <xf numFmtId="0" fontId="39" fillId="2" borderId="0" xfId="30" applyFont="1" applyFill="1" applyBorder="1" applyAlignment="1">
      <alignment vertical="center"/>
    </xf>
    <xf numFmtId="0" fontId="39" fillId="0" borderId="0" xfId="30" applyFont="1" applyFill="1" applyBorder="1" applyAlignment="1">
      <alignment vertical="center"/>
    </xf>
    <xf numFmtId="0" fontId="39" fillId="0" borderId="0" xfId="30" applyFont="1" applyFill="1" applyAlignment="1">
      <alignment vertical="center"/>
    </xf>
    <xf numFmtId="49" fontId="18" fillId="2" borderId="1" xfId="0" applyNumberFormat="1" applyFont="1" applyFill="1" applyBorder="1" applyAlignment="1" applyProtection="1">
      <alignment horizontal="center" vertical="center" wrapText="1"/>
    </xf>
    <xf numFmtId="10" fontId="18" fillId="2" borderId="1" xfId="44" applyNumberFormat="1" applyFont="1" applyFill="1" applyBorder="1" applyAlignment="1" applyProtection="1">
      <alignment horizontal="center" vertical="center" wrapText="1"/>
    </xf>
    <xf numFmtId="10" fontId="18" fillId="0" borderId="0" xfId="44" applyNumberFormat="1" applyFont="1" applyFill="1" applyBorder="1" applyAlignment="1" applyProtection="1">
      <alignment horizontal="center" vertical="center" wrapText="1"/>
    </xf>
    <xf numFmtId="0" fontId="19" fillId="0" borderId="0" xfId="30" applyFont="1" applyFill="1"/>
    <xf numFmtId="49" fontId="18" fillId="2" borderId="1" xfId="0" applyNumberFormat="1" applyFont="1" applyFill="1" applyBorder="1" applyAlignment="1" applyProtection="1">
      <alignment horizontal="left" vertical="center" wrapText="1"/>
    </xf>
    <xf numFmtId="0" fontId="19" fillId="2" borderId="0" xfId="30" applyFont="1" applyFill="1" applyBorder="1" applyAlignment="1">
      <alignment horizontal="center"/>
    </xf>
    <xf numFmtId="0" fontId="19" fillId="2" borderId="0" xfId="30" applyFont="1" applyFill="1" applyBorder="1"/>
    <xf numFmtId="0" fontId="19" fillId="0" borderId="0" xfId="30" applyFont="1" applyFill="1" applyBorder="1"/>
    <xf numFmtId="0" fontId="18" fillId="2" borderId="0" xfId="0" applyFont="1" applyFill="1" applyBorder="1"/>
    <xf numFmtId="0" fontId="19" fillId="2" borderId="0" xfId="0" applyFont="1" applyFill="1" applyBorder="1"/>
    <xf numFmtId="171" fontId="19" fillId="2" borderId="0" xfId="1" applyNumberFormat="1" applyFont="1" applyFill="1" applyBorder="1" applyProtection="1">
      <protection locked="0"/>
    </xf>
    <xf numFmtId="171" fontId="18" fillId="2" borderId="0" xfId="1" applyNumberFormat="1" applyFont="1" applyFill="1" applyBorder="1" applyProtection="1">
      <protection locked="0"/>
    </xf>
    <xf numFmtId="0" fontId="17" fillId="2" borderId="0" xfId="0" applyFont="1" applyFill="1" applyBorder="1"/>
    <xf numFmtId="171" fontId="17" fillId="2" borderId="0" xfId="1" applyNumberFormat="1" applyFont="1" applyFill="1" applyBorder="1" applyProtection="1">
      <protection locked="0"/>
    </xf>
    <xf numFmtId="0" fontId="19" fillId="2" borderId="2" xfId="0" applyFont="1" applyFill="1" applyBorder="1"/>
    <xf numFmtId="171" fontId="19" fillId="2" borderId="2" xfId="1" applyNumberFormat="1" applyFont="1" applyFill="1" applyBorder="1" applyProtection="1">
      <protection locked="0"/>
    </xf>
    <xf numFmtId="0" fontId="39" fillId="2" borderId="0" xfId="30" applyFont="1" applyFill="1" applyBorder="1" applyAlignment="1">
      <alignment horizontal="center"/>
    </xf>
    <xf numFmtId="0" fontId="39" fillId="2" borderId="0" xfId="30" applyFont="1" applyFill="1" applyBorder="1"/>
    <xf numFmtId="0" fontId="39" fillId="0" borderId="0" xfId="30" applyFont="1" applyFill="1" applyBorder="1"/>
    <xf numFmtId="0" fontId="39" fillId="2" borderId="0" xfId="30" applyFont="1" applyFill="1" applyAlignment="1">
      <alignment horizontal="center"/>
    </xf>
    <xf numFmtId="0" fontId="39" fillId="2" borderId="0" xfId="30" applyFont="1" applyFill="1"/>
    <xf numFmtId="169" fontId="39" fillId="0" borderId="0" xfId="1" applyFont="1" applyFill="1" applyAlignment="1">
      <alignment vertical="center"/>
      <protection locked="0"/>
    </xf>
    <xf numFmtId="169" fontId="40" fillId="0" borderId="0" xfId="1" applyFont="1" applyFill="1">
      <protection locked="0"/>
    </xf>
    <xf numFmtId="10" fontId="39" fillId="0" borderId="0" xfId="44" applyNumberFormat="1" applyFont="1" applyFill="1">
      <protection locked="0"/>
    </xf>
    <xf numFmtId="10" fontId="39" fillId="0" borderId="0" xfId="44" applyNumberFormat="1" applyFont="1" applyFill="1" applyAlignment="1">
      <alignment vertical="center"/>
      <protection locked="0"/>
    </xf>
    <xf numFmtId="10" fontId="19" fillId="0" borderId="0" xfId="44" applyNumberFormat="1" applyFont="1" applyFill="1">
      <protection locked="0"/>
    </xf>
    <xf numFmtId="10" fontId="40" fillId="0" borderId="0" xfId="44" applyNumberFormat="1" applyFont="1" applyFill="1">
      <protection locked="0"/>
    </xf>
    <xf numFmtId="170" fontId="39" fillId="0" borderId="0" xfId="0" applyNumberFormat="1" applyFont="1" applyFill="1"/>
    <xf numFmtId="41" fontId="39" fillId="2" borderId="0" xfId="0" applyNumberFormat="1" applyFont="1" applyFill="1"/>
    <xf numFmtId="2" fontId="41" fillId="2" borderId="0" xfId="1" applyNumberFormat="1" applyFont="1" applyFill="1" applyProtection="1"/>
    <xf numFmtId="173" fontId="41" fillId="2" borderId="0" xfId="1" applyNumberFormat="1" applyFont="1" applyFill="1" applyProtection="1"/>
    <xf numFmtId="173" fontId="39" fillId="2" borderId="0" xfId="1" applyNumberFormat="1" applyFont="1" applyFill="1" applyProtection="1"/>
    <xf numFmtId="169" fontId="39" fillId="2" borderId="0" xfId="0" applyNumberFormat="1" applyFont="1" applyFill="1"/>
    <xf numFmtId="10" fontId="39" fillId="2" borderId="0" xfId="44" applyNumberFormat="1" applyFont="1" applyFill="1">
      <protection locked="0"/>
    </xf>
    <xf numFmtId="171" fontId="39" fillId="2" borderId="0" xfId="1" applyNumberFormat="1" applyFont="1" applyFill="1">
      <protection locked="0"/>
    </xf>
    <xf numFmtId="0" fontId="19" fillId="2" borderId="0" xfId="30" applyFont="1" applyFill="1" applyAlignment="1">
      <alignment vertical="center"/>
    </xf>
    <xf numFmtId="10" fontId="19" fillId="2" borderId="0" xfId="44" applyNumberFormat="1" applyFont="1" applyFill="1" applyAlignment="1">
      <alignment vertical="center"/>
      <protection locked="0"/>
    </xf>
    <xf numFmtId="226" fontId="111" fillId="2" borderId="39" xfId="949" applyNumberFormat="1" applyFont="1" applyFill="1" applyBorder="1" applyAlignment="1">
      <alignment horizontal="center" vertical="top"/>
    </xf>
    <xf numFmtId="0" fontId="19" fillId="2" borderId="0" xfId="30" applyFont="1" applyFill="1"/>
    <xf numFmtId="226" fontId="111" fillId="2" borderId="39" xfId="934" applyNumberFormat="1" applyFont="1" applyFill="1" applyBorder="1" applyAlignment="1">
      <alignment horizontal="center" vertical="top"/>
    </xf>
    <xf numFmtId="226" fontId="111" fillId="2" borderId="40" xfId="905" applyNumberFormat="1" applyFont="1" applyFill="1" applyBorder="1" applyAlignment="1">
      <alignment horizontal="center" vertical="top"/>
    </xf>
    <xf numFmtId="0" fontId="18" fillId="2" borderId="0" xfId="0" applyFont="1" applyFill="1"/>
    <xf numFmtId="171" fontId="19" fillId="2" borderId="0" xfId="1" applyNumberFormat="1" applyFont="1" applyFill="1" applyProtection="1">
      <protection locked="0"/>
    </xf>
    <xf numFmtId="171" fontId="18" fillId="2" borderId="0" xfId="1" applyNumberFormat="1" applyFont="1" applyFill="1" applyProtection="1">
      <protection locked="0"/>
    </xf>
    <xf numFmtId="0" fontId="17" fillId="2" borderId="0" xfId="0" applyFont="1" applyFill="1"/>
    <xf numFmtId="171" fontId="17" fillId="2" borderId="0" xfId="1" applyNumberFormat="1" applyFont="1" applyFill="1" applyProtection="1">
      <protection locked="0"/>
    </xf>
    <xf numFmtId="10" fontId="18" fillId="2" borderId="0" xfId="44" applyNumberFormat="1" applyFont="1" applyFill="1">
      <protection locked="0"/>
    </xf>
    <xf numFmtId="171" fontId="18" fillId="2" borderId="0" xfId="1" applyNumberFormat="1" applyFont="1" applyFill="1">
      <protection locked="0"/>
    </xf>
    <xf numFmtId="171" fontId="19" fillId="2" borderId="0" xfId="1" applyNumberFormat="1" applyFont="1" applyFill="1">
      <protection locked="0"/>
    </xf>
    <xf numFmtId="171" fontId="39" fillId="2" borderId="0" xfId="44" applyNumberFormat="1" applyFont="1" applyFill="1">
      <protection locked="0"/>
    </xf>
    <xf numFmtId="0" fontId="19" fillId="2" borderId="1" xfId="30" applyFont="1" applyFill="1" applyBorder="1"/>
    <xf numFmtId="0" fontId="19" fillId="2" borderId="1" xfId="30" applyFont="1" applyFill="1" applyBorder="1" applyAlignment="1">
      <alignment vertical="center" wrapText="1"/>
    </xf>
    <xf numFmtId="167" fontId="19" fillId="2" borderId="1" xfId="30" applyNumberFormat="1" applyFont="1" applyFill="1" applyBorder="1" applyAlignment="1">
      <alignment vertical="center" wrapText="1"/>
    </xf>
    <xf numFmtId="10" fontId="19" fillId="2" borderId="1" xfId="30" applyNumberFormat="1" applyFont="1" applyFill="1" applyBorder="1"/>
    <xf numFmtId="0" fontId="19" fillId="2" borderId="1" xfId="30" applyFont="1" applyFill="1" applyBorder="1" applyAlignment="1" applyProtection="1">
      <alignment horizontal="center" vertical="center" wrapText="1"/>
    </xf>
    <xf numFmtId="0" fontId="19" fillId="2" borderId="1" xfId="30" applyFont="1" applyFill="1" applyBorder="1" applyAlignment="1" applyProtection="1">
      <alignment horizontal="right" vertical="center" wrapText="1"/>
    </xf>
    <xf numFmtId="0" fontId="19" fillId="2" borderId="0" xfId="30" applyFont="1" applyFill="1" applyAlignment="1">
      <alignment horizontal="center"/>
    </xf>
    <xf numFmtId="0" fontId="39" fillId="2" borderId="2" xfId="30" applyFont="1" applyFill="1" applyBorder="1"/>
    <xf numFmtId="0" fontId="18" fillId="2" borderId="1" xfId="30" applyFont="1" applyFill="1" applyBorder="1" applyAlignment="1">
      <alignment horizontal="center" vertical="center" wrapText="1"/>
    </xf>
    <xf numFmtId="0" fontId="26" fillId="2" borderId="0" xfId="0" applyFont="1" applyFill="1" applyAlignment="1">
      <alignment vertical="center" wrapText="1"/>
    </xf>
    <xf numFmtId="0" fontId="14" fillId="2" borderId="1" xfId="0" applyFont="1" applyFill="1" applyBorder="1"/>
    <xf numFmtId="169" fontId="14" fillId="2" borderId="1" xfId="1" applyFont="1" applyFill="1" applyBorder="1">
      <protection locked="0"/>
    </xf>
    <xf numFmtId="0" fontId="23" fillId="2" borderId="0" xfId="0" applyFont="1" applyFill="1"/>
    <xf numFmtId="49" fontId="25" fillId="2" borderId="1" xfId="37" applyNumberFormat="1" applyFont="1" applyFill="1" applyBorder="1" applyAlignment="1" applyProtection="1">
      <alignment horizontal="center" vertical="center" wrapText="1"/>
    </xf>
    <xf numFmtId="0" fontId="14" fillId="2" borderId="0" xfId="0" applyFont="1" applyFill="1" applyAlignment="1">
      <alignment wrapText="1"/>
    </xf>
    <xf numFmtId="171" fontId="170" fillId="0" borderId="0" xfId="30" applyNumberFormat="1" applyFont="1" applyFill="1" applyAlignment="1">
      <alignment vertical="center"/>
    </xf>
    <xf numFmtId="0" fontId="170" fillId="0" borderId="0" xfId="30" applyFont="1" applyFill="1" applyAlignment="1">
      <alignment vertical="center"/>
    </xf>
    <xf numFmtId="171" fontId="38" fillId="0" borderId="0" xfId="30" applyNumberFormat="1" applyFont="1" applyFill="1" applyAlignment="1">
      <alignment vertical="center"/>
    </xf>
    <xf numFmtId="0" fontId="38" fillId="0" borderId="0" xfId="30" applyFont="1" applyFill="1" applyAlignment="1">
      <alignment vertical="center"/>
    </xf>
    <xf numFmtId="0" fontId="16" fillId="0" borderId="0" xfId="0" applyFont="1" applyFill="1" applyAlignment="1">
      <alignment horizontal="center" vertical="center" wrapText="1"/>
    </xf>
    <xf numFmtId="0" fontId="25" fillId="0" borderId="0" xfId="0" applyFont="1" applyFill="1" applyAlignment="1">
      <alignment horizontal="right" vertical="center" wrapText="1"/>
    </xf>
    <xf numFmtId="0" fontId="17" fillId="2" borderId="0" xfId="0" applyFont="1" applyFill="1" applyAlignment="1">
      <alignment horizontal="center" vertical="center"/>
    </xf>
    <xf numFmtId="0" fontId="17" fillId="0" borderId="0" xfId="0" applyFont="1" applyFill="1" applyAlignment="1">
      <alignment horizontal="center" vertical="center"/>
    </xf>
    <xf numFmtId="0" fontId="19" fillId="2" borderId="0" xfId="0" applyFont="1" applyFill="1" applyAlignment="1">
      <alignment horizontal="left" vertical="center" wrapText="1"/>
    </xf>
    <xf numFmtId="0" fontId="18" fillId="0" borderId="0" xfId="0" applyFont="1" applyFill="1" applyAlignment="1">
      <alignment vertical="top" wrapText="1"/>
    </xf>
    <xf numFmtId="0" fontId="19" fillId="0" borderId="0" xfId="0" applyFont="1" applyFill="1" applyAlignment="1">
      <alignment vertical="top" wrapText="1"/>
    </xf>
    <xf numFmtId="0" fontId="18" fillId="0" borderId="0" xfId="30" applyFont="1" applyFill="1" applyAlignment="1">
      <alignment vertical="center"/>
    </xf>
    <xf numFmtId="171" fontId="14" fillId="0" borderId="0" xfId="4" applyNumberFormat="1" applyFont="1" applyFill="1"/>
    <xf numFmtId="0" fontId="18" fillId="0" borderId="1" xfId="19" applyFont="1" applyFill="1" applyBorder="1" applyAlignment="1" applyProtection="1">
      <alignment horizontal="center" vertical="center" wrapText="1"/>
    </xf>
    <xf numFmtId="171" fontId="18" fillId="0" borderId="1" xfId="1" applyNumberFormat="1" applyFont="1" applyFill="1" applyBorder="1" applyAlignment="1" applyProtection="1">
      <alignment horizontal="center" vertical="center" wrapText="1"/>
    </xf>
    <xf numFmtId="10" fontId="18" fillId="0" borderId="1" xfId="44" applyNumberFormat="1" applyFont="1" applyFill="1" applyBorder="1" applyAlignment="1" applyProtection="1">
      <alignment horizontal="center" vertical="center" wrapText="1"/>
    </xf>
    <xf numFmtId="0" fontId="19" fillId="0" borderId="0" xfId="30" applyFont="1" applyFill="1" applyBorder="1" applyAlignment="1">
      <alignment horizontal="center" vertical="center"/>
    </xf>
    <xf numFmtId="0" fontId="19" fillId="0" borderId="0" xfId="0" applyFont="1" applyFill="1" applyAlignment="1"/>
    <xf numFmtId="171" fontId="19" fillId="0" borderId="0" xfId="1" applyNumberFormat="1" applyFont="1" applyFill="1" applyAlignment="1" applyProtection="1">
      <alignment horizontal="right"/>
    </xf>
    <xf numFmtId="10" fontId="19" fillId="0" borderId="0" xfId="44" applyNumberFormat="1" applyFont="1" applyFill="1" applyAlignment="1" applyProtection="1">
      <alignment horizontal="right"/>
    </xf>
    <xf numFmtId="0" fontId="18" fillId="0" borderId="0" xfId="0" applyFont="1" applyFill="1"/>
    <xf numFmtId="171" fontId="19" fillId="0" borderId="0" xfId="1" applyNumberFormat="1" applyFont="1" applyFill="1" applyProtection="1">
      <protection locked="0"/>
    </xf>
    <xf numFmtId="171" fontId="18" fillId="0" borderId="0" xfId="1" applyNumberFormat="1" applyFont="1" applyFill="1" applyProtection="1">
      <protection locked="0"/>
    </xf>
    <xf numFmtId="0" fontId="17" fillId="0" borderId="0" xfId="0" applyFont="1" applyFill="1"/>
    <xf numFmtId="171" fontId="17" fillId="0" borderId="0" xfId="1" applyNumberFormat="1" applyFont="1" applyFill="1" applyProtection="1">
      <protection locked="0"/>
    </xf>
    <xf numFmtId="10" fontId="19" fillId="0" borderId="0" xfId="44" applyNumberFormat="1" applyFont="1" applyFill="1" applyBorder="1" applyAlignment="1" applyProtection="1">
      <alignment horizontal="right"/>
    </xf>
    <xf numFmtId="171" fontId="19" fillId="0" borderId="2" xfId="1" applyNumberFormat="1" applyFont="1" applyFill="1" applyBorder="1" applyAlignment="1" applyProtection="1">
      <alignment horizontal="right"/>
    </xf>
    <xf numFmtId="10" fontId="19" fillId="0" borderId="2" xfId="44" applyNumberFormat="1" applyFont="1" applyFill="1" applyBorder="1" applyAlignment="1" applyProtection="1">
      <alignment horizontal="right"/>
    </xf>
    <xf numFmtId="0" fontId="171" fillId="2" borderId="0" xfId="0" applyFont="1" applyFill="1"/>
    <xf numFmtId="0" fontId="172" fillId="0" borderId="0" xfId="963" applyFont="1" applyFill="1"/>
    <xf numFmtId="0" fontId="173" fillId="0" borderId="0" xfId="963" applyFont="1" applyFill="1"/>
    <xf numFmtId="0" fontId="173" fillId="0" borderId="0" xfId="963" applyFont="1" applyFill="1" applyAlignment="1">
      <alignment vertical="top" wrapText="1"/>
    </xf>
    <xf numFmtId="0" fontId="14" fillId="0" borderId="0" xfId="19" applyFont="1" applyFill="1"/>
    <xf numFmtId="0" fontId="17" fillId="0" borderId="0" xfId="19" applyFont="1" applyFill="1" applyAlignment="1">
      <alignment horizontal="center" vertical="center"/>
    </xf>
    <xf numFmtId="0" fontId="19" fillId="0" borderId="0" xfId="19" applyFont="1" applyFill="1"/>
    <xf numFmtId="171" fontId="19" fillId="0" borderId="0" xfId="1" applyNumberFormat="1" applyFont="1" applyFill="1">
      <protection locked="0"/>
    </xf>
    <xf numFmtId="0" fontId="19" fillId="0" borderId="0" xfId="19" applyFont="1" applyFill="1" applyAlignment="1">
      <alignment horizontal="left"/>
    </xf>
    <xf numFmtId="0" fontId="19" fillId="0" borderId="0" xfId="19" applyFont="1" applyFill="1" applyAlignment="1">
      <alignment horizontal="center" vertical="center"/>
    </xf>
    <xf numFmtId="0" fontId="18" fillId="0" borderId="0" xfId="19" applyFont="1" applyFill="1" applyBorder="1"/>
    <xf numFmtId="0" fontId="19" fillId="0" borderId="0" xfId="19" applyFont="1" applyFill="1" applyBorder="1" applyAlignment="1">
      <alignment horizontal="center"/>
    </xf>
    <xf numFmtId="0" fontId="17" fillId="0" borderId="0" xfId="19" applyFont="1" applyFill="1" applyBorder="1"/>
    <xf numFmtId="0" fontId="19" fillId="0" borderId="0" xfId="19" applyFont="1" applyFill="1" applyBorder="1"/>
    <xf numFmtId="0" fontId="19" fillId="0" borderId="2" xfId="19" applyFont="1" applyFill="1" applyBorder="1"/>
    <xf numFmtId="0" fontId="19" fillId="0" borderId="2" xfId="19" applyFont="1" applyFill="1" applyBorder="1" applyAlignment="1">
      <alignment horizontal="center"/>
    </xf>
    <xf numFmtId="0" fontId="19" fillId="0" borderId="0" xfId="19" applyFont="1" applyFill="1" applyAlignment="1">
      <alignment vertical="center"/>
    </xf>
    <xf numFmtId="0" fontId="19" fillId="0" borderId="0" xfId="19" applyFont="1" applyFill="1" applyBorder="1" applyAlignment="1">
      <alignment vertical="center"/>
    </xf>
    <xf numFmtId="0" fontId="18" fillId="0" borderId="0" xfId="19" applyFont="1" applyFill="1" applyAlignment="1"/>
    <xf numFmtId="0" fontId="19" fillId="0" borderId="0" xfId="19" applyFont="1" applyFill="1" applyAlignment="1">
      <alignment vertical="top"/>
    </xf>
    <xf numFmtId="0" fontId="19" fillId="0" borderId="0" xfId="19" applyFont="1" applyFill="1" applyAlignment="1">
      <alignment horizontal="center"/>
    </xf>
    <xf numFmtId="0" fontId="14" fillId="0" borderId="0" xfId="19" applyFont="1" applyFill="1" applyAlignment="1">
      <alignment horizontal="center"/>
    </xf>
    <xf numFmtId="226" fontId="111" fillId="2" borderId="41" xfId="905" applyNumberFormat="1" applyFont="1" applyFill="1" applyBorder="1" applyAlignment="1">
      <alignment horizontal="center" vertical="top"/>
    </xf>
    <xf numFmtId="226" fontId="111" fillId="2" borderId="1" xfId="905" applyNumberFormat="1" applyFont="1" applyFill="1" applyBorder="1" applyAlignment="1">
      <alignment horizontal="center" vertical="top"/>
    </xf>
    <xf numFmtId="171" fontId="170" fillId="0" borderId="0" xfId="1" applyNumberFormat="1" applyFont="1" applyFill="1" applyAlignment="1">
      <alignment vertical="center"/>
      <protection locked="0"/>
    </xf>
    <xf numFmtId="171" fontId="38" fillId="0" borderId="0" xfId="1" applyNumberFormat="1" applyFont="1" applyFill="1" applyAlignment="1">
      <alignment vertical="center"/>
      <protection locked="0"/>
    </xf>
    <xf numFmtId="171" fontId="39" fillId="2" borderId="0" xfId="0" applyNumberFormat="1" applyFont="1" applyFill="1"/>
    <xf numFmtId="171" fontId="18" fillId="0" borderId="1" xfId="1" applyNumberFormat="1" applyFont="1" applyFill="1" applyBorder="1" applyAlignment="1" applyProtection="1">
      <alignment horizontal="right"/>
    </xf>
    <xf numFmtId="171" fontId="19" fillId="0" borderId="1" xfId="1" applyNumberFormat="1" applyFont="1" applyFill="1" applyBorder="1" applyAlignment="1" applyProtection="1">
      <alignment horizontal="right"/>
    </xf>
    <xf numFmtId="10" fontId="19" fillId="0" borderId="1" xfId="1" applyNumberFormat="1" applyFont="1" applyFill="1" applyBorder="1" applyAlignment="1" applyProtection="1">
      <alignment horizontal="right"/>
    </xf>
    <xf numFmtId="171" fontId="18" fillId="0" borderId="1" xfId="1" applyNumberFormat="1" applyFont="1" applyFill="1" applyBorder="1" applyAlignment="1">
      <alignment horizontal="right"/>
      <protection locked="0"/>
    </xf>
    <xf numFmtId="171" fontId="175" fillId="61" borderId="0" xfId="1" applyNumberFormat="1" applyFont="1" applyFill="1">
      <protection locked="0"/>
    </xf>
    <xf numFmtId="169" fontId="43" fillId="2" borderId="0" xfId="1" applyNumberFormat="1" applyFont="1" applyFill="1">
      <protection locked="0"/>
    </xf>
    <xf numFmtId="10" fontId="39" fillId="2" borderId="0" xfId="0" applyNumberFormat="1" applyFont="1" applyFill="1"/>
    <xf numFmtId="0" fontId="19" fillId="2" borderId="1" xfId="0" quotePrefix="1" applyNumberFormat="1" applyFont="1" applyFill="1" applyBorder="1" applyAlignment="1" applyProtection="1">
      <alignment horizontal="left" vertical="center" wrapText="1"/>
    </xf>
    <xf numFmtId="167" fontId="32" fillId="0" borderId="1" xfId="8" applyNumberFormat="1" applyFont="1" applyFill="1" applyBorder="1" applyAlignment="1" applyProtection="1">
      <alignment horizontal="right" vertical="center" wrapText="1"/>
    </xf>
    <xf numFmtId="167" fontId="31" fillId="0" borderId="1" xfId="8" applyNumberFormat="1" applyFont="1" applyFill="1" applyBorder="1" applyAlignment="1" applyProtection="1">
      <alignment horizontal="right" vertical="center" wrapText="1"/>
    </xf>
    <xf numFmtId="167" fontId="31" fillId="0" borderId="1" xfId="1" applyNumberFormat="1" applyFont="1" applyFill="1" applyBorder="1" applyAlignment="1" applyProtection="1">
      <alignment horizontal="right" vertical="center"/>
    </xf>
    <xf numFmtId="41" fontId="31" fillId="0" borderId="1" xfId="0" applyNumberFormat="1" applyFont="1" applyFill="1" applyBorder="1" applyAlignment="1" applyProtection="1">
      <alignment horizontal="right" vertical="center" wrapText="1"/>
    </xf>
    <xf numFmtId="41" fontId="31" fillId="0" borderId="1" xfId="0" applyNumberFormat="1" applyFont="1" applyFill="1" applyBorder="1" applyAlignment="1" applyProtection="1">
      <alignment horizontal="left" vertical="center" wrapText="1"/>
    </xf>
    <xf numFmtId="10" fontId="31" fillId="0" borderId="1" xfId="44" applyNumberFormat="1" applyFont="1" applyFill="1" applyBorder="1" applyAlignment="1" applyProtection="1">
      <alignment horizontal="right" vertical="center" wrapText="1"/>
    </xf>
    <xf numFmtId="41" fontId="32" fillId="0" borderId="1" xfId="0" applyNumberFormat="1" applyFont="1" applyFill="1" applyBorder="1" applyAlignment="1" applyProtection="1">
      <alignment horizontal="right" vertical="center" wrapText="1"/>
    </xf>
    <xf numFmtId="172" fontId="31" fillId="0" borderId="1" xfId="0" applyNumberFormat="1" applyFont="1" applyFill="1" applyBorder="1" applyAlignment="1" applyProtection="1">
      <alignment horizontal="right" vertical="center" wrapText="1"/>
    </xf>
    <xf numFmtId="171" fontId="176" fillId="0" borderId="1" xfId="2" applyNumberFormat="1" applyFont="1" applyFill="1" applyBorder="1" applyAlignment="1">
      <alignment horizontal="right" vertical="center"/>
    </xf>
    <xf numFmtId="171" fontId="31" fillId="0" borderId="1" xfId="1" applyNumberFormat="1" applyFont="1" applyFill="1" applyBorder="1" applyAlignment="1" applyProtection="1">
      <alignment horizontal="right"/>
    </xf>
    <xf numFmtId="10" fontId="31" fillId="0" borderId="1" xfId="1" applyNumberFormat="1" applyFont="1" applyFill="1" applyBorder="1" applyAlignment="1" applyProtection="1">
      <alignment horizontal="right"/>
    </xf>
    <xf numFmtId="171" fontId="32" fillId="0" borderId="1" xfId="1" applyNumberFormat="1" applyFont="1" applyFill="1" applyBorder="1" applyAlignment="1" applyProtection="1">
      <alignment horizontal="right"/>
    </xf>
    <xf numFmtId="10" fontId="32" fillId="0" borderId="1" xfId="1" applyNumberFormat="1" applyFont="1" applyFill="1" applyBorder="1" applyAlignment="1" applyProtection="1">
      <alignment horizontal="right"/>
    </xf>
    <xf numFmtId="171" fontId="31" fillId="0" borderId="1" xfId="1" applyNumberFormat="1" applyFont="1" applyFill="1" applyBorder="1" applyAlignment="1">
      <alignment horizontal="right"/>
      <protection locked="0"/>
    </xf>
    <xf numFmtId="171" fontId="32" fillId="0" borderId="1" xfId="1" applyNumberFormat="1" applyFont="1" applyFill="1" applyBorder="1" applyAlignment="1">
      <alignment horizontal="right"/>
      <protection locked="0"/>
    </xf>
    <xf numFmtId="0" fontId="19" fillId="0" borderId="1" xfId="0" applyNumberFormat="1" applyFont="1" applyFill="1" applyBorder="1" applyAlignment="1" applyProtection="1">
      <alignment horizontal="left" vertical="center"/>
    </xf>
    <xf numFmtId="0" fontId="19" fillId="0" borderId="1" xfId="0" applyNumberFormat="1" applyFont="1" applyFill="1" applyBorder="1" applyAlignment="1" applyProtection="1">
      <alignment horizontal="left" vertical="center" wrapText="1"/>
    </xf>
    <xf numFmtId="171" fontId="32" fillId="0" borderId="1" xfId="5" applyNumberFormat="1" applyFont="1" applyFill="1" applyBorder="1" applyAlignment="1" applyProtection="1">
      <alignment vertical="center"/>
      <protection locked="0"/>
    </xf>
    <xf numFmtId="171" fontId="31" fillId="0" borderId="1" xfId="5" applyNumberFormat="1" applyFont="1" applyFill="1" applyBorder="1" applyAlignment="1" applyProtection="1">
      <alignment horizontal="left" vertical="center" wrapText="1"/>
      <protection locked="0"/>
    </xf>
    <xf numFmtId="10" fontId="31" fillId="0" borderId="1" xfId="1" applyNumberFormat="1" applyFont="1" applyFill="1" applyBorder="1" applyAlignment="1" applyProtection="1">
      <alignment vertical="center" wrapText="1"/>
    </xf>
    <xf numFmtId="0" fontId="19" fillId="0" borderId="0" xfId="19" applyFont="1" applyFill="1" applyAlignment="1">
      <alignment horizontal="left" vertical="center" wrapText="1"/>
    </xf>
    <xf numFmtId="0" fontId="18" fillId="0" borderId="0" xfId="19" applyFont="1" applyFill="1" applyAlignment="1">
      <alignment horizontal="left" vertical="center" wrapText="1"/>
    </xf>
    <xf numFmtId="0" fontId="19" fillId="0" borderId="0" xfId="0" applyFont="1" applyFill="1" applyAlignment="1">
      <alignment horizontal="left" vertical="center" wrapText="1"/>
    </xf>
    <xf numFmtId="0" fontId="18" fillId="0" borderId="0" xfId="0" applyFont="1" applyFill="1" applyAlignment="1">
      <alignment horizontal="left" vertical="center" wrapText="1"/>
    </xf>
    <xf numFmtId="49" fontId="18" fillId="62" borderId="1" xfId="19" applyNumberFormat="1" applyFont="1" applyFill="1" applyBorder="1" applyAlignment="1" applyProtection="1">
      <alignment horizontal="center" vertical="center" wrapText="1"/>
    </xf>
    <xf numFmtId="0" fontId="18" fillId="2" borderId="1" xfId="8" applyFont="1" applyFill="1" applyBorder="1" applyAlignment="1" applyProtection="1">
      <alignment horizontal="left" vertical="center" wrapText="1"/>
    </xf>
    <xf numFmtId="0" fontId="19" fillId="2" borderId="1" xfId="8" applyFont="1" applyFill="1" applyBorder="1" applyAlignment="1" applyProtection="1">
      <alignment horizontal="center" vertical="center" wrapText="1"/>
    </xf>
    <xf numFmtId="0" fontId="31" fillId="2" borderId="1" xfId="8" applyFont="1" applyFill="1" applyBorder="1" applyAlignment="1" applyProtection="1">
      <alignment horizontal="center" vertical="center" wrapText="1"/>
    </xf>
    <xf numFmtId="0" fontId="18" fillId="2" borderId="1" xfId="8" applyNumberFormat="1" applyFont="1" applyFill="1" applyBorder="1" applyAlignment="1" applyProtection="1">
      <alignment horizontal="center" vertical="center" wrapText="1"/>
    </xf>
    <xf numFmtId="0" fontId="32" fillId="2" borderId="1" xfId="8" applyFont="1" applyFill="1" applyBorder="1" applyAlignment="1" applyProtection="1">
      <alignment horizontal="center" vertical="center" wrapText="1"/>
    </xf>
    <xf numFmtId="0" fontId="19" fillId="2" borderId="1" xfId="8" applyFont="1" applyFill="1" applyBorder="1" applyAlignment="1" applyProtection="1">
      <alignment horizontal="left" vertical="center" wrapText="1"/>
    </xf>
    <xf numFmtId="0" fontId="19" fillId="2" borderId="1" xfId="8" applyNumberFormat="1" applyFont="1" applyFill="1" applyBorder="1" applyAlignment="1" applyProtection="1">
      <alignment horizontal="center" vertical="center" wrapText="1"/>
    </xf>
    <xf numFmtId="0" fontId="19" fillId="0" borderId="1" xfId="8" applyNumberFormat="1" applyFont="1" applyFill="1" applyBorder="1" applyAlignment="1" applyProtection="1">
      <alignment horizontal="center" vertical="center" wrapText="1"/>
    </xf>
    <xf numFmtId="0" fontId="31" fillId="0" borderId="1" xfId="8" applyFont="1" applyFill="1" applyBorder="1" applyAlignment="1" applyProtection="1">
      <alignment horizontal="center" vertical="center" wrapText="1"/>
    </xf>
    <xf numFmtId="0" fontId="27" fillId="0" borderId="1" xfId="8" applyFont="1" applyFill="1" applyBorder="1" applyAlignment="1" applyProtection="1">
      <alignment horizontal="left" vertical="center" wrapText="1"/>
    </xf>
    <xf numFmtId="0" fontId="27" fillId="0" borderId="1" xfId="8" applyNumberFormat="1" applyFont="1" applyFill="1" applyBorder="1" applyAlignment="1" applyProtection="1">
      <alignment horizontal="center" vertical="center" wrapText="1"/>
    </xf>
    <xf numFmtId="0" fontId="177" fillId="0" borderId="1" xfId="8" applyFont="1" applyFill="1" applyBorder="1" applyAlignment="1" applyProtection="1">
      <alignment horizontal="center" vertical="center" wrapText="1"/>
    </xf>
    <xf numFmtId="49" fontId="19" fillId="2" borderId="1" xfId="8" applyNumberFormat="1" applyFont="1" applyFill="1" applyBorder="1" applyAlignment="1" applyProtection="1">
      <alignment horizontal="center" vertical="center" wrapText="1"/>
    </xf>
    <xf numFmtId="171" fontId="31" fillId="0" borderId="1" xfId="8" applyNumberFormat="1" applyFont="1" applyFill="1" applyBorder="1" applyAlignment="1" applyProtection="1">
      <alignment horizontal="center" vertical="center" wrapText="1"/>
    </xf>
    <xf numFmtId="0" fontId="19" fillId="0" borderId="1" xfId="8" quotePrefix="1" applyFont="1" applyFill="1" applyBorder="1" applyAlignment="1" applyProtection="1">
      <alignment horizontal="left" vertical="center" wrapText="1"/>
    </xf>
    <xf numFmtId="169" fontId="31" fillId="0" borderId="1" xfId="965" applyNumberFormat="1" applyFont="1" applyFill="1" applyBorder="1" applyAlignment="1" applyProtection="1">
      <alignment horizontal="center" vertical="center" wrapText="1"/>
      <protection locked="0"/>
    </xf>
    <xf numFmtId="169" fontId="31" fillId="0" borderId="1" xfId="8" applyNumberFormat="1" applyFont="1" applyFill="1" applyBorder="1" applyAlignment="1" applyProtection="1">
      <alignment horizontal="center" vertical="center" wrapText="1"/>
    </xf>
    <xf numFmtId="0" fontId="18" fillId="0" borderId="1" xfId="8" applyFont="1" applyFill="1" applyBorder="1" applyAlignment="1" applyProtection="1">
      <alignment horizontal="left" wrapText="1"/>
    </xf>
    <xf numFmtId="171" fontId="18" fillId="0" borderId="1" xfId="1" applyNumberFormat="1" applyFont="1" applyFill="1" applyBorder="1" applyAlignment="1" applyProtection="1">
      <alignment horizontal="left" wrapText="1"/>
      <protection locked="0"/>
    </xf>
    <xf numFmtId="0" fontId="18" fillId="0" borderId="1" xfId="8" applyFont="1" applyFill="1" applyBorder="1" applyAlignment="1" applyProtection="1">
      <alignment horizontal="center" wrapText="1"/>
    </xf>
    <xf numFmtId="171" fontId="18" fillId="0" borderId="1" xfId="1" applyNumberFormat="1" applyFont="1" applyFill="1" applyBorder="1" applyAlignment="1" applyProtection="1">
      <alignment horizontal="left"/>
      <protection locked="0"/>
    </xf>
    <xf numFmtId="171" fontId="32" fillId="0" borderId="1" xfId="1" applyNumberFormat="1" applyFont="1" applyFill="1" applyBorder="1" applyAlignment="1" applyProtection="1">
      <alignment horizontal="right" vertical="center" wrapText="1"/>
      <protection locked="0"/>
    </xf>
    <xf numFmtId="0" fontId="19" fillId="0" borderId="1" xfId="8" applyFont="1" applyFill="1" applyBorder="1" applyAlignment="1" applyProtection="1">
      <alignment horizontal="left" wrapText="1"/>
    </xf>
    <xf numFmtId="0" fontId="19" fillId="0" borderId="1" xfId="8" applyFont="1" applyFill="1" applyBorder="1" applyAlignment="1" applyProtection="1">
      <alignment horizontal="center" wrapText="1"/>
    </xf>
    <xf numFmtId="167" fontId="32" fillId="0" borderId="1" xfId="1" applyNumberFormat="1" applyFont="1" applyFill="1" applyBorder="1" applyAlignment="1" applyProtection="1">
      <alignment horizontal="right" vertical="center"/>
    </xf>
    <xf numFmtId="171" fontId="19" fillId="0" borderId="1" xfId="1" applyNumberFormat="1" applyFont="1" applyFill="1" applyBorder="1" applyAlignment="1" applyProtection="1">
      <alignment horizontal="left"/>
      <protection locked="0"/>
    </xf>
    <xf numFmtId="0" fontId="45" fillId="0" borderId="1" xfId="0" quotePrefix="1" applyFont="1" applyFill="1" applyBorder="1" applyAlignment="1">
      <alignment horizontal="center"/>
    </xf>
    <xf numFmtId="0" fontId="14" fillId="0" borderId="1" xfId="0" quotePrefix="1" applyFont="1" applyFill="1" applyBorder="1" applyAlignment="1">
      <alignment horizontal="center"/>
    </xf>
    <xf numFmtId="171" fontId="32" fillId="0" borderId="1" xfId="1" applyNumberFormat="1" applyFont="1" applyFill="1" applyBorder="1" applyAlignment="1">
      <alignment horizontal="right" vertical="center"/>
      <protection locked="0"/>
    </xf>
    <xf numFmtId="169" fontId="32" fillId="0" borderId="1" xfId="1" applyFont="1" applyFill="1" applyBorder="1" applyAlignment="1">
      <alignment horizontal="right" vertical="center"/>
      <protection locked="0"/>
    </xf>
    <xf numFmtId="169" fontId="31" fillId="0" borderId="1" xfId="1" applyFont="1" applyFill="1" applyBorder="1" applyAlignment="1">
      <alignment horizontal="right" vertical="center" wrapText="1"/>
      <protection locked="0"/>
    </xf>
    <xf numFmtId="0" fontId="38" fillId="0" borderId="0" xfId="30" applyFont="1" applyFill="1"/>
    <xf numFmtId="0" fontId="38" fillId="0" borderId="0" xfId="30" applyFont="1" applyFill="1" applyAlignment="1">
      <alignment wrapText="1"/>
    </xf>
    <xf numFmtId="10" fontId="38" fillId="0" borderId="0" xfId="30" applyNumberFormat="1" applyFont="1" applyFill="1"/>
    <xf numFmtId="0" fontId="170" fillId="0" borderId="0" xfId="30" applyFont="1" applyFill="1"/>
    <xf numFmtId="169" fontId="38" fillId="0" borderId="0" xfId="1" applyFont="1" applyFill="1">
      <protection locked="0"/>
    </xf>
    <xf numFmtId="0" fontId="38" fillId="0" borderId="0" xfId="0" applyFont="1" applyFill="1"/>
    <xf numFmtId="167" fontId="38" fillId="0" borderId="0" xfId="30" applyNumberFormat="1" applyFont="1" applyFill="1"/>
    <xf numFmtId="171" fontId="38" fillId="0" borderId="0" xfId="1" applyNumberFormat="1" applyFont="1" applyFill="1">
      <protection locked="0"/>
    </xf>
    <xf numFmtId="174" fontId="31" fillId="0" borderId="1" xfId="0" applyNumberFormat="1" applyFont="1" applyFill="1" applyBorder="1" applyAlignment="1" applyProtection="1">
      <alignment horizontal="right" vertical="center" wrapText="1"/>
    </xf>
    <xf numFmtId="167" fontId="31" fillId="0" borderId="1" xfId="0" applyNumberFormat="1" applyFont="1" applyFill="1" applyBorder="1" applyAlignment="1" applyProtection="1">
      <alignment horizontal="right" vertical="center" wrapText="1"/>
    </xf>
    <xf numFmtId="169" fontId="32" fillId="0" borderId="1" xfId="0" applyNumberFormat="1" applyFont="1" applyFill="1" applyBorder="1" applyAlignment="1" applyProtection="1">
      <alignment horizontal="right" vertical="center" wrapText="1"/>
    </xf>
    <xf numFmtId="167" fontId="32" fillId="0" borderId="1" xfId="0" applyNumberFormat="1" applyFont="1" applyFill="1" applyBorder="1" applyAlignment="1" applyProtection="1">
      <alignment horizontal="right" vertical="center" wrapText="1"/>
    </xf>
    <xf numFmtId="171" fontId="31" fillId="0" borderId="1" xfId="0" applyNumberFormat="1" applyFont="1" applyFill="1" applyBorder="1" applyAlignment="1" applyProtection="1">
      <alignment horizontal="right" vertical="center" wrapText="1"/>
    </xf>
    <xf numFmtId="10" fontId="19" fillId="0" borderId="1" xfId="0" applyNumberFormat="1" applyFont="1" applyFill="1" applyBorder="1" applyAlignment="1" applyProtection="1">
      <alignment horizontal="right" vertical="center" wrapText="1"/>
    </xf>
    <xf numFmtId="41" fontId="19" fillId="0" borderId="1" xfId="0" applyNumberFormat="1" applyFont="1" applyFill="1" applyBorder="1" applyAlignment="1" applyProtection="1">
      <alignment horizontal="right" vertical="center" wrapText="1"/>
    </xf>
    <xf numFmtId="167" fontId="19" fillId="0" borderId="1" xfId="1" applyNumberFormat="1" applyFont="1" applyFill="1" applyBorder="1" applyAlignment="1" applyProtection="1">
      <alignment horizontal="right" vertical="center"/>
    </xf>
    <xf numFmtId="41" fontId="18" fillId="0" borderId="1" xfId="0" applyNumberFormat="1" applyFont="1" applyFill="1" applyBorder="1" applyAlignment="1" applyProtection="1">
      <alignment horizontal="right" vertical="center" wrapText="1"/>
    </xf>
    <xf numFmtId="49" fontId="32" fillId="2" borderId="1" xfId="19" applyNumberFormat="1" applyFont="1" applyFill="1" applyBorder="1" applyAlignment="1" applyProtection="1">
      <alignment horizontal="center" vertical="center" wrapText="1"/>
    </xf>
    <xf numFmtId="0" fontId="176" fillId="2" borderId="0" xfId="19" applyFont="1" applyFill="1"/>
    <xf numFmtId="41" fontId="32" fillId="0" borderId="1" xfId="0" applyNumberFormat="1" applyFont="1" applyFill="1" applyBorder="1" applyAlignment="1" applyProtection="1">
      <alignment horizontal="left" vertical="center" wrapText="1"/>
    </xf>
    <xf numFmtId="10" fontId="32" fillId="0" borderId="1" xfId="44" applyNumberFormat="1" applyFont="1" applyFill="1" applyBorder="1" applyAlignment="1" applyProtection="1">
      <alignment horizontal="right" vertical="center" wrapText="1"/>
    </xf>
    <xf numFmtId="171" fontId="19" fillId="0" borderId="1" xfId="1" applyNumberFormat="1" applyFont="1" applyFill="1" applyBorder="1" applyAlignment="1" applyProtection="1">
      <alignment horizontal="left" vertical="center" wrapText="1"/>
    </xf>
    <xf numFmtId="171" fontId="19" fillId="0" borderId="0" xfId="1" applyNumberFormat="1" applyFont="1" applyFill="1" applyBorder="1" applyProtection="1"/>
    <xf numFmtId="171" fontId="31" fillId="0" borderId="1" xfId="1" applyNumberFormat="1" applyFont="1" applyFill="1" applyBorder="1" applyAlignment="1">
      <alignment vertical="center" wrapText="1"/>
      <protection locked="0"/>
    </xf>
    <xf numFmtId="0" fontId="18" fillId="0" borderId="1" xfId="0" applyNumberFormat="1" applyFont="1" applyFill="1" applyBorder="1" applyAlignment="1" applyProtection="1">
      <alignment horizontal="center" vertical="center" wrapText="1"/>
    </xf>
    <xf numFmtId="1" fontId="19" fillId="0" borderId="1" xfId="1" applyNumberFormat="1" applyFont="1" applyFill="1" applyBorder="1" applyAlignment="1" applyProtection="1">
      <alignment vertical="center" wrapText="1"/>
    </xf>
    <xf numFmtId="0" fontId="19" fillId="0" borderId="0" xfId="30" applyFont="1" applyFill="1" applyAlignment="1"/>
    <xf numFmtId="0" fontId="17" fillId="2" borderId="0" xfId="19" applyFont="1" applyFill="1" applyAlignment="1">
      <alignment horizontal="center" vertical="center"/>
    </xf>
    <xf numFmtId="167" fontId="31" fillId="2" borderId="1" xfId="8" applyNumberFormat="1" applyFont="1" applyFill="1" applyBorder="1" applyAlignment="1" applyProtection="1">
      <alignment horizontal="right" vertical="center" wrapText="1"/>
    </xf>
    <xf numFmtId="0" fontId="33" fillId="2" borderId="0" xfId="19" applyFont="1" applyFill="1" applyAlignment="1">
      <alignment horizontal="center" vertical="center"/>
    </xf>
    <xf numFmtId="171" fontId="32" fillId="2" borderId="1" xfId="965" applyNumberFormat="1" applyFont="1" applyFill="1" applyBorder="1" applyAlignment="1" applyProtection="1">
      <alignment vertical="center"/>
      <protection locked="0"/>
    </xf>
    <xf numFmtId="171" fontId="31" fillId="2" borderId="1" xfId="965" applyNumberFormat="1" applyFont="1" applyFill="1" applyBorder="1" applyAlignment="1" applyProtection="1">
      <alignment vertical="center"/>
      <protection locked="0"/>
    </xf>
    <xf numFmtId="171" fontId="177" fillId="2" borderId="1" xfId="965" applyNumberFormat="1" applyFont="1" applyFill="1" applyBorder="1" applyAlignment="1" applyProtection="1">
      <alignment vertical="center"/>
      <protection locked="0"/>
    </xf>
    <xf numFmtId="171" fontId="31" fillId="2" borderId="1" xfId="965" applyNumberFormat="1" applyFont="1" applyFill="1" applyBorder="1" applyAlignment="1" applyProtection="1">
      <alignment horizontal="right" vertical="center"/>
      <protection locked="0"/>
    </xf>
    <xf numFmtId="171" fontId="32" fillId="2" borderId="1" xfId="8" applyNumberFormat="1" applyFont="1" applyFill="1" applyBorder="1" applyAlignment="1" applyProtection="1">
      <alignment horizontal="center" vertical="center" wrapText="1"/>
    </xf>
    <xf numFmtId="171" fontId="31" fillId="2" borderId="1" xfId="8" applyNumberFormat="1" applyFont="1" applyFill="1" applyBorder="1" applyAlignment="1" applyProtection="1">
      <alignment horizontal="center" vertical="center" wrapText="1"/>
    </xf>
    <xf numFmtId="169" fontId="31" fillId="2" borderId="1" xfId="965" applyNumberFormat="1" applyFont="1" applyFill="1" applyBorder="1" applyAlignment="1" applyProtection="1">
      <alignment horizontal="center" vertical="center" wrapText="1"/>
      <protection locked="0"/>
    </xf>
    <xf numFmtId="171" fontId="31" fillId="2" borderId="3" xfId="965" applyNumberFormat="1" applyFont="1" applyFill="1" applyBorder="1" applyAlignment="1" applyProtection="1">
      <alignment vertical="center"/>
      <protection locked="0"/>
    </xf>
    <xf numFmtId="169" fontId="31" fillId="2" borderId="3" xfId="965" applyNumberFormat="1" applyFont="1" applyFill="1" applyBorder="1" applyAlignment="1" applyProtection="1">
      <alignment horizontal="center" vertical="center" wrapText="1"/>
      <protection locked="0"/>
    </xf>
    <xf numFmtId="171" fontId="32" fillId="2" borderId="3" xfId="8" applyNumberFormat="1" applyFont="1" applyFill="1" applyBorder="1" applyAlignment="1" applyProtection="1">
      <alignment horizontal="center" vertical="center" wrapText="1"/>
    </xf>
    <xf numFmtId="171" fontId="19" fillId="2" borderId="3" xfId="8" applyNumberFormat="1" applyFont="1" applyFill="1" applyBorder="1" applyAlignment="1" applyProtection="1">
      <alignment horizontal="left" vertical="center" wrapText="1"/>
    </xf>
    <xf numFmtId="171" fontId="31" fillId="2" borderId="1" xfId="8" applyNumberFormat="1" applyFont="1" applyFill="1" applyBorder="1" applyAlignment="1" applyProtection="1">
      <alignment horizontal="left" vertical="center" wrapText="1"/>
    </xf>
    <xf numFmtId="49" fontId="18" fillId="2" borderId="3" xfId="19" applyNumberFormat="1" applyFont="1" applyFill="1" applyBorder="1" applyAlignment="1" applyProtection="1">
      <alignment horizontal="center" vertical="center" wrapText="1"/>
    </xf>
    <xf numFmtId="0" fontId="19" fillId="2" borderId="0" xfId="19" applyFont="1" applyFill="1" applyAlignment="1">
      <alignment horizontal="right"/>
    </xf>
    <xf numFmtId="0" fontId="31" fillId="2" borderId="0" xfId="19" applyFont="1" applyFill="1" applyAlignment="1">
      <alignment horizontal="right"/>
    </xf>
    <xf numFmtId="0" fontId="31" fillId="2" borderId="0" xfId="19" applyNumberFormat="1" applyFont="1" applyFill="1"/>
    <xf numFmtId="0" fontId="19" fillId="2" borderId="2" xfId="19" applyFont="1" applyFill="1" applyBorder="1"/>
    <xf numFmtId="171" fontId="31" fillId="2" borderId="0" xfId="966" applyNumberFormat="1" applyFont="1" applyFill="1" applyAlignment="1">
      <alignment vertical="center"/>
    </xf>
    <xf numFmtId="0" fontId="14" fillId="2" borderId="0" xfId="19" applyFont="1" applyFill="1"/>
    <xf numFmtId="14" fontId="39" fillId="2" borderId="1" xfId="44" applyNumberFormat="1" applyFont="1" applyFill="1" applyBorder="1">
      <protection locked="0"/>
    </xf>
    <xf numFmtId="227" fontId="111" fillId="2" borderId="42" xfId="948" applyNumberFormat="1" applyFont="1" applyFill="1" applyBorder="1" applyAlignment="1">
      <alignment vertical="top"/>
    </xf>
    <xf numFmtId="227" fontId="111" fillId="2" borderId="3" xfId="904" applyNumberFormat="1" applyFont="1" applyFill="1" applyBorder="1" applyAlignment="1">
      <alignment vertical="top"/>
    </xf>
    <xf numFmtId="227" fontId="111" fillId="2" borderId="43" xfId="904" applyNumberFormat="1" applyFont="1" applyFill="1" applyBorder="1" applyAlignment="1">
      <alignment vertical="top"/>
    </xf>
    <xf numFmtId="0" fontId="39" fillId="2" borderId="1" xfId="0" applyFont="1" applyFill="1" applyBorder="1"/>
    <xf numFmtId="175" fontId="39" fillId="2" borderId="1" xfId="1" applyNumberFormat="1" applyFont="1" applyFill="1" applyBorder="1">
      <protection locked="0"/>
    </xf>
    <xf numFmtId="226" fontId="111" fillId="2" borderId="44" xfId="905" applyNumberFormat="1" applyFont="1" applyFill="1" applyBorder="1" applyAlignment="1">
      <alignment horizontal="center" vertical="top"/>
    </xf>
    <xf numFmtId="10" fontId="19" fillId="2" borderId="1" xfId="44" applyNumberFormat="1" applyFont="1" applyFill="1" applyBorder="1">
      <protection locked="0"/>
    </xf>
    <xf numFmtId="171" fontId="19" fillId="2" borderId="1" xfId="1" applyNumberFormat="1" applyFont="1" applyFill="1" applyBorder="1">
      <protection locked="0"/>
    </xf>
    <xf numFmtId="226" fontId="111" fillId="2" borderId="45" xfId="949" applyNumberFormat="1" applyFont="1" applyFill="1" applyBorder="1" applyAlignment="1">
      <alignment horizontal="center" vertical="top"/>
    </xf>
    <xf numFmtId="3" fontId="39" fillId="2" borderId="1" xfId="0" applyNumberFormat="1" applyFont="1" applyFill="1" applyBorder="1"/>
    <xf numFmtId="4" fontId="39" fillId="2" borderId="1" xfId="0" applyNumberFormat="1" applyFont="1" applyFill="1" applyBorder="1"/>
    <xf numFmtId="167" fontId="18" fillId="2" borderId="1" xfId="8" applyNumberFormat="1" applyFont="1" applyFill="1" applyBorder="1" applyAlignment="1" applyProtection="1">
      <alignment horizontal="right" vertical="center" wrapText="1"/>
    </xf>
    <xf numFmtId="167" fontId="19" fillId="2" borderId="1" xfId="8" applyNumberFormat="1" applyFont="1" applyFill="1" applyBorder="1" applyAlignment="1" applyProtection="1">
      <alignment horizontal="right" vertical="center" wrapText="1"/>
    </xf>
    <xf numFmtId="167" fontId="19" fillId="2" borderId="1" xfId="1" applyNumberFormat="1" applyFont="1" applyFill="1" applyBorder="1" applyAlignment="1" applyProtection="1">
      <alignment horizontal="right" vertical="center"/>
    </xf>
    <xf numFmtId="167" fontId="19" fillId="2" borderId="1" xfId="974" applyNumberFormat="1" applyFont="1" applyFill="1" applyBorder="1" applyAlignment="1" applyProtection="1">
      <alignment horizontal="right" vertical="center"/>
    </xf>
    <xf numFmtId="171" fontId="14" fillId="2" borderId="1" xfId="2" applyNumberFormat="1" applyFont="1" applyFill="1" applyBorder="1" applyAlignment="1">
      <alignment horizontal="right" vertical="center"/>
    </xf>
    <xf numFmtId="171" fontId="19" fillId="2" borderId="1" xfId="975" applyNumberFormat="1" applyFont="1" applyFill="1" applyBorder="1" applyAlignment="1" applyProtection="1">
      <alignment horizontal="right" vertical="center"/>
    </xf>
    <xf numFmtId="10" fontId="19" fillId="2" borderId="1" xfId="975" applyNumberFormat="1" applyFont="1" applyFill="1" applyBorder="1" applyAlignment="1" applyProtection="1">
      <alignment horizontal="right" vertical="center"/>
    </xf>
    <xf numFmtId="171" fontId="18" fillId="2" borderId="1" xfId="975" applyNumberFormat="1" applyFont="1" applyFill="1" applyBorder="1" applyAlignment="1" applyProtection="1">
      <alignment horizontal="right" vertical="center"/>
    </xf>
    <xf numFmtId="10" fontId="18" fillId="2" borderId="1" xfId="975" applyNumberFormat="1" applyFont="1" applyFill="1" applyBorder="1" applyAlignment="1" applyProtection="1">
      <alignment horizontal="right" vertical="center"/>
    </xf>
    <xf numFmtId="171" fontId="18" fillId="2" borderId="1" xfId="975" applyNumberFormat="1" applyFont="1" applyFill="1" applyBorder="1" applyAlignment="1">
      <alignment horizontal="right" vertical="center"/>
      <protection locked="0"/>
    </xf>
    <xf numFmtId="171" fontId="19" fillId="2" borderId="1" xfId="975" applyNumberFormat="1" applyFont="1" applyFill="1" applyBorder="1" applyAlignment="1">
      <alignment horizontal="right" vertical="center"/>
      <protection locked="0"/>
    </xf>
    <xf numFmtId="171" fontId="39" fillId="0" borderId="0" xfId="44" applyNumberFormat="1" applyFont="1" applyFill="1">
      <protection locked="0"/>
    </xf>
    <xf numFmtId="49" fontId="18" fillId="0" borderId="1" xfId="19" applyNumberFormat="1" applyFont="1" applyFill="1" applyBorder="1" applyAlignment="1" applyProtection="1">
      <alignment horizontal="center" vertical="center" wrapText="1"/>
    </xf>
    <xf numFmtId="171" fontId="18" fillId="0" borderId="1" xfId="1" applyNumberFormat="1" applyFont="1" applyFill="1" applyBorder="1" applyAlignment="1" applyProtection="1">
      <alignment horizontal="right" vertical="center" wrapText="1"/>
      <protection locked="0"/>
    </xf>
    <xf numFmtId="169" fontId="19" fillId="0" borderId="1" xfId="1" applyNumberFormat="1" applyFont="1" applyFill="1" applyBorder="1" applyAlignment="1" applyProtection="1">
      <alignment horizontal="right" vertical="center" wrapText="1"/>
    </xf>
    <xf numFmtId="0" fontId="19" fillId="61" borderId="0" xfId="30" applyFont="1" applyFill="1"/>
    <xf numFmtId="0" fontId="39" fillId="2" borderId="5" xfId="0" applyFont="1" applyFill="1" applyBorder="1"/>
    <xf numFmtId="10" fontId="39" fillId="2" borderId="1" xfId="44" applyNumberFormat="1" applyFont="1" applyFill="1" applyBorder="1">
      <protection locked="0"/>
    </xf>
    <xf numFmtId="227" fontId="111" fillId="2" borderId="1" xfId="904" applyNumberFormat="1" applyFont="1" applyFill="1" applyBorder="1" applyAlignment="1">
      <alignment vertical="top"/>
    </xf>
    <xf numFmtId="3" fontId="19" fillId="0" borderId="0" xfId="0" applyNumberFormat="1" applyFont="1" applyFill="1"/>
    <xf numFmtId="227" fontId="39" fillId="2" borderId="0" xfId="0" applyNumberFormat="1" applyFont="1" applyFill="1"/>
    <xf numFmtId="14" fontId="39" fillId="2" borderId="1" xfId="44" applyNumberFormat="1" applyFont="1" applyFill="1" applyBorder="1" applyAlignment="1">
      <alignment horizontal="center"/>
      <protection locked="0"/>
    </xf>
    <xf numFmtId="0" fontId="19" fillId="0" borderId="0" xfId="0" applyFont="1" applyFill="1" applyAlignment="1">
      <alignment horizontal="left" vertical="center" wrapText="1"/>
    </xf>
    <xf numFmtId="0" fontId="18" fillId="0" borderId="0" xfId="0" applyFont="1" applyFill="1" applyAlignment="1">
      <alignment horizontal="left" vertical="center" wrapText="1"/>
    </xf>
    <xf numFmtId="0" fontId="18" fillId="0" borderId="0" xfId="0" applyFont="1" applyFill="1" applyAlignment="1">
      <alignment horizontal="right" vertical="center" wrapText="1"/>
    </xf>
    <xf numFmtId="0" fontId="17" fillId="0" borderId="0" xfId="0" applyFont="1" applyFill="1" applyAlignment="1">
      <alignment horizontal="center" vertical="center"/>
    </xf>
    <xf numFmtId="0" fontId="19" fillId="0" borderId="0" xfId="0" applyFont="1" applyFill="1" applyAlignment="1">
      <alignment horizontal="left" vertical="center" wrapText="1"/>
    </xf>
    <xf numFmtId="14" fontId="19" fillId="0" borderId="0" xfId="0" applyNumberFormat="1" applyFont="1" applyFill="1" applyAlignment="1">
      <alignment horizontal="left" vertical="center" wrapText="1"/>
    </xf>
    <xf numFmtId="0" fontId="18" fillId="0" borderId="0" xfId="0" applyFont="1" applyFill="1" applyAlignment="1">
      <alignment horizontal="left" vertical="center" wrapText="1"/>
    </xf>
    <xf numFmtId="0" fontId="19" fillId="0" borderId="0" xfId="43" applyFont="1" applyFill="1" applyAlignment="1">
      <alignment horizontal="center" vertical="center"/>
    </xf>
    <xf numFmtId="0" fontId="19" fillId="2" borderId="0" xfId="19" applyFont="1" applyFill="1" applyAlignment="1">
      <alignment horizontal="center" vertical="top"/>
    </xf>
    <xf numFmtId="0" fontId="19" fillId="0" borderId="0" xfId="19" applyFont="1" applyFill="1" applyAlignment="1">
      <alignment horizontal="left" vertical="center" wrapText="1"/>
    </xf>
    <xf numFmtId="0" fontId="19" fillId="0" borderId="0" xfId="19" applyFont="1" applyFill="1" applyBorder="1" applyAlignment="1">
      <alignment horizontal="center" vertical="center"/>
    </xf>
    <xf numFmtId="0" fontId="19" fillId="2" borderId="0" xfId="19" applyFont="1" applyFill="1" applyBorder="1" applyAlignment="1">
      <alignment horizontal="center" vertical="center"/>
    </xf>
    <xf numFmtId="0" fontId="18" fillId="0" borderId="0" xfId="19" applyFont="1" applyFill="1" applyAlignment="1">
      <alignment horizontal="center"/>
    </xf>
    <xf numFmtId="0" fontId="18" fillId="2" borderId="0" xfId="19" applyFont="1" applyFill="1" applyAlignment="1">
      <alignment horizontal="center"/>
    </xf>
    <xf numFmtId="0" fontId="18" fillId="0" borderId="0" xfId="19" applyFont="1" applyFill="1" applyAlignment="1">
      <alignment horizontal="right" vertical="center" wrapText="1"/>
    </xf>
    <xf numFmtId="0" fontId="19" fillId="0" borderId="0" xfId="19" applyFont="1" applyFill="1" applyAlignment="1">
      <alignment horizontal="right" vertical="center" wrapText="1"/>
    </xf>
    <xf numFmtId="0" fontId="18" fillId="0" borderId="0" xfId="19" applyFont="1" applyFill="1" applyAlignment="1">
      <alignment horizontal="center" vertical="center" wrapText="1"/>
    </xf>
    <xf numFmtId="0" fontId="17" fillId="2" borderId="0" xfId="19" applyFont="1" applyFill="1" applyAlignment="1">
      <alignment horizontal="center" vertical="center"/>
    </xf>
    <xf numFmtId="0" fontId="18" fillId="0" borderId="0" xfId="19" applyFont="1" applyFill="1" applyAlignment="1">
      <alignment horizontal="left" vertical="center" wrapText="1"/>
    </xf>
    <xf numFmtId="49" fontId="18" fillId="0" borderId="3" xfId="0" applyNumberFormat="1" applyFont="1" applyFill="1" applyBorder="1" applyAlignment="1" applyProtection="1">
      <alignment horizontal="center" vertical="center" wrapText="1"/>
    </xf>
    <xf numFmtId="49" fontId="18" fillId="0" borderId="4" xfId="0" applyNumberFormat="1" applyFont="1" applyFill="1" applyBorder="1" applyAlignment="1" applyProtection="1">
      <alignment horizontal="center" vertical="center" wrapText="1"/>
    </xf>
    <xf numFmtId="49" fontId="18" fillId="0" borderId="5" xfId="0" applyNumberFormat="1" applyFont="1" applyFill="1" applyBorder="1" applyAlignment="1" applyProtection="1">
      <alignment horizontal="center" vertical="center" wrapText="1"/>
    </xf>
    <xf numFmtId="49" fontId="18" fillId="0" borderId="6" xfId="0" applyNumberFormat="1" applyFont="1" applyFill="1" applyBorder="1" applyAlignment="1" applyProtection="1">
      <alignment horizontal="center" vertical="center" wrapText="1"/>
    </xf>
    <xf numFmtId="0" fontId="18" fillId="0" borderId="0" xfId="0" applyFont="1" applyFill="1" applyAlignment="1">
      <alignment horizontal="right" vertical="center" wrapText="1"/>
    </xf>
    <xf numFmtId="0" fontId="19" fillId="0" borderId="0" xfId="0" applyFont="1" applyFill="1" applyAlignment="1">
      <alignment horizontal="right" vertical="center" wrapText="1"/>
    </xf>
    <xf numFmtId="0" fontId="18" fillId="0" borderId="0" xfId="0" applyFont="1" applyFill="1" applyAlignment="1">
      <alignment horizontal="center" vertical="center" wrapText="1"/>
    </xf>
    <xf numFmtId="0" fontId="19" fillId="2" borderId="0" xfId="0" applyFont="1" applyFill="1" applyAlignment="1">
      <alignment horizontal="center" vertical="center"/>
    </xf>
    <xf numFmtId="0" fontId="19" fillId="0" borderId="0" xfId="0" applyFont="1" applyFill="1" applyAlignment="1">
      <alignment horizontal="center" vertical="top"/>
    </xf>
    <xf numFmtId="0" fontId="18" fillId="0" borderId="0" xfId="0" applyFont="1" applyFill="1" applyAlignment="1">
      <alignment horizontal="center"/>
    </xf>
    <xf numFmtId="0" fontId="19" fillId="0" borderId="0" xfId="0" applyFont="1" applyFill="1" applyBorder="1" applyAlignment="1">
      <alignment horizontal="center" vertical="center"/>
    </xf>
    <xf numFmtId="0" fontId="17" fillId="2" borderId="0" xfId="0" applyFont="1" applyFill="1" applyAlignment="1">
      <alignment horizontal="center" vertical="center"/>
    </xf>
    <xf numFmtId="0" fontId="17" fillId="0" borderId="0" xfId="0" applyFont="1" applyFill="1" applyAlignment="1">
      <alignment horizontal="center" vertical="center"/>
    </xf>
    <xf numFmtId="0" fontId="19" fillId="2" borderId="0" xfId="0" applyFont="1" applyFill="1" applyAlignment="1">
      <alignment horizontal="left" vertical="center" wrapText="1"/>
    </xf>
    <xf numFmtId="0" fontId="18" fillId="2" borderId="0" xfId="0" applyFont="1" applyFill="1" applyAlignment="1">
      <alignment horizontal="left" vertical="center" wrapText="1"/>
    </xf>
    <xf numFmtId="0" fontId="25" fillId="2" borderId="0" xfId="0" applyFont="1" applyFill="1" applyAlignment="1">
      <alignment horizontal="right" vertical="center" wrapText="1"/>
    </xf>
    <xf numFmtId="0" fontId="28" fillId="2" borderId="0" xfId="0" applyFont="1" applyFill="1" applyAlignment="1">
      <alignment horizontal="right" vertical="center" wrapText="1"/>
    </xf>
    <xf numFmtId="0" fontId="16" fillId="2" borderId="0" xfId="0" applyFont="1" applyFill="1" applyAlignment="1">
      <alignment horizontal="center" vertical="center" wrapText="1"/>
    </xf>
    <xf numFmtId="0" fontId="174" fillId="0" borderId="0" xfId="30" applyFont="1" applyFill="1" applyBorder="1" applyAlignment="1">
      <alignment horizontal="left" wrapText="1"/>
    </xf>
    <xf numFmtId="0" fontId="19" fillId="0" borderId="0" xfId="30" applyFont="1" applyFill="1" applyBorder="1" applyAlignment="1">
      <alignment horizontal="left" wrapText="1"/>
    </xf>
    <xf numFmtId="0" fontId="18" fillId="2" borderId="5" xfId="30" applyFont="1" applyFill="1" applyBorder="1" applyAlignment="1">
      <alignment horizontal="center" vertical="center" wrapText="1"/>
    </xf>
    <xf numFmtId="0" fontId="18" fillId="2" borderId="6" xfId="30" applyFont="1" applyFill="1" applyBorder="1" applyAlignment="1">
      <alignment horizontal="center" vertical="center" wrapText="1"/>
    </xf>
    <xf numFmtId="0" fontId="18" fillId="2" borderId="3" xfId="30" applyFont="1" applyFill="1" applyBorder="1" applyAlignment="1">
      <alignment horizontal="center" vertical="center" wrapText="1"/>
    </xf>
    <xf numFmtId="0" fontId="18" fillId="2" borderId="4" xfId="30" applyFont="1" applyFill="1" applyBorder="1" applyAlignment="1">
      <alignment horizontal="center" vertical="center" wrapText="1"/>
    </xf>
    <xf numFmtId="0" fontId="18" fillId="2" borderId="5" xfId="30" applyFont="1" applyFill="1" applyBorder="1" applyAlignment="1" applyProtection="1">
      <alignment horizontal="center" vertical="center" wrapText="1"/>
    </xf>
    <xf numFmtId="0" fontId="18" fillId="2" borderId="6" xfId="30" applyFont="1" applyFill="1" applyBorder="1" applyAlignment="1" applyProtection="1">
      <alignment horizontal="center" vertical="center" wrapText="1"/>
    </xf>
    <xf numFmtId="167" fontId="18" fillId="0" borderId="1" xfId="1" applyNumberFormat="1" applyFont="1" applyFill="1" applyBorder="1" applyAlignment="1" applyProtection="1">
      <alignment horizontal="right" vertical="center"/>
    </xf>
    <xf numFmtId="167" fontId="19" fillId="0" borderId="1" xfId="8" applyNumberFormat="1" applyFont="1" applyFill="1" applyBorder="1" applyAlignment="1" applyProtection="1">
      <alignment horizontal="right" vertical="center" wrapText="1"/>
    </xf>
    <xf numFmtId="169" fontId="18" fillId="0" borderId="1" xfId="1" applyFont="1" applyFill="1" applyBorder="1" applyAlignment="1">
      <alignment horizontal="right" vertical="center"/>
      <protection locked="0"/>
    </xf>
    <xf numFmtId="169" fontId="19" fillId="0" borderId="1" xfId="1" applyFont="1" applyFill="1" applyBorder="1" applyAlignment="1">
      <alignment horizontal="right" vertical="center"/>
      <protection locked="0"/>
    </xf>
    <xf numFmtId="0" fontId="17" fillId="0" borderId="0" xfId="0" applyFont="1" applyFill="1" applyAlignment="1">
      <alignment horizontal="right" vertical="center" wrapText="1"/>
    </xf>
    <xf numFmtId="0" fontId="14" fillId="0" borderId="0" xfId="0" applyFont="1" applyFill="1" applyAlignment="1">
      <alignment wrapText="1"/>
    </xf>
    <xf numFmtId="171" fontId="19" fillId="0" borderId="1" xfId="1" applyNumberFormat="1" applyFont="1" applyFill="1" applyBorder="1" applyAlignment="1" applyProtection="1">
      <alignment horizontal="right" vertical="center" wrapText="1"/>
    </xf>
    <xf numFmtId="9" fontId="19" fillId="0" borderId="1" xfId="19" applyNumberFormat="1" applyFont="1" applyFill="1" applyBorder="1" applyAlignment="1" applyProtection="1">
      <alignment horizontal="right" vertical="center" wrapText="1"/>
    </xf>
    <xf numFmtId="41" fontId="19" fillId="0" borderId="1" xfId="0" applyNumberFormat="1" applyFont="1" applyFill="1" applyBorder="1" applyAlignment="1" applyProtection="1">
      <alignment horizontal="left" vertical="center" wrapText="1"/>
    </xf>
    <xf numFmtId="41" fontId="14" fillId="0" borderId="0" xfId="0" applyNumberFormat="1" applyFont="1" applyFill="1"/>
    <xf numFmtId="3" fontId="14" fillId="0" borderId="0" xfId="0" applyNumberFormat="1" applyFont="1" applyFill="1"/>
    <xf numFmtId="228" fontId="14" fillId="0" borderId="0" xfId="1" applyNumberFormat="1" applyFont="1" applyFill="1">
      <protection locked="0"/>
    </xf>
    <xf numFmtId="41" fontId="18" fillId="0" borderId="1" xfId="0" applyNumberFormat="1" applyFont="1" applyFill="1" applyBorder="1" applyAlignment="1" applyProtection="1">
      <alignment horizontal="left" vertical="center" wrapText="1"/>
    </xf>
    <xf numFmtId="0" fontId="170" fillId="0" borderId="0" xfId="0" applyFont="1" applyFill="1"/>
    <xf numFmtId="172" fontId="19" fillId="0" borderId="1" xfId="0" applyNumberFormat="1" applyFont="1" applyFill="1" applyBorder="1" applyAlignment="1" applyProtection="1">
      <alignment horizontal="left" vertical="center" wrapText="1"/>
    </xf>
    <xf numFmtId="4" fontId="14" fillId="0" borderId="0" xfId="0" applyNumberFormat="1" applyFont="1" applyFill="1"/>
    <xf numFmtId="171" fontId="32" fillId="0" borderId="1" xfId="1" applyNumberFormat="1" applyFont="1" applyFill="1" applyBorder="1" applyAlignment="1" applyProtection="1">
      <alignment horizontal="center" vertical="center" wrapText="1"/>
    </xf>
    <xf numFmtId="0" fontId="18" fillId="0" borderId="1" xfId="0" applyFont="1" applyFill="1" applyBorder="1" applyAlignment="1">
      <alignment horizontal="center" vertical="center"/>
    </xf>
    <xf numFmtId="0" fontId="19" fillId="0" borderId="1" xfId="0" applyFont="1" applyFill="1" applyBorder="1" applyAlignment="1">
      <alignment horizontal="center" vertical="center"/>
    </xf>
    <xf numFmtId="49" fontId="17" fillId="0" borderId="1" xfId="19" applyNumberFormat="1" applyFont="1" applyFill="1" applyBorder="1" applyAlignment="1" applyProtection="1">
      <alignment horizontal="left" vertical="center" wrapText="1"/>
    </xf>
    <xf numFmtId="11" fontId="19" fillId="0" borderId="1" xfId="19" applyNumberFormat="1" applyFont="1" applyFill="1" applyBorder="1" applyAlignment="1" applyProtection="1">
      <alignment horizontal="left" vertical="center" wrapText="1"/>
    </xf>
    <xf numFmtId="167" fontId="19" fillId="0" borderId="1" xfId="0" applyNumberFormat="1" applyFont="1" applyFill="1" applyBorder="1" applyAlignment="1" applyProtection="1">
      <alignment horizontal="right" vertical="center" wrapText="1"/>
    </xf>
    <xf numFmtId="169" fontId="18" fillId="0" borderId="1" xfId="0" applyNumberFormat="1" applyFont="1" applyFill="1" applyBorder="1" applyAlignment="1" applyProtection="1">
      <alignment horizontal="right" vertical="center" wrapText="1"/>
    </xf>
    <xf numFmtId="167" fontId="18" fillId="0" borderId="1" xfId="0" applyNumberFormat="1" applyFont="1" applyFill="1" applyBorder="1" applyAlignment="1" applyProtection="1">
      <alignment horizontal="right" vertical="center" wrapText="1"/>
    </xf>
    <xf numFmtId="169" fontId="19" fillId="0" borderId="1" xfId="0" applyNumberFormat="1" applyFont="1" applyFill="1" applyBorder="1" applyAlignment="1" applyProtection="1">
      <alignment horizontal="right" vertical="center" wrapText="1"/>
    </xf>
    <xf numFmtId="171" fontId="19" fillId="0" borderId="1" xfId="0" applyNumberFormat="1" applyFont="1" applyFill="1" applyBorder="1" applyAlignment="1" applyProtection="1">
      <alignment horizontal="right" vertical="center" wrapText="1"/>
    </xf>
    <xf numFmtId="0" fontId="37" fillId="0" borderId="0" xfId="19" applyFont="1" applyFill="1" applyAlignment="1">
      <alignment horizontal="right" vertical="center" wrapText="1"/>
    </xf>
    <xf numFmtId="0" fontId="14" fillId="0" borderId="0" xfId="19" applyFill="1"/>
    <xf numFmtId="0" fontId="15" fillId="0" borderId="0" xfId="19" applyFont="1" applyFill="1" applyAlignment="1">
      <alignment horizontal="right" vertical="center" wrapText="1"/>
    </xf>
    <xf numFmtId="0" fontId="16" fillId="0" borderId="0" xfId="19" applyFont="1" applyFill="1" applyAlignment="1">
      <alignment horizontal="center" vertical="center" wrapText="1"/>
    </xf>
    <xf numFmtId="0" fontId="16" fillId="0" borderId="0" xfId="19" applyFont="1" applyFill="1" applyAlignment="1">
      <alignment horizontal="center" vertical="center" wrapText="1"/>
    </xf>
    <xf numFmtId="0" fontId="17" fillId="0" borderId="0" xfId="19" applyFont="1" applyFill="1" applyAlignment="1">
      <alignment horizontal="center" vertical="center"/>
    </xf>
    <xf numFmtId="0" fontId="31" fillId="0" borderId="0" xfId="19" applyFont="1" applyFill="1"/>
    <xf numFmtId="0" fontId="169" fillId="0" borderId="0" xfId="19" applyFont="1" applyFill="1" applyAlignment="1">
      <alignment vertical="center" wrapText="1"/>
    </xf>
    <xf numFmtId="0" fontId="36" fillId="0" borderId="0" xfId="19" applyFont="1" applyFill="1" applyAlignment="1">
      <alignment horizontal="left" vertical="top" wrapText="1"/>
    </xf>
    <xf numFmtId="0" fontId="19" fillId="0" borderId="0" xfId="19" applyFont="1" applyFill="1" applyAlignment="1">
      <alignment vertical="center" wrapText="1"/>
    </xf>
    <xf numFmtId="0" fontId="35" fillId="0" borderId="0" xfId="19" applyFont="1" applyFill="1" applyAlignment="1">
      <alignment horizontal="left" vertical="top" wrapText="1"/>
    </xf>
    <xf numFmtId="0" fontId="31" fillId="0" borderId="0" xfId="19" applyFont="1" applyFill="1" applyAlignment="1">
      <alignment vertical="center" wrapText="1"/>
    </xf>
    <xf numFmtId="49" fontId="34" fillId="0" borderId="1" xfId="19" applyNumberFormat="1" applyFont="1" applyFill="1" applyBorder="1" applyAlignment="1" applyProtection="1">
      <alignment horizontal="center" vertical="center" wrapText="1"/>
    </xf>
    <xf numFmtId="49" fontId="34" fillId="0" borderId="1" xfId="19" applyNumberFormat="1" applyFont="1" applyFill="1" applyBorder="1" applyAlignment="1" applyProtection="1">
      <alignment horizontal="center" vertical="center" wrapText="1"/>
    </xf>
    <xf numFmtId="49" fontId="32" fillId="0" borderId="1" xfId="19" applyNumberFormat="1" applyFont="1" applyFill="1" applyBorder="1" applyAlignment="1" applyProtection="1">
      <alignment horizontal="center" vertical="center" wrapText="1"/>
    </xf>
    <xf numFmtId="0" fontId="20" fillId="0" borderId="1" xfId="8" applyFont="1" applyFill="1" applyBorder="1" applyAlignment="1" applyProtection="1">
      <alignment horizontal="center" vertical="center" wrapText="1"/>
    </xf>
    <xf numFmtId="0" fontId="20" fillId="0" borderId="1" xfId="8" applyFont="1" applyFill="1" applyBorder="1" applyAlignment="1" applyProtection="1">
      <alignment wrapText="1"/>
    </xf>
    <xf numFmtId="0" fontId="21" fillId="0" borderId="1" xfId="8" applyFont="1" applyFill="1" applyBorder="1" applyAlignment="1" applyProtection="1">
      <alignment horizontal="center" vertical="center" wrapText="1"/>
    </xf>
    <xf numFmtId="171" fontId="18" fillId="0" borderId="1" xfId="5" applyNumberFormat="1" applyFont="1" applyFill="1" applyBorder="1" applyAlignment="1" applyProtection="1">
      <alignment vertical="center"/>
      <protection locked="0"/>
    </xf>
    <xf numFmtId="171" fontId="19" fillId="0" borderId="0" xfId="19" applyNumberFormat="1" applyFont="1" applyFill="1"/>
    <xf numFmtId="0" fontId="21" fillId="0" borderId="5" xfId="8" applyFont="1" applyFill="1" applyBorder="1" applyAlignment="1" applyProtection="1">
      <alignment horizontal="center" vertical="center" wrapText="1"/>
    </xf>
    <xf numFmtId="0" fontId="21" fillId="0" borderId="1" xfId="8" applyFont="1" applyFill="1" applyBorder="1" applyAlignment="1" applyProtection="1">
      <alignment wrapText="1"/>
    </xf>
    <xf numFmtId="171" fontId="19" fillId="0" borderId="1" xfId="5" applyNumberFormat="1" applyFont="1" applyFill="1" applyBorder="1" applyAlignment="1" applyProtection="1">
      <alignment horizontal="left" vertical="center" wrapText="1"/>
      <protection locked="0"/>
    </xf>
    <xf numFmtId="0" fontId="21" fillId="0" borderId="6" xfId="8" applyFont="1" applyFill="1" applyBorder="1" applyAlignment="1" applyProtection="1">
      <alignment horizontal="center" vertical="center" wrapText="1"/>
    </xf>
    <xf numFmtId="0" fontId="20" fillId="0" borderId="1" xfId="8" applyFont="1" applyFill="1" applyBorder="1" applyAlignment="1" applyProtection="1">
      <alignment vertical="center" wrapText="1"/>
    </xf>
    <xf numFmtId="171" fontId="19" fillId="0" borderId="0" xfId="19" applyNumberFormat="1" applyFont="1" applyFill="1" applyAlignment="1">
      <alignment vertical="center"/>
    </xf>
    <xf numFmtId="0" fontId="20" fillId="0" borderId="1" xfId="8" applyFont="1" applyFill="1" applyBorder="1" applyAlignment="1" applyProtection="1">
      <alignment horizontal="left" wrapText="1"/>
    </xf>
    <xf numFmtId="0" fontId="32" fillId="0" borderId="1" xfId="8" applyFont="1" applyFill="1" applyBorder="1" applyAlignment="1" applyProtection="1">
      <alignment horizontal="left" wrapText="1"/>
    </xf>
    <xf numFmtId="0" fontId="32" fillId="0" borderId="0" xfId="19" applyFont="1" applyFill="1"/>
    <xf numFmtId="171" fontId="31" fillId="0" borderId="0" xfId="1" applyNumberFormat="1" applyFont="1" applyFill="1" applyProtection="1">
      <protection locked="0"/>
    </xf>
    <xf numFmtId="171" fontId="32" fillId="0" borderId="0" xfId="1" applyNumberFormat="1" applyFont="1" applyFill="1" applyProtection="1">
      <protection locked="0"/>
    </xf>
    <xf numFmtId="0" fontId="33" fillId="0" borderId="0" xfId="19" applyFont="1" applyFill="1"/>
    <xf numFmtId="171" fontId="33" fillId="0" borderId="0" xfId="1" applyNumberFormat="1" applyFont="1" applyFill="1" applyProtection="1">
      <protection locked="0"/>
    </xf>
    <xf numFmtId="0" fontId="176" fillId="0" borderId="0" xfId="19" applyFont="1" applyFill="1"/>
    <xf numFmtId="0" fontId="31" fillId="0" borderId="2" xfId="19" applyFont="1" applyFill="1" applyBorder="1"/>
    <xf numFmtId="171" fontId="31" fillId="0" borderId="2" xfId="1" applyNumberFormat="1" applyFont="1" applyFill="1" applyBorder="1" applyProtection="1">
      <protection locked="0"/>
    </xf>
    <xf numFmtId="0" fontId="176" fillId="0" borderId="2" xfId="19" applyFont="1" applyFill="1" applyBorder="1"/>
    <xf numFmtId="0" fontId="32" fillId="0" borderId="0" xfId="19" applyFont="1" applyFill="1" applyBorder="1"/>
    <xf numFmtId="171" fontId="32" fillId="0" borderId="0" xfId="1" applyNumberFormat="1" applyFont="1" applyFill="1" applyBorder="1" applyProtection="1">
      <protection locked="0"/>
    </xf>
    <xf numFmtId="0" fontId="14" fillId="0" borderId="0" xfId="19" applyFill="1" applyAlignment="1">
      <alignment horizontal="left"/>
    </xf>
    <xf numFmtId="0" fontId="25" fillId="0" borderId="0" xfId="0" applyFont="1" applyFill="1" applyAlignment="1">
      <alignment horizontal="right" vertical="center" wrapText="1"/>
    </xf>
    <xf numFmtId="0" fontId="28" fillId="0" borderId="0" xfId="0" applyFont="1" applyFill="1" applyAlignment="1">
      <alignment horizontal="right" vertical="center" wrapText="1"/>
    </xf>
    <xf numFmtId="0" fontId="16" fillId="0" borderId="0" xfId="0" applyFont="1" applyFill="1" applyAlignment="1">
      <alignment horizontal="center" vertical="center" wrapText="1"/>
    </xf>
    <xf numFmtId="0" fontId="18" fillId="0" borderId="1" xfId="0" applyFont="1" applyFill="1" applyBorder="1" applyAlignment="1" applyProtection="1">
      <alignment horizontal="center" vertical="center" wrapText="1"/>
    </xf>
    <xf numFmtId="0" fontId="19" fillId="0" borderId="0" xfId="30" applyFont="1" applyFill="1" applyAlignment="1">
      <alignment vertical="center"/>
    </xf>
    <xf numFmtId="49" fontId="19" fillId="0" borderId="1" xfId="0" applyNumberFormat="1" applyFont="1" applyFill="1" applyBorder="1" applyAlignment="1" applyProtection="1">
      <alignment horizontal="left" vertical="center" wrapText="1"/>
    </xf>
    <xf numFmtId="10" fontId="31" fillId="0" borderId="1" xfId="1" applyNumberFormat="1" applyFont="1" applyFill="1" applyBorder="1" applyAlignment="1" applyProtection="1">
      <alignment horizontal="right" vertical="center" wrapText="1"/>
    </xf>
    <xf numFmtId="10" fontId="19" fillId="0" borderId="1" xfId="1" applyNumberFormat="1" applyFont="1" applyFill="1" applyBorder="1" applyAlignment="1" applyProtection="1">
      <alignment vertical="center" wrapText="1"/>
    </xf>
    <xf numFmtId="11" fontId="19" fillId="0" borderId="1" xfId="0" applyNumberFormat="1" applyFont="1" applyFill="1" applyBorder="1" applyAlignment="1" applyProtection="1">
      <alignment horizontal="left" vertical="center" wrapText="1"/>
    </xf>
    <xf numFmtId="10" fontId="19" fillId="0" borderId="1" xfId="1" applyNumberFormat="1" applyFont="1" applyFill="1" applyBorder="1" applyAlignment="1" applyProtection="1">
      <alignment horizontal="right" vertical="center" wrapText="1"/>
    </xf>
    <xf numFmtId="171" fontId="19" fillId="0" borderId="1" xfId="1" applyNumberFormat="1" applyFont="1" applyFill="1" applyBorder="1" applyAlignment="1" applyProtection="1">
      <alignment vertical="center" wrapText="1"/>
    </xf>
    <xf numFmtId="0" fontId="19" fillId="0" borderId="1" xfId="0" applyFont="1" applyFill="1" applyBorder="1" applyAlignment="1">
      <alignment horizontal="center" vertical="center"/>
    </xf>
    <xf numFmtId="171" fontId="31" fillId="0" borderId="1" xfId="1" applyNumberFormat="1" applyFont="1" applyFill="1" applyBorder="1" applyAlignment="1" applyProtection="1">
      <alignment vertical="center" wrapText="1"/>
    </xf>
    <xf numFmtId="171" fontId="19" fillId="0" borderId="1" xfId="1" applyNumberFormat="1" applyFont="1" applyFill="1" applyBorder="1" applyAlignment="1">
      <alignment vertical="center" wrapText="1"/>
      <protection locked="0"/>
    </xf>
    <xf numFmtId="171" fontId="31" fillId="0" borderId="1" xfId="1" applyNumberFormat="1" applyFont="1" applyFill="1" applyBorder="1" applyAlignment="1" applyProtection="1">
      <alignment horizontal="right" vertical="center" wrapText="1"/>
    </xf>
    <xf numFmtId="169" fontId="31" fillId="0" borderId="1" xfId="1" applyFont="1" applyFill="1" applyBorder="1" applyAlignment="1" applyProtection="1">
      <alignment horizontal="right" vertical="center" wrapText="1"/>
    </xf>
    <xf numFmtId="43" fontId="19" fillId="0" borderId="1" xfId="1" applyNumberFormat="1" applyFont="1" applyFill="1" applyBorder="1" applyAlignment="1" applyProtection="1">
      <alignment vertical="center" wrapText="1"/>
    </xf>
    <xf numFmtId="169" fontId="31" fillId="0" borderId="1" xfId="1" applyNumberFormat="1" applyFont="1" applyFill="1" applyBorder="1" applyAlignment="1" applyProtection="1">
      <alignment vertical="center" wrapText="1"/>
    </xf>
    <xf numFmtId="169" fontId="19" fillId="0" borderId="1" xfId="1" applyNumberFormat="1" applyFont="1" applyFill="1" applyBorder="1" applyAlignment="1" applyProtection="1">
      <alignment vertical="center" wrapText="1"/>
    </xf>
    <xf numFmtId="171" fontId="39" fillId="0" borderId="0" xfId="0" applyNumberFormat="1" applyFont="1" applyFill="1"/>
    <xf numFmtId="169" fontId="31" fillId="0" borderId="1" xfId="1" applyNumberFormat="1" applyFont="1" applyFill="1" applyBorder="1" applyAlignment="1" applyProtection="1">
      <alignment horizontal="right" vertical="center" wrapText="1"/>
    </xf>
  </cellXfs>
  <cellStyles count="2493">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 2" xfId="1021"/>
    <cellStyle name="_KT (2)_2_TG-TH" xfId="87"/>
    <cellStyle name="_KT (2)_3" xfId="88"/>
    <cellStyle name="_KT (2)_3 2" xfId="1022"/>
    <cellStyle name="_KT (2)_3_TG-TH" xfId="89"/>
    <cellStyle name="_KT (2)_4" xfId="90"/>
    <cellStyle name="_KT (2)_4_TG-TH" xfId="91"/>
    <cellStyle name="_KT (2)_4_TG-TH 2" xfId="1023"/>
    <cellStyle name="_KT (2)_5" xfId="92"/>
    <cellStyle name="_KT (2)_TG-TH" xfId="93"/>
    <cellStyle name="_KT (2)_TG-TH 2" xfId="1024"/>
    <cellStyle name="_KT_TG" xfId="94"/>
    <cellStyle name="_KT_TG 2" xfId="1025"/>
    <cellStyle name="_KT_TG_1" xfId="95"/>
    <cellStyle name="_KT_TG_2" xfId="96"/>
    <cellStyle name="_KT_TG_3" xfId="97"/>
    <cellStyle name="_KT_TG_3 2" xfId="1026"/>
    <cellStyle name="_KT_TG_4" xfId="98"/>
    <cellStyle name="_SO T11" xfId="99"/>
    <cellStyle name="_TG-TH" xfId="100"/>
    <cellStyle name="_TG-TH 2" xfId="1027"/>
    <cellStyle name="_TG-TH_1" xfId="101"/>
    <cellStyle name="_TG-TH_2" xfId="102"/>
    <cellStyle name="_TG-TH_3" xfId="103"/>
    <cellStyle name="_TG-TH_4" xfId="104"/>
    <cellStyle name="_TG-TH_4 2" xfId="1028"/>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1890"/>
    <cellStyle name="20% - Accent1 10 2" xfId="2473"/>
    <cellStyle name="20% - Accent1 11" xfId="2378"/>
    <cellStyle name="20% - Accent1 12" xfId="1400"/>
    <cellStyle name="20% - Accent1 2" xfId="114"/>
    <cellStyle name="20% - Accent1 3" xfId="115"/>
    <cellStyle name="20% - Accent1 3 2" xfId="1545"/>
    <cellStyle name="20% - Accent1 3 3" xfId="2033"/>
    <cellStyle name="20% - Accent1 3 4" xfId="1029"/>
    <cellStyle name="20% - Accent1 4" xfId="876"/>
    <cellStyle name="20% - Accent1 4 2" xfId="1905"/>
    <cellStyle name="20% - Accent1 4 3" xfId="2393"/>
    <cellStyle name="20% - Accent1 4 4" xfId="1415"/>
    <cellStyle name="20% - Accent1 5" xfId="891"/>
    <cellStyle name="20% - Accent1 5 2" xfId="1918"/>
    <cellStyle name="20% - Accent1 5 3" xfId="2406"/>
    <cellStyle name="20% - Accent1 5 4" xfId="1428"/>
    <cellStyle name="20% - Accent1 6" xfId="906"/>
    <cellStyle name="20% - Accent1 6 2" xfId="1931"/>
    <cellStyle name="20% - Accent1 6 3" xfId="2419"/>
    <cellStyle name="20% - Accent1 6 4" xfId="1441"/>
    <cellStyle name="20% - Accent1 7" xfId="920"/>
    <cellStyle name="20% - Accent1 7 2" xfId="1944"/>
    <cellStyle name="20% - Accent1 7 3" xfId="2432"/>
    <cellStyle name="20% - Accent1 7 4" xfId="1454"/>
    <cellStyle name="20% - Accent1 8" xfId="935"/>
    <cellStyle name="20% - Accent1 8 2" xfId="1957"/>
    <cellStyle name="20% - Accent1 8 3" xfId="2445"/>
    <cellStyle name="20% - Accent1 8 4" xfId="1467"/>
    <cellStyle name="20% - Accent1 9" xfId="950"/>
    <cellStyle name="20% - Accent1 9 2" xfId="1970"/>
    <cellStyle name="20% - Accent1 9 3" xfId="2458"/>
    <cellStyle name="20% - Accent1 9 4" xfId="1480"/>
    <cellStyle name="20% - Accent2" xfId="852" builtinId="34" customBuiltin="1"/>
    <cellStyle name="20% - Accent2 10" xfId="1892"/>
    <cellStyle name="20% - Accent2 10 2" xfId="2474"/>
    <cellStyle name="20% - Accent2 11" xfId="2380"/>
    <cellStyle name="20% - Accent2 12" xfId="1402"/>
    <cellStyle name="20% - Accent2 2" xfId="116"/>
    <cellStyle name="20% - Accent2 3" xfId="117"/>
    <cellStyle name="20% - Accent2 3 2" xfId="1546"/>
    <cellStyle name="20% - Accent2 3 3" xfId="2034"/>
    <cellStyle name="20% - Accent2 3 4" xfId="1030"/>
    <cellStyle name="20% - Accent2 4" xfId="877"/>
    <cellStyle name="20% - Accent2 4 2" xfId="1906"/>
    <cellStyle name="20% - Accent2 4 3" xfId="2394"/>
    <cellStyle name="20% - Accent2 4 4" xfId="1416"/>
    <cellStyle name="20% - Accent2 5" xfId="892"/>
    <cellStyle name="20% - Accent2 5 2" xfId="1919"/>
    <cellStyle name="20% - Accent2 5 3" xfId="2407"/>
    <cellStyle name="20% - Accent2 5 4" xfId="1429"/>
    <cellStyle name="20% - Accent2 6" xfId="907"/>
    <cellStyle name="20% - Accent2 6 2" xfId="1932"/>
    <cellStyle name="20% - Accent2 6 3" xfId="2420"/>
    <cellStyle name="20% - Accent2 6 4" xfId="1442"/>
    <cellStyle name="20% - Accent2 7" xfId="921"/>
    <cellStyle name="20% - Accent2 7 2" xfId="1945"/>
    <cellStyle name="20% - Accent2 7 3" xfId="2433"/>
    <cellStyle name="20% - Accent2 7 4" xfId="1455"/>
    <cellStyle name="20% - Accent2 8" xfId="936"/>
    <cellStyle name="20% - Accent2 8 2" xfId="1958"/>
    <cellStyle name="20% - Accent2 8 3" xfId="2446"/>
    <cellStyle name="20% - Accent2 8 4" xfId="1468"/>
    <cellStyle name="20% - Accent2 9" xfId="951"/>
    <cellStyle name="20% - Accent2 9 2" xfId="1971"/>
    <cellStyle name="20% - Accent2 9 3" xfId="2459"/>
    <cellStyle name="20% - Accent2 9 4" xfId="1481"/>
    <cellStyle name="20% - Accent3" xfId="856" builtinId="38" customBuiltin="1"/>
    <cellStyle name="20% - Accent3 10" xfId="1894"/>
    <cellStyle name="20% - Accent3 10 2" xfId="2475"/>
    <cellStyle name="20% - Accent3 11" xfId="2382"/>
    <cellStyle name="20% - Accent3 12" xfId="1404"/>
    <cellStyle name="20% - Accent3 2" xfId="118"/>
    <cellStyle name="20% - Accent3 3" xfId="119"/>
    <cellStyle name="20% - Accent3 3 2" xfId="1547"/>
    <cellStyle name="20% - Accent3 3 3" xfId="2035"/>
    <cellStyle name="20% - Accent3 3 4" xfId="1031"/>
    <cellStyle name="20% - Accent3 4" xfId="878"/>
    <cellStyle name="20% - Accent3 4 2" xfId="1907"/>
    <cellStyle name="20% - Accent3 4 3" xfId="2395"/>
    <cellStyle name="20% - Accent3 4 4" xfId="1417"/>
    <cellStyle name="20% - Accent3 5" xfId="893"/>
    <cellStyle name="20% - Accent3 5 2" xfId="1920"/>
    <cellStyle name="20% - Accent3 5 3" xfId="2408"/>
    <cellStyle name="20% - Accent3 5 4" xfId="1430"/>
    <cellStyle name="20% - Accent3 6" xfId="908"/>
    <cellStyle name="20% - Accent3 6 2" xfId="1933"/>
    <cellStyle name="20% - Accent3 6 3" xfId="2421"/>
    <cellStyle name="20% - Accent3 6 4" xfId="1443"/>
    <cellStyle name="20% - Accent3 7" xfId="922"/>
    <cellStyle name="20% - Accent3 7 2" xfId="1946"/>
    <cellStyle name="20% - Accent3 7 3" xfId="2434"/>
    <cellStyle name="20% - Accent3 7 4" xfId="1456"/>
    <cellStyle name="20% - Accent3 8" xfId="937"/>
    <cellStyle name="20% - Accent3 8 2" xfId="1959"/>
    <cellStyle name="20% - Accent3 8 3" xfId="2447"/>
    <cellStyle name="20% - Accent3 8 4" xfId="1469"/>
    <cellStyle name="20% - Accent3 9" xfId="952"/>
    <cellStyle name="20% - Accent3 9 2" xfId="1972"/>
    <cellStyle name="20% - Accent3 9 3" xfId="2460"/>
    <cellStyle name="20% - Accent3 9 4" xfId="1482"/>
    <cellStyle name="20% - Accent4" xfId="860" builtinId="42" customBuiltin="1"/>
    <cellStyle name="20% - Accent4 10" xfId="1896"/>
    <cellStyle name="20% - Accent4 10 2" xfId="2476"/>
    <cellStyle name="20% - Accent4 11" xfId="2384"/>
    <cellStyle name="20% - Accent4 12" xfId="1406"/>
    <cellStyle name="20% - Accent4 2" xfId="120"/>
    <cellStyle name="20% - Accent4 3" xfId="121"/>
    <cellStyle name="20% - Accent4 3 2" xfId="1548"/>
    <cellStyle name="20% - Accent4 3 3" xfId="2036"/>
    <cellStyle name="20% - Accent4 3 4" xfId="1032"/>
    <cellStyle name="20% - Accent4 4" xfId="879"/>
    <cellStyle name="20% - Accent4 4 2" xfId="1908"/>
    <cellStyle name="20% - Accent4 4 3" xfId="2396"/>
    <cellStyle name="20% - Accent4 4 4" xfId="1418"/>
    <cellStyle name="20% - Accent4 5" xfId="894"/>
    <cellStyle name="20% - Accent4 5 2" xfId="1921"/>
    <cellStyle name="20% - Accent4 5 3" xfId="2409"/>
    <cellStyle name="20% - Accent4 5 4" xfId="1431"/>
    <cellStyle name="20% - Accent4 6" xfId="909"/>
    <cellStyle name="20% - Accent4 6 2" xfId="1934"/>
    <cellStyle name="20% - Accent4 6 3" xfId="2422"/>
    <cellStyle name="20% - Accent4 6 4" xfId="1444"/>
    <cellStyle name="20% - Accent4 7" xfId="923"/>
    <cellStyle name="20% - Accent4 7 2" xfId="1947"/>
    <cellStyle name="20% - Accent4 7 3" xfId="2435"/>
    <cellStyle name="20% - Accent4 7 4" xfId="1457"/>
    <cellStyle name="20% - Accent4 8" xfId="938"/>
    <cellStyle name="20% - Accent4 8 2" xfId="1960"/>
    <cellStyle name="20% - Accent4 8 3" xfId="2448"/>
    <cellStyle name="20% - Accent4 8 4" xfId="1470"/>
    <cellStyle name="20% - Accent4 9" xfId="953"/>
    <cellStyle name="20% - Accent4 9 2" xfId="1973"/>
    <cellStyle name="20% - Accent4 9 3" xfId="2461"/>
    <cellStyle name="20% - Accent4 9 4" xfId="1483"/>
    <cellStyle name="20% - Accent5" xfId="864" builtinId="46" customBuiltin="1"/>
    <cellStyle name="20% - Accent5 10" xfId="1898"/>
    <cellStyle name="20% - Accent5 10 2" xfId="2477"/>
    <cellStyle name="20% - Accent5 11" xfId="2386"/>
    <cellStyle name="20% - Accent5 12" xfId="1408"/>
    <cellStyle name="20% - Accent5 2" xfId="122"/>
    <cellStyle name="20% - Accent5 3" xfId="123"/>
    <cellStyle name="20% - Accent5 3 2" xfId="1549"/>
    <cellStyle name="20% - Accent5 3 3" xfId="2037"/>
    <cellStyle name="20% - Accent5 3 4" xfId="1033"/>
    <cellStyle name="20% - Accent5 4" xfId="880"/>
    <cellStyle name="20% - Accent5 4 2" xfId="1909"/>
    <cellStyle name="20% - Accent5 4 3" xfId="2397"/>
    <cellStyle name="20% - Accent5 4 4" xfId="1419"/>
    <cellStyle name="20% - Accent5 5" xfId="895"/>
    <cellStyle name="20% - Accent5 5 2" xfId="1922"/>
    <cellStyle name="20% - Accent5 5 3" xfId="2410"/>
    <cellStyle name="20% - Accent5 5 4" xfId="1432"/>
    <cellStyle name="20% - Accent5 6" xfId="910"/>
    <cellStyle name="20% - Accent5 6 2" xfId="1935"/>
    <cellStyle name="20% - Accent5 6 3" xfId="2423"/>
    <cellStyle name="20% - Accent5 6 4" xfId="1445"/>
    <cellStyle name="20% - Accent5 7" xfId="924"/>
    <cellStyle name="20% - Accent5 7 2" xfId="1948"/>
    <cellStyle name="20% - Accent5 7 3" xfId="2436"/>
    <cellStyle name="20% - Accent5 7 4" xfId="1458"/>
    <cellStyle name="20% - Accent5 8" xfId="939"/>
    <cellStyle name="20% - Accent5 8 2" xfId="1961"/>
    <cellStyle name="20% - Accent5 8 3" xfId="2449"/>
    <cellStyle name="20% - Accent5 8 4" xfId="1471"/>
    <cellStyle name="20% - Accent5 9" xfId="954"/>
    <cellStyle name="20% - Accent5 9 2" xfId="1974"/>
    <cellStyle name="20% - Accent5 9 3" xfId="2462"/>
    <cellStyle name="20% - Accent5 9 4" xfId="1484"/>
    <cellStyle name="20% - Accent6" xfId="868" builtinId="50" customBuiltin="1"/>
    <cellStyle name="20% - Accent6 10" xfId="1900"/>
    <cellStyle name="20% - Accent6 10 2" xfId="2478"/>
    <cellStyle name="20% - Accent6 11" xfId="2388"/>
    <cellStyle name="20% - Accent6 12" xfId="1410"/>
    <cellStyle name="20% - Accent6 2" xfId="124"/>
    <cellStyle name="20% - Accent6 3" xfId="125"/>
    <cellStyle name="20% - Accent6 3 2" xfId="1550"/>
    <cellStyle name="20% - Accent6 3 3" xfId="2038"/>
    <cellStyle name="20% - Accent6 3 4" xfId="1034"/>
    <cellStyle name="20% - Accent6 4" xfId="881"/>
    <cellStyle name="20% - Accent6 4 2" xfId="1910"/>
    <cellStyle name="20% - Accent6 4 3" xfId="2398"/>
    <cellStyle name="20% - Accent6 4 4" xfId="1420"/>
    <cellStyle name="20% - Accent6 5" xfId="896"/>
    <cellStyle name="20% - Accent6 5 2" xfId="1923"/>
    <cellStyle name="20% - Accent6 5 3" xfId="2411"/>
    <cellStyle name="20% - Accent6 5 4" xfId="1433"/>
    <cellStyle name="20% - Accent6 6" xfId="911"/>
    <cellStyle name="20% - Accent6 6 2" xfId="1936"/>
    <cellStyle name="20% - Accent6 6 3" xfId="2424"/>
    <cellStyle name="20% - Accent6 6 4" xfId="1446"/>
    <cellStyle name="20% - Accent6 7" xfId="925"/>
    <cellStyle name="20% - Accent6 7 2" xfId="1949"/>
    <cellStyle name="20% - Accent6 7 3" xfId="2437"/>
    <cellStyle name="20% - Accent6 7 4" xfId="1459"/>
    <cellStyle name="20% - Accent6 8" xfId="940"/>
    <cellStyle name="20% - Accent6 8 2" xfId="1962"/>
    <cellStyle name="20% - Accent6 8 3" xfId="2450"/>
    <cellStyle name="20% - Accent6 8 4" xfId="1472"/>
    <cellStyle name="20% - Accent6 9" xfId="955"/>
    <cellStyle name="20% - Accent6 9 2" xfId="1975"/>
    <cellStyle name="20% - Accent6 9 3" xfId="2463"/>
    <cellStyle name="20% - Accent6 9 4" xfId="1485"/>
    <cellStyle name="3" xfId="126"/>
    <cellStyle name="³£¹æ_GZ TV" xfId="127"/>
    <cellStyle name="4" xfId="128"/>
    <cellStyle name="40% - Accent1" xfId="849" builtinId="31" customBuiltin="1"/>
    <cellStyle name="40% - Accent1 10" xfId="1891"/>
    <cellStyle name="40% - Accent1 10 2" xfId="2479"/>
    <cellStyle name="40% - Accent1 11" xfId="2379"/>
    <cellStyle name="40% - Accent1 12" xfId="1401"/>
    <cellStyle name="40% - Accent1 2" xfId="129"/>
    <cellStyle name="40% - Accent1 3" xfId="130"/>
    <cellStyle name="40% - Accent1 3 2" xfId="1551"/>
    <cellStyle name="40% - Accent1 3 3" xfId="2039"/>
    <cellStyle name="40% - Accent1 3 4" xfId="1035"/>
    <cellStyle name="40% - Accent1 4" xfId="882"/>
    <cellStyle name="40% - Accent1 4 2" xfId="1911"/>
    <cellStyle name="40% - Accent1 4 3" xfId="2399"/>
    <cellStyle name="40% - Accent1 4 4" xfId="1421"/>
    <cellStyle name="40% - Accent1 5" xfId="897"/>
    <cellStyle name="40% - Accent1 5 2" xfId="1924"/>
    <cellStyle name="40% - Accent1 5 3" xfId="2412"/>
    <cellStyle name="40% - Accent1 5 4" xfId="1434"/>
    <cellStyle name="40% - Accent1 6" xfId="912"/>
    <cellStyle name="40% - Accent1 6 2" xfId="1937"/>
    <cellStyle name="40% - Accent1 6 3" xfId="2425"/>
    <cellStyle name="40% - Accent1 6 4" xfId="1447"/>
    <cellStyle name="40% - Accent1 7" xfId="926"/>
    <cellStyle name="40% - Accent1 7 2" xfId="1950"/>
    <cellStyle name="40% - Accent1 7 3" xfId="2438"/>
    <cellStyle name="40% - Accent1 7 4" xfId="1460"/>
    <cellStyle name="40% - Accent1 8" xfId="941"/>
    <cellStyle name="40% - Accent1 8 2" xfId="1963"/>
    <cellStyle name="40% - Accent1 8 3" xfId="2451"/>
    <cellStyle name="40% - Accent1 8 4" xfId="1473"/>
    <cellStyle name="40% - Accent1 9" xfId="956"/>
    <cellStyle name="40% - Accent1 9 2" xfId="1976"/>
    <cellStyle name="40% - Accent1 9 3" xfId="2464"/>
    <cellStyle name="40% - Accent1 9 4" xfId="1486"/>
    <cellStyle name="40% - Accent2" xfId="853" builtinId="35" customBuiltin="1"/>
    <cellStyle name="40% - Accent2 10" xfId="1893"/>
    <cellStyle name="40% - Accent2 10 2" xfId="2480"/>
    <cellStyle name="40% - Accent2 11" xfId="2381"/>
    <cellStyle name="40% - Accent2 12" xfId="1403"/>
    <cellStyle name="40% - Accent2 2" xfId="131"/>
    <cellStyle name="40% - Accent2 3" xfId="132"/>
    <cellStyle name="40% - Accent2 3 2" xfId="1552"/>
    <cellStyle name="40% - Accent2 3 3" xfId="2040"/>
    <cellStyle name="40% - Accent2 3 4" xfId="1036"/>
    <cellStyle name="40% - Accent2 4" xfId="883"/>
    <cellStyle name="40% - Accent2 4 2" xfId="1912"/>
    <cellStyle name="40% - Accent2 4 3" xfId="2400"/>
    <cellStyle name="40% - Accent2 4 4" xfId="1422"/>
    <cellStyle name="40% - Accent2 5" xfId="898"/>
    <cellStyle name="40% - Accent2 5 2" xfId="1925"/>
    <cellStyle name="40% - Accent2 5 3" xfId="2413"/>
    <cellStyle name="40% - Accent2 5 4" xfId="1435"/>
    <cellStyle name="40% - Accent2 6" xfId="913"/>
    <cellStyle name="40% - Accent2 6 2" xfId="1938"/>
    <cellStyle name="40% - Accent2 6 3" xfId="2426"/>
    <cellStyle name="40% - Accent2 6 4" xfId="1448"/>
    <cellStyle name="40% - Accent2 7" xfId="927"/>
    <cellStyle name="40% - Accent2 7 2" xfId="1951"/>
    <cellStyle name="40% - Accent2 7 3" xfId="2439"/>
    <cellStyle name="40% - Accent2 7 4" xfId="1461"/>
    <cellStyle name="40% - Accent2 8" xfId="942"/>
    <cellStyle name="40% - Accent2 8 2" xfId="1964"/>
    <cellStyle name="40% - Accent2 8 3" xfId="2452"/>
    <cellStyle name="40% - Accent2 8 4" xfId="1474"/>
    <cellStyle name="40% - Accent2 9" xfId="957"/>
    <cellStyle name="40% - Accent2 9 2" xfId="1977"/>
    <cellStyle name="40% - Accent2 9 3" xfId="2465"/>
    <cellStyle name="40% - Accent2 9 4" xfId="1487"/>
    <cellStyle name="40% - Accent3" xfId="857" builtinId="39" customBuiltin="1"/>
    <cellStyle name="40% - Accent3 10" xfId="1895"/>
    <cellStyle name="40% - Accent3 10 2" xfId="2481"/>
    <cellStyle name="40% - Accent3 11" xfId="2383"/>
    <cellStyle name="40% - Accent3 12" xfId="1405"/>
    <cellStyle name="40% - Accent3 2" xfId="133"/>
    <cellStyle name="40% - Accent3 3" xfId="134"/>
    <cellStyle name="40% - Accent3 3 2" xfId="1553"/>
    <cellStyle name="40% - Accent3 3 3" xfId="2041"/>
    <cellStyle name="40% - Accent3 3 4" xfId="1037"/>
    <cellStyle name="40% - Accent3 4" xfId="884"/>
    <cellStyle name="40% - Accent3 4 2" xfId="1913"/>
    <cellStyle name="40% - Accent3 4 3" xfId="2401"/>
    <cellStyle name="40% - Accent3 4 4" xfId="1423"/>
    <cellStyle name="40% - Accent3 5" xfId="899"/>
    <cellStyle name="40% - Accent3 5 2" xfId="1926"/>
    <cellStyle name="40% - Accent3 5 3" xfId="2414"/>
    <cellStyle name="40% - Accent3 5 4" xfId="1436"/>
    <cellStyle name="40% - Accent3 6" xfId="914"/>
    <cellStyle name="40% - Accent3 6 2" xfId="1939"/>
    <cellStyle name="40% - Accent3 6 3" xfId="2427"/>
    <cellStyle name="40% - Accent3 6 4" xfId="1449"/>
    <cellStyle name="40% - Accent3 7" xfId="928"/>
    <cellStyle name="40% - Accent3 7 2" xfId="1952"/>
    <cellStyle name="40% - Accent3 7 3" xfId="2440"/>
    <cellStyle name="40% - Accent3 7 4" xfId="1462"/>
    <cellStyle name="40% - Accent3 8" xfId="943"/>
    <cellStyle name="40% - Accent3 8 2" xfId="1965"/>
    <cellStyle name="40% - Accent3 8 3" xfId="2453"/>
    <cellStyle name="40% - Accent3 8 4" xfId="1475"/>
    <cellStyle name="40% - Accent3 9" xfId="958"/>
    <cellStyle name="40% - Accent3 9 2" xfId="1978"/>
    <cellStyle name="40% - Accent3 9 3" xfId="2466"/>
    <cellStyle name="40% - Accent3 9 4" xfId="1488"/>
    <cellStyle name="40% - Accent4" xfId="861" builtinId="43" customBuiltin="1"/>
    <cellStyle name="40% - Accent4 10" xfId="1897"/>
    <cellStyle name="40% - Accent4 10 2" xfId="2482"/>
    <cellStyle name="40% - Accent4 11" xfId="2385"/>
    <cellStyle name="40% - Accent4 12" xfId="1407"/>
    <cellStyle name="40% - Accent4 2" xfId="135"/>
    <cellStyle name="40% - Accent4 3" xfId="136"/>
    <cellStyle name="40% - Accent4 3 2" xfId="1554"/>
    <cellStyle name="40% - Accent4 3 3" xfId="2042"/>
    <cellStyle name="40% - Accent4 3 4" xfId="1038"/>
    <cellStyle name="40% - Accent4 4" xfId="885"/>
    <cellStyle name="40% - Accent4 4 2" xfId="1914"/>
    <cellStyle name="40% - Accent4 4 3" xfId="2402"/>
    <cellStyle name="40% - Accent4 4 4" xfId="1424"/>
    <cellStyle name="40% - Accent4 5" xfId="900"/>
    <cellStyle name="40% - Accent4 5 2" xfId="1927"/>
    <cellStyle name="40% - Accent4 5 3" xfId="2415"/>
    <cellStyle name="40% - Accent4 5 4" xfId="1437"/>
    <cellStyle name="40% - Accent4 6" xfId="915"/>
    <cellStyle name="40% - Accent4 6 2" xfId="1940"/>
    <cellStyle name="40% - Accent4 6 3" xfId="2428"/>
    <cellStyle name="40% - Accent4 6 4" xfId="1450"/>
    <cellStyle name="40% - Accent4 7" xfId="929"/>
    <cellStyle name="40% - Accent4 7 2" xfId="1953"/>
    <cellStyle name="40% - Accent4 7 3" xfId="2441"/>
    <cellStyle name="40% - Accent4 7 4" xfId="1463"/>
    <cellStyle name="40% - Accent4 8" xfId="944"/>
    <cellStyle name="40% - Accent4 8 2" xfId="1966"/>
    <cellStyle name="40% - Accent4 8 3" xfId="2454"/>
    <cellStyle name="40% - Accent4 8 4" xfId="1476"/>
    <cellStyle name="40% - Accent4 9" xfId="959"/>
    <cellStyle name="40% - Accent4 9 2" xfId="1979"/>
    <cellStyle name="40% - Accent4 9 3" xfId="2467"/>
    <cellStyle name="40% - Accent4 9 4" xfId="1489"/>
    <cellStyle name="40% - Accent5" xfId="865" builtinId="47" customBuiltin="1"/>
    <cellStyle name="40% - Accent5 10" xfId="1899"/>
    <cellStyle name="40% - Accent5 10 2" xfId="2483"/>
    <cellStyle name="40% - Accent5 11" xfId="2387"/>
    <cellStyle name="40% - Accent5 12" xfId="1409"/>
    <cellStyle name="40% - Accent5 2" xfId="137"/>
    <cellStyle name="40% - Accent5 3" xfId="138"/>
    <cellStyle name="40% - Accent5 3 2" xfId="1555"/>
    <cellStyle name="40% - Accent5 3 3" xfId="2043"/>
    <cellStyle name="40% - Accent5 3 4" xfId="1039"/>
    <cellStyle name="40% - Accent5 4" xfId="886"/>
    <cellStyle name="40% - Accent5 4 2" xfId="1915"/>
    <cellStyle name="40% - Accent5 4 3" xfId="2403"/>
    <cellStyle name="40% - Accent5 4 4" xfId="1425"/>
    <cellStyle name="40% - Accent5 5" xfId="901"/>
    <cellStyle name="40% - Accent5 5 2" xfId="1928"/>
    <cellStyle name="40% - Accent5 5 3" xfId="2416"/>
    <cellStyle name="40% - Accent5 5 4" xfId="1438"/>
    <cellStyle name="40% - Accent5 6" xfId="916"/>
    <cellStyle name="40% - Accent5 6 2" xfId="1941"/>
    <cellStyle name="40% - Accent5 6 3" xfId="2429"/>
    <cellStyle name="40% - Accent5 6 4" xfId="1451"/>
    <cellStyle name="40% - Accent5 7" xfId="930"/>
    <cellStyle name="40% - Accent5 7 2" xfId="1954"/>
    <cellStyle name="40% - Accent5 7 3" xfId="2442"/>
    <cellStyle name="40% - Accent5 7 4" xfId="1464"/>
    <cellStyle name="40% - Accent5 8" xfId="945"/>
    <cellStyle name="40% - Accent5 8 2" xfId="1967"/>
    <cellStyle name="40% - Accent5 8 3" xfId="2455"/>
    <cellStyle name="40% - Accent5 8 4" xfId="1477"/>
    <cellStyle name="40% - Accent5 9" xfId="960"/>
    <cellStyle name="40% - Accent5 9 2" xfId="1980"/>
    <cellStyle name="40% - Accent5 9 3" xfId="2468"/>
    <cellStyle name="40% - Accent5 9 4" xfId="1490"/>
    <cellStyle name="40% - Accent6" xfId="869" builtinId="51" customBuiltin="1"/>
    <cellStyle name="40% - Accent6 10" xfId="1901"/>
    <cellStyle name="40% - Accent6 10 2" xfId="2484"/>
    <cellStyle name="40% - Accent6 11" xfId="2389"/>
    <cellStyle name="40% - Accent6 12" xfId="1411"/>
    <cellStyle name="40% - Accent6 2" xfId="139"/>
    <cellStyle name="40% - Accent6 3" xfId="140"/>
    <cellStyle name="40% - Accent6 3 2" xfId="1556"/>
    <cellStyle name="40% - Accent6 3 3" xfId="2044"/>
    <cellStyle name="40% - Accent6 3 4" xfId="1040"/>
    <cellStyle name="40% - Accent6 4" xfId="887"/>
    <cellStyle name="40% - Accent6 4 2" xfId="1916"/>
    <cellStyle name="40% - Accent6 4 3" xfId="2404"/>
    <cellStyle name="40% - Accent6 4 4" xfId="1426"/>
    <cellStyle name="40% - Accent6 5" xfId="902"/>
    <cellStyle name="40% - Accent6 5 2" xfId="1929"/>
    <cellStyle name="40% - Accent6 5 3" xfId="2417"/>
    <cellStyle name="40% - Accent6 5 4" xfId="1439"/>
    <cellStyle name="40% - Accent6 6" xfId="917"/>
    <cellStyle name="40% - Accent6 6 2" xfId="1942"/>
    <cellStyle name="40% - Accent6 6 3" xfId="2430"/>
    <cellStyle name="40% - Accent6 6 4" xfId="1452"/>
    <cellStyle name="40% - Accent6 7" xfId="931"/>
    <cellStyle name="40% - Accent6 7 2" xfId="1955"/>
    <cellStyle name="40% - Accent6 7 3" xfId="2443"/>
    <cellStyle name="40% - Accent6 7 4" xfId="1465"/>
    <cellStyle name="40% - Accent6 8" xfId="946"/>
    <cellStyle name="40% - Accent6 8 2" xfId="1968"/>
    <cellStyle name="40% - Accent6 8 3" xfId="2456"/>
    <cellStyle name="40% - Accent6 8 4" xfId="1478"/>
    <cellStyle name="40% - Accent6 9" xfId="961"/>
    <cellStyle name="40% - Accent6 9 2" xfId="1981"/>
    <cellStyle name="40% - Accent6 9 3" xfId="2469"/>
    <cellStyle name="40% - Accent6 9 4" xfId="149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B 2" xfId="1041"/>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0] 2 2" xfId="1042"/>
    <cellStyle name="Comma 10" xfId="2"/>
    <cellStyle name="Comma 10 2" xfId="213"/>
    <cellStyle name="Comma 10 2 2" xfId="1557"/>
    <cellStyle name="Comma 10 2 3" xfId="2045"/>
    <cellStyle name="Comma 10 2 4" xfId="1043"/>
    <cellStyle name="Comma 10 3" xfId="966"/>
    <cellStyle name="Comma 10 3 2" xfId="1985"/>
    <cellStyle name="Comma 10 3 3" xfId="1495"/>
    <cellStyle name="Comma 10 4" xfId="967"/>
    <cellStyle name="Comma 10 4 2" xfId="1986"/>
    <cellStyle name="Comma 10 4 3" xfId="1496"/>
    <cellStyle name="Comma 10 5" xfId="1505"/>
    <cellStyle name="Comma 10 6" xfId="1993"/>
    <cellStyle name="Comma 10 7" xfId="978"/>
    <cellStyle name="Comma 11" xfId="214"/>
    <cellStyle name="Comma 11 2" xfId="215"/>
    <cellStyle name="Comma 11 2 2" xfId="1045"/>
    <cellStyle name="Comma 11 3" xfId="1044"/>
    <cellStyle name="Comma 12" xfId="3"/>
    <cellStyle name="Comma 12 2" xfId="979"/>
    <cellStyle name="Comma 13" xfId="216"/>
    <cellStyle name="Comma 13 2" xfId="1046"/>
    <cellStyle name="Comma 14" xfId="217"/>
    <cellStyle name="Comma 14 2" xfId="1047"/>
    <cellStyle name="Comma 15" xfId="218"/>
    <cellStyle name="Comma 15 2" xfId="1048"/>
    <cellStyle name="Comma 16" xfId="219"/>
    <cellStyle name="Comma 16 2" xfId="1049"/>
    <cellStyle name="Comma 17" xfId="220"/>
    <cellStyle name="Comma 17 2" xfId="1050"/>
    <cellStyle name="Comma 18" xfId="221"/>
    <cellStyle name="Comma 18 2" xfId="1051"/>
    <cellStyle name="Comma 19" xfId="222"/>
    <cellStyle name="Comma 19 2" xfId="1052"/>
    <cellStyle name="Comma 2" xfId="4"/>
    <cellStyle name="Comma 2 10" xfId="980"/>
    <cellStyle name="Comma 2 2" xfId="5"/>
    <cellStyle name="Comma 2 2 2" xfId="223"/>
    <cellStyle name="Comma 2 2 2 2" xfId="224"/>
    <cellStyle name="Comma 2 2 2 2 2" xfId="1054"/>
    <cellStyle name="Comma 2 2 2 3" xfId="1558"/>
    <cellStyle name="Comma 2 2 2 4" xfId="2046"/>
    <cellStyle name="Comma 2 2 2 5" xfId="1053"/>
    <cellStyle name="Comma 2 2 3" xfId="225"/>
    <cellStyle name="Comma 2 2 3 2" xfId="226"/>
    <cellStyle name="Comma 2 2 3 2 2" xfId="1559"/>
    <cellStyle name="Comma 2 2 3 2 3" xfId="2047"/>
    <cellStyle name="Comma 2 2 3 2 4" xfId="1056"/>
    <cellStyle name="Comma 2 2 3 3" xfId="1055"/>
    <cellStyle name="Comma 2 2 4" xfId="227"/>
    <cellStyle name="Comma 2 2 4 2" xfId="1057"/>
    <cellStyle name="Comma 2 3" xfId="228"/>
    <cellStyle name="Comma 2 3 2" xfId="229"/>
    <cellStyle name="Comma 2 3 2 2" xfId="1561"/>
    <cellStyle name="Comma 2 3 2 3" xfId="2049"/>
    <cellStyle name="Comma 2 3 2 4" xfId="1059"/>
    <cellStyle name="Comma 2 3 3" xfId="230"/>
    <cellStyle name="Comma 2 3 3 2" xfId="1060"/>
    <cellStyle name="Comma 2 3 4" xfId="1560"/>
    <cellStyle name="Comma 2 3 5" xfId="2048"/>
    <cellStyle name="Comma 2 3 6" xfId="1058"/>
    <cellStyle name="Comma 2 4" xfId="231"/>
    <cellStyle name="Comma 2 4 2" xfId="1562"/>
    <cellStyle name="Comma 2 4 3" xfId="2050"/>
    <cellStyle name="Comma 2 4 4" xfId="1061"/>
    <cellStyle name="Comma 2 5" xfId="232"/>
    <cellStyle name="Comma 2 5 2" xfId="1062"/>
    <cellStyle name="Comma 2 6" xfId="233"/>
    <cellStyle name="Comma 2 6 2" xfId="1563"/>
    <cellStyle name="Comma 2 6 3" xfId="2051"/>
    <cellStyle name="Comma 2 6 4" xfId="1063"/>
    <cellStyle name="Comma 2 7" xfId="965"/>
    <cellStyle name="Comma 2 7 2" xfId="1984"/>
    <cellStyle name="Comma 2 7 3" xfId="1494"/>
    <cellStyle name="Comma 2 8" xfId="1506"/>
    <cellStyle name="Comma 2 9" xfId="1994"/>
    <cellStyle name="Comma 20" xfId="50"/>
    <cellStyle name="Comma 20 2" xfId="1020"/>
    <cellStyle name="Comma 21" xfId="234"/>
    <cellStyle name="Comma 21 2" xfId="1564"/>
    <cellStyle name="Comma 21 3" xfId="2052"/>
    <cellStyle name="Comma 21 4" xfId="1064"/>
    <cellStyle name="Comma 22" xfId="235"/>
    <cellStyle name="Comma 22 2" xfId="1565"/>
    <cellStyle name="Comma 22 3" xfId="2053"/>
    <cellStyle name="Comma 22 4" xfId="1065"/>
    <cellStyle name="Comma 23" xfId="236"/>
    <cellStyle name="Comma 23 2" xfId="237"/>
    <cellStyle name="Comma 23 2 2" xfId="1567"/>
    <cellStyle name="Comma 23 2 3" xfId="2055"/>
    <cellStyle name="Comma 23 2 4" xfId="1067"/>
    <cellStyle name="Comma 23 3" xfId="1566"/>
    <cellStyle name="Comma 23 4" xfId="2054"/>
    <cellStyle name="Comma 23 5" xfId="1066"/>
    <cellStyle name="Comma 24" xfId="238"/>
    <cellStyle name="Comma 24 2" xfId="1568"/>
    <cellStyle name="Comma 24 3" xfId="2056"/>
    <cellStyle name="Comma 24 4" xfId="1068"/>
    <cellStyle name="Comma 25" xfId="239"/>
    <cellStyle name="Comma 25 2" xfId="1569"/>
    <cellStyle name="Comma 25 3" xfId="2057"/>
    <cellStyle name="Comma 25 4" xfId="1069"/>
    <cellStyle name="Comma 26" xfId="240"/>
    <cellStyle name="Comma 26 2" xfId="1570"/>
    <cellStyle name="Comma 26 3" xfId="2058"/>
    <cellStyle name="Comma 26 4" xfId="1070"/>
    <cellStyle name="Comma 27" xfId="874"/>
    <cellStyle name="Comma 27 2" xfId="1904"/>
    <cellStyle name="Comma 27 3" xfId="2392"/>
    <cellStyle name="Comma 27 4" xfId="1414"/>
    <cellStyle name="Comma 28" xfId="970"/>
    <cellStyle name="Comma 28 2" xfId="1989"/>
    <cellStyle name="Comma 28 3" xfId="2489"/>
    <cellStyle name="Comma 28 4" xfId="1499"/>
    <cellStyle name="Comma 29" xfId="972"/>
    <cellStyle name="Comma 29 2" xfId="1991"/>
    <cellStyle name="Comma 29 3" xfId="2491"/>
    <cellStyle name="Comma 29 4" xfId="1501"/>
    <cellStyle name="Comma 3" xfId="6"/>
    <cellStyle name="Comma 3 2" xfId="241"/>
    <cellStyle name="Comma 3 2 2" xfId="242"/>
    <cellStyle name="Comma 3 2 2 2" xfId="1072"/>
    <cellStyle name="Comma 3 2 3" xfId="1071"/>
    <cellStyle name="Comma 3 3" xfId="981"/>
    <cellStyle name="Comma 30" xfId="977"/>
    <cellStyle name="Comma 34" xfId="974"/>
    <cellStyle name="Comma 34 2" xfId="1503"/>
    <cellStyle name="Comma 36" xfId="975"/>
    <cellStyle name="Comma 36 2" xfId="1504"/>
    <cellStyle name="Comma 4" xfId="47"/>
    <cellStyle name="Comma 4 2" xfId="243"/>
    <cellStyle name="Comma 4 2 2" xfId="1073"/>
    <cellStyle name="Comma 4 3" xfId="1542"/>
    <cellStyle name="Comma 4 4" xfId="2030"/>
    <cellStyle name="Comma 4 5" xfId="1017"/>
    <cellStyle name="Comma 5" xfId="244"/>
    <cellStyle name="Comma 5 2" xfId="245"/>
    <cellStyle name="Comma 5 2 2" xfId="246"/>
    <cellStyle name="Comma 5 2 2 2" xfId="1572"/>
    <cellStyle name="Comma 5 2 2 3" xfId="2060"/>
    <cellStyle name="Comma 5 2 2 4" xfId="1076"/>
    <cellStyle name="Comma 5 2 3" xfId="1571"/>
    <cellStyle name="Comma 5 2 4" xfId="2059"/>
    <cellStyle name="Comma 5 2 5" xfId="1075"/>
    <cellStyle name="Comma 5 3" xfId="247"/>
    <cellStyle name="Comma 5 3 2" xfId="1573"/>
    <cellStyle name="Comma 5 3 3" xfId="2061"/>
    <cellStyle name="Comma 5 3 4" xfId="1077"/>
    <cellStyle name="Comma 5 4" xfId="248"/>
    <cellStyle name="Comma 5 4 2" xfId="1574"/>
    <cellStyle name="Comma 5 4 3" xfId="2062"/>
    <cellStyle name="Comma 5 4 4" xfId="1078"/>
    <cellStyle name="Comma 5 5" xfId="249"/>
    <cellStyle name="Comma 5 5 2" xfId="1079"/>
    <cellStyle name="Comma 5 6" xfId="1074"/>
    <cellStyle name="Comma 6" xfId="7"/>
    <cellStyle name="Comma 6 2" xfId="250"/>
    <cellStyle name="Comma 6 2 2" xfId="1080"/>
    <cellStyle name="Comma 6 3" xfId="251"/>
    <cellStyle name="Comma 6 3 2" xfId="1081"/>
    <cellStyle name="Comma 7" xfId="252"/>
    <cellStyle name="Comma 7 2" xfId="253"/>
    <cellStyle name="Comma 7 2 2" xfId="1083"/>
    <cellStyle name="Comma 7 3" xfId="1575"/>
    <cellStyle name="Comma 7 4" xfId="2063"/>
    <cellStyle name="Comma 7 5" xfId="1082"/>
    <cellStyle name="Comma 8" xfId="254"/>
    <cellStyle name="Comma 8 2" xfId="255"/>
    <cellStyle name="Comma 8 2 2" xfId="1085"/>
    <cellStyle name="Comma 8 3" xfId="1576"/>
    <cellStyle name="Comma 8 4" xfId="2064"/>
    <cellStyle name="Comma 8 5" xfId="1084"/>
    <cellStyle name="Comma 9" xfId="256"/>
    <cellStyle name="Comma 9 2" xfId="257"/>
    <cellStyle name="Comma 9 2 2" xfId="1087"/>
    <cellStyle name="Comma 9 3" xfId="1577"/>
    <cellStyle name="Comma 9 4" xfId="2065"/>
    <cellStyle name="Comma 9 5" xfId="1086"/>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 2 2" xfId="1578"/>
    <cellStyle name="Normal 10 2 3" xfId="2066"/>
    <cellStyle name="Normal 10 2 4" xfId="1088"/>
    <cellStyle name="Normal 10 3" xfId="1507"/>
    <cellStyle name="Normal 10 4" xfId="1995"/>
    <cellStyle name="Normal 10 5" xfId="982"/>
    <cellStyle name="Normal 100" xfId="345"/>
    <cellStyle name="Normal 100 2" xfId="1579"/>
    <cellStyle name="Normal 100 3" xfId="2067"/>
    <cellStyle name="Normal 100 4" xfId="1089"/>
    <cellStyle name="Normal 101" xfId="346"/>
    <cellStyle name="Normal 101 2" xfId="1580"/>
    <cellStyle name="Normal 101 3" xfId="2068"/>
    <cellStyle name="Normal 101 4" xfId="1090"/>
    <cellStyle name="Normal 102" xfId="347"/>
    <cellStyle name="Normal 102 2" xfId="1581"/>
    <cellStyle name="Normal 102 3" xfId="2069"/>
    <cellStyle name="Normal 102 4" xfId="1091"/>
    <cellStyle name="Normal 103" xfId="348"/>
    <cellStyle name="Normal 103 2" xfId="1582"/>
    <cellStyle name="Normal 103 3" xfId="2070"/>
    <cellStyle name="Normal 103 4" xfId="1092"/>
    <cellStyle name="Normal 104" xfId="349"/>
    <cellStyle name="Normal 104 2" xfId="1583"/>
    <cellStyle name="Normal 104 3" xfId="2071"/>
    <cellStyle name="Normal 104 4" xfId="1093"/>
    <cellStyle name="Normal 105" xfId="350"/>
    <cellStyle name="Normal 105 2" xfId="1584"/>
    <cellStyle name="Normal 105 3" xfId="2072"/>
    <cellStyle name="Normal 105 4" xfId="1094"/>
    <cellStyle name="Normal 106" xfId="351"/>
    <cellStyle name="Normal 106 2" xfId="1585"/>
    <cellStyle name="Normal 106 3" xfId="2073"/>
    <cellStyle name="Normal 106 4" xfId="1095"/>
    <cellStyle name="Normal 107" xfId="352"/>
    <cellStyle name="Normal 107 2" xfId="1586"/>
    <cellStyle name="Normal 107 3" xfId="2074"/>
    <cellStyle name="Normal 107 4" xfId="1096"/>
    <cellStyle name="Normal 108" xfId="353"/>
    <cellStyle name="Normal 108 2" xfId="1587"/>
    <cellStyle name="Normal 108 3" xfId="2075"/>
    <cellStyle name="Normal 108 4" xfId="1097"/>
    <cellStyle name="Normal 109" xfId="354"/>
    <cellStyle name="Normal 109 2" xfId="1588"/>
    <cellStyle name="Normal 109 3" xfId="2076"/>
    <cellStyle name="Normal 109 4" xfId="1098"/>
    <cellStyle name="Normal 11" xfId="10"/>
    <cellStyle name="Normal 11 2" xfId="355"/>
    <cellStyle name="Normal 11 2 2" xfId="1589"/>
    <cellStyle name="Normal 11 2 3" xfId="2077"/>
    <cellStyle name="Normal 11 2 4" xfId="1099"/>
    <cellStyle name="Normal 11 3" xfId="1508"/>
    <cellStyle name="Normal 11 4" xfId="1996"/>
    <cellStyle name="Normal 11 5" xfId="983"/>
    <cellStyle name="Normal 110" xfId="356"/>
    <cellStyle name="Normal 110 2" xfId="1590"/>
    <cellStyle name="Normal 110 3" xfId="2078"/>
    <cellStyle name="Normal 110 4" xfId="1100"/>
    <cellStyle name="Normal 111" xfId="357"/>
    <cellStyle name="Normal 111 2" xfId="1591"/>
    <cellStyle name="Normal 111 3" xfId="2079"/>
    <cellStyle name="Normal 111 4" xfId="1101"/>
    <cellStyle name="Normal 112" xfId="358"/>
    <cellStyle name="Normal 112 2" xfId="1592"/>
    <cellStyle name="Normal 112 3" xfId="2080"/>
    <cellStyle name="Normal 112 4" xfId="1102"/>
    <cellStyle name="Normal 113" xfId="359"/>
    <cellStyle name="Normal 113 2" xfId="1593"/>
    <cellStyle name="Normal 113 3" xfId="2081"/>
    <cellStyle name="Normal 113 4" xfId="1103"/>
    <cellStyle name="Normal 114" xfId="360"/>
    <cellStyle name="Normal 114 2" xfId="1594"/>
    <cellStyle name="Normal 114 3" xfId="2082"/>
    <cellStyle name="Normal 114 4" xfId="1104"/>
    <cellStyle name="Normal 115" xfId="361"/>
    <cellStyle name="Normal 115 2" xfId="1595"/>
    <cellStyle name="Normal 115 3" xfId="2083"/>
    <cellStyle name="Normal 115 4" xfId="1105"/>
    <cellStyle name="Normal 116" xfId="362"/>
    <cellStyle name="Normal 116 2" xfId="1596"/>
    <cellStyle name="Normal 116 3" xfId="2084"/>
    <cellStyle name="Normal 116 4" xfId="1106"/>
    <cellStyle name="Normal 117" xfId="363"/>
    <cellStyle name="Normal 117 2" xfId="1597"/>
    <cellStyle name="Normal 117 3" xfId="2085"/>
    <cellStyle name="Normal 117 4" xfId="1107"/>
    <cellStyle name="Normal 118" xfId="364"/>
    <cellStyle name="Normal 118 2" xfId="1598"/>
    <cellStyle name="Normal 118 3" xfId="2086"/>
    <cellStyle name="Normal 118 4" xfId="1108"/>
    <cellStyle name="Normal 119" xfId="365"/>
    <cellStyle name="Normal 119 2" xfId="1599"/>
    <cellStyle name="Normal 119 3" xfId="2087"/>
    <cellStyle name="Normal 119 4" xfId="1109"/>
    <cellStyle name="Normal 12" xfId="11"/>
    <cellStyle name="Normal 12 2" xfId="366"/>
    <cellStyle name="Normal 12 2 2" xfId="1600"/>
    <cellStyle name="Normal 12 2 3" xfId="2088"/>
    <cellStyle name="Normal 12 2 4" xfId="1110"/>
    <cellStyle name="Normal 12 3" xfId="1509"/>
    <cellStyle name="Normal 12 4" xfId="1997"/>
    <cellStyle name="Normal 12 5" xfId="984"/>
    <cellStyle name="Normal 120" xfId="367"/>
    <cellStyle name="Normal 120 2" xfId="1601"/>
    <cellStyle name="Normal 120 3" xfId="2089"/>
    <cellStyle name="Normal 120 4" xfId="1111"/>
    <cellStyle name="Normal 121" xfId="368"/>
    <cellStyle name="Normal 121 2" xfId="1602"/>
    <cellStyle name="Normal 121 3" xfId="2090"/>
    <cellStyle name="Normal 121 4" xfId="1112"/>
    <cellStyle name="Normal 122" xfId="369"/>
    <cellStyle name="Normal 122 2" xfId="1603"/>
    <cellStyle name="Normal 122 3" xfId="2091"/>
    <cellStyle name="Normal 122 4" xfId="1113"/>
    <cellStyle name="Normal 123" xfId="370"/>
    <cellStyle name="Normal 123 2" xfId="1604"/>
    <cellStyle name="Normal 123 3" xfId="2092"/>
    <cellStyle name="Normal 123 4" xfId="1114"/>
    <cellStyle name="Normal 124" xfId="371"/>
    <cellStyle name="Normal 124 2" xfId="1605"/>
    <cellStyle name="Normal 124 3" xfId="2093"/>
    <cellStyle name="Normal 124 4" xfId="1115"/>
    <cellStyle name="Normal 125" xfId="372"/>
    <cellStyle name="Normal 125 2" xfId="1606"/>
    <cellStyle name="Normal 125 3" xfId="2094"/>
    <cellStyle name="Normal 125 4" xfId="1116"/>
    <cellStyle name="Normal 126" xfId="373"/>
    <cellStyle name="Normal 126 2" xfId="1607"/>
    <cellStyle name="Normal 126 3" xfId="2095"/>
    <cellStyle name="Normal 126 4" xfId="1117"/>
    <cellStyle name="Normal 127" xfId="374"/>
    <cellStyle name="Normal 127 2" xfId="1608"/>
    <cellStyle name="Normal 127 3" xfId="2096"/>
    <cellStyle name="Normal 127 4" xfId="1118"/>
    <cellStyle name="Normal 128" xfId="375"/>
    <cellStyle name="Normal 128 2" xfId="1609"/>
    <cellStyle name="Normal 128 3" xfId="2097"/>
    <cellStyle name="Normal 128 4" xfId="1119"/>
    <cellStyle name="Normal 129" xfId="376"/>
    <cellStyle name="Normal 129 2" xfId="1610"/>
    <cellStyle name="Normal 129 3" xfId="2098"/>
    <cellStyle name="Normal 129 4" xfId="1120"/>
    <cellStyle name="Normal 13" xfId="12"/>
    <cellStyle name="Normal 13 2" xfId="377"/>
    <cellStyle name="Normal 13 2 2" xfId="1611"/>
    <cellStyle name="Normal 13 2 3" xfId="2099"/>
    <cellStyle name="Normal 13 2 4" xfId="1121"/>
    <cellStyle name="Normal 13 3" xfId="1510"/>
    <cellStyle name="Normal 13 4" xfId="1998"/>
    <cellStyle name="Normal 13 5" xfId="985"/>
    <cellStyle name="Normal 130" xfId="378"/>
    <cellStyle name="Normal 130 2" xfId="1612"/>
    <cellStyle name="Normal 130 3" xfId="2100"/>
    <cellStyle name="Normal 130 4" xfId="1122"/>
    <cellStyle name="Normal 131" xfId="379"/>
    <cellStyle name="Normal 131 2" xfId="1613"/>
    <cellStyle name="Normal 131 3" xfId="2101"/>
    <cellStyle name="Normal 131 4" xfId="1123"/>
    <cellStyle name="Normal 132" xfId="380"/>
    <cellStyle name="Normal 132 2" xfId="1614"/>
    <cellStyle name="Normal 132 3" xfId="2102"/>
    <cellStyle name="Normal 132 4" xfId="1124"/>
    <cellStyle name="Normal 133" xfId="381"/>
    <cellStyle name="Normal 133 2" xfId="1615"/>
    <cellStyle name="Normal 133 3" xfId="2103"/>
    <cellStyle name="Normal 133 4" xfId="1125"/>
    <cellStyle name="Normal 134" xfId="382"/>
    <cellStyle name="Normal 134 2" xfId="1616"/>
    <cellStyle name="Normal 134 3" xfId="2104"/>
    <cellStyle name="Normal 134 4" xfId="1126"/>
    <cellStyle name="Normal 135" xfId="383"/>
    <cellStyle name="Normal 135 2" xfId="1617"/>
    <cellStyle name="Normal 135 3" xfId="2105"/>
    <cellStyle name="Normal 135 4" xfId="1127"/>
    <cellStyle name="Normal 136" xfId="384"/>
    <cellStyle name="Normal 136 2" xfId="1618"/>
    <cellStyle name="Normal 136 3" xfId="2106"/>
    <cellStyle name="Normal 136 4" xfId="1128"/>
    <cellStyle name="Normal 137" xfId="385"/>
    <cellStyle name="Normal 137 2" xfId="1619"/>
    <cellStyle name="Normal 137 3" xfId="2107"/>
    <cellStyle name="Normal 137 4" xfId="1129"/>
    <cellStyle name="Normal 138" xfId="386"/>
    <cellStyle name="Normal 138 2" xfId="1620"/>
    <cellStyle name="Normal 138 3" xfId="2108"/>
    <cellStyle name="Normal 138 4" xfId="1130"/>
    <cellStyle name="Normal 139" xfId="387"/>
    <cellStyle name="Normal 139 2" xfId="1621"/>
    <cellStyle name="Normal 139 3" xfId="2109"/>
    <cellStyle name="Normal 139 4" xfId="1131"/>
    <cellStyle name="Normal 14" xfId="13"/>
    <cellStyle name="Normal 14 2" xfId="388"/>
    <cellStyle name="Normal 14 2 2" xfId="1622"/>
    <cellStyle name="Normal 14 2 3" xfId="2110"/>
    <cellStyle name="Normal 14 2 4" xfId="1132"/>
    <cellStyle name="Normal 14 3" xfId="1511"/>
    <cellStyle name="Normal 14 4" xfId="1999"/>
    <cellStyle name="Normal 14 5" xfId="986"/>
    <cellStyle name="Normal 140" xfId="389"/>
    <cellStyle name="Normal 140 2" xfId="1623"/>
    <cellStyle name="Normal 140 3" xfId="2111"/>
    <cellStyle name="Normal 140 4" xfId="1133"/>
    <cellStyle name="Normal 141" xfId="390"/>
    <cellStyle name="Normal 141 2" xfId="1624"/>
    <cellStyle name="Normal 141 3" xfId="2112"/>
    <cellStyle name="Normal 141 4" xfId="1134"/>
    <cellStyle name="Normal 142" xfId="391"/>
    <cellStyle name="Normal 142 2" xfId="1625"/>
    <cellStyle name="Normal 142 3" xfId="2113"/>
    <cellStyle name="Normal 142 4" xfId="1135"/>
    <cellStyle name="Normal 143" xfId="392"/>
    <cellStyle name="Normal 143 2" xfId="1626"/>
    <cellStyle name="Normal 143 3" xfId="2114"/>
    <cellStyle name="Normal 143 4" xfId="1136"/>
    <cellStyle name="Normal 144" xfId="393"/>
    <cellStyle name="Normal 144 2" xfId="1627"/>
    <cellStyle name="Normal 144 3" xfId="2115"/>
    <cellStyle name="Normal 144 4" xfId="1137"/>
    <cellStyle name="Normal 145" xfId="394"/>
    <cellStyle name="Normal 145 2" xfId="1628"/>
    <cellStyle name="Normal 145 3" xfId="2116"/>
    <cellStyle name="Normal 145 4" xfId="1138"/>
    <cellStyle name="Normal 146" xfId="395"/>
    <cellStyle name="Normal 146 2" xfId="1629"/>
    <cellStyle name="Normal 146 3" xfId="2117"/>
    <cellStyle name="Normal 146 4" xfId="1139"/>
    <cellStyle name="Normal 147" xfId="396"/>
    <cellStyle name="Normal 147 2" xfId="1630"/>
    <cellStyle name="Normal 147 3" xfId="2118"/>
    <cellStyle name="Normal 147 4" xfId="1140"/>
    <cellStyle name="Normal 148" xfId="397"/>
    <cellStyle name="Normal 148 2" xfId="1631"/>
    <cellStyle name="Normal 148 3" xfId="2119"/>
    <cellStyle name="Normal 148 4" xfId="1141"/>
    <cellStyle name="Normal 149" xfId="398"/>
    <cellStyle name="Normal 149 2" xfId="1632"/>
    <cellStyle name="Normal 149 3" xfId="2120"/>
    <cellStyle name="Normal 149 4" xfId="1142"/>
    <cellStyle name="Normal 15" xfId="14"/>
    <cellStyle name="Normal 15 2" xfId="399"/>
    <cellStyle name="Normal 15 2 2" xfId="1633"/>
    <cellStyle name="Normal 15 2 3" xfId="2121"/>
    <cellStyle name="Normal 15 2 4" xfId="1143"/>
    <cellStyle name="Normal 15 3" xfId="1512"/>
    <cellStyle name="Normal 15 4" xfId="2000"/>
    <cellStyle name="Normal 15 5" xfId="987"/>
    <cellStyle name="Normal 150" xfId="400"/>
    <cellStyle name="Normal 150 2" xfId="1634"/>
    <cellStyle name="Normal 150 3" xfId="2122"/>
    <cellStyle name="Normal 150 4" xfId="1144"/>
    <cellStyle name="Normal 151" xfId="401"/>
    <cellStyle name="Normal 151 2" xfId="1635"/>
    <cellStyle name="Normal 151 3" xfId="2123"/>
    <cellStyle name="Normal 151 4" xfId="1145"/>
    <cellStyle name="Normal 152" xfId="402"/>
    <cellStyle name="Normal 152 2" xfId="1636"/>
    <cellStyle name="Normal 152 3" xfId="2124"/>
    <cellStyle name="Normal 152 4" xfId="1146"/>
    <cellStyle name="Normal 153" xfId="403"/>
    <cellStyle name="Normal 153 2" xfId="1637"/>
    <cellStyle name="Normal 153 3" xfId="2125"/>
    <cellStyle name="Normal 153 4" xfId="1147"/>
    <cellStyle name="Normal 154" xfId="404"/>
    <cellStyle name="Normal 154 2" xfId="1638"/>
    <cellStyle name="Normal 154 3" xfId="2126"/>
    <cellStyle name="Normal 154 4" xfId="1148"/>
    <cellStyle name="Normal 155" xfId="405"/>
    <cellStyle name="Normal 155 2" xfId="1639"/>
    <cellStyle name="Normal 155 3" xfId="2127"/>
    <cellStyle name="Normal 155 4" xfId="1149"/>
    <cellStyle name="Normal 156" xfId="406"/>
    <cellStyle name="Normal 156 2" xfId="1640"/>
    <cellStyle name="Normal 156 3" xfId="2128"/>
    <cellStyle name="Normal 156 4" xfId="1150"/>
    <cellStyle name="Normal 157" xfId="407"/>
    <cellStyle name="Normal 157 2" xfId="1641"/>
    <cellStyle name="Normal 157 3" xfId="2129"/>
    <cellStyle name="Normal 157 4" xfId="1151"/>
    <cellStyle name="Normal 158" xfId="408"/>
    <cellStyle name="Normal 158 2" xfId="1642"/>
    <cellStyle name="Normal 158 3" xfId="2130"/>
    <cellStyle name="Normal 158 4" xfId="1152"/>
    <cellStyle name="Normal 159" xfId="409"/>
    <cellStyle name="Normal 159 2" xfId="1643"/>
    <cellStyle name="Normal 159 3" xfId="2131"/>
    <cellStyle name="Normal 159 4" xfId="1153"/>
    <cellStyle name="Normal 16" xfId="15"/>
    <cellStyle name="Normal 16 2" xfId="410"/>
    <cellStyle name="Normal 16 2 2" xfId="1644"/>
    <cellStyle name="Normal 16 2 3" xfId="2132"/>
    <cellStyle name="Normal 16 2 4" xfId="1154"/>
    <cellStyle name="Normal 16 3" xfId="1513"/>
    <cellStyle name="Normal 16 4" xfId="2001"/>
    <cellStyle name="Normal 16 5" xfId="988"/>
    <cellStyle name="Normal 160" xfId="411"/>
    <cellStyle name="Normal 160 2" xfId="1645"/>
    <cellStyle name="Normal 160 3" xfId="2133"/>
    <cellStyle name="Normal 160 4" xfId="1155"/>
    <cellStyle name="Normal 161" xfId="412"/>
    <cellStyle name="Normal 161 2" xfId="1646"/>
    <cellStyle name="Normal 161 3" xfId="2134"/>
    <cellStyle name="Normal 161 4" xfId="1156"/>
    <cellStyle name="Normal 162" xfId="413"/>
    <cellStyle name="Normal 162 2" xfId="1647"/>
    <cellStyle name="Normal 162 3" xfId="2135"/>
    <cellStyle name="Normal 162 4" xfId="1157"/>
    <cellStyle name="Normal 163" xfId="414"/>
    <cellStyle name="Normal 163 2" xfId="1648"/>
    <cellStyle name="Normal 163 3" xfId="2136"/>
    <cellStyle name="Normal 163 4" xfId="1158"/>
    <cellStyle name="Normal 164" xfId="415"/>
    <cellStyle name="Normal 164 2" xfId="1649"/>
    <cellStyle name="Normal 164 3" xfId="2137"/>
    <cellStyle name="Normal 164 4" xfId="1159"/>
    <cellStyle name="Normal 165" xfId="416"/>
    <cellStyle name="Normal 166" xfId="417"/>
    <cellStyle name="Normal 167" xfId="418"/>
    <cellStyle name="Normal 168" xfId="419"/>
    <cellStyle name="Normal 169" xfId="420"/>
    <cellStyle name="Normal 17" xfId="16"/>
    <cellStyle name="Normal 17 2" xfId="421"/>
    <cellStyle name="Normal 17 2 2" xfId="1650"/>
    <cellStyle name="Normal 17 2 3" xfId="2138"/>
    <cellStyle name="Normal 17 2 4" xfId="1160"/>
    <cellStyle name="Normal 17 3" xfId="1514"/>
    <cellStyle name="Normal 17 4" xfId="2002"/>
    <cellStyle name="Normal 17 5" xfId="989"/>
    <cellStyle name="Normal 170" xfId="422"/>
    <cellStyle name="Normal 171" xfId="423"/>
    <cellStyle name="Normal 172" xfId="424"/>
    <cellStyle name="Normal 173" xfId="425"/>
    <cellStyle name="Normal 173 2" xfId="48"/>
    <cellStyle name="Normal 173 2 2" xfId="1543"/>
    <cellStyle name="Normal 173 2 3" xfId="2031"/>
    <cellStyle name="Normal 173 2 4" xfId="1018"/>
    <cellStyle name="Normal 174" xfId="426"/>
    <cellStyle name="Normal 175" xfId="427"/>
    <cellStyle name="Normal 175 2" xfId="1651"/>
    <cellStyle name="Normal 175 3" xfId="2139"/>
    <cellStyle name="Normal 175 4" xfId="1161"/>
    <cellStyle name="Normal 176" xfId="428"/>
    <cellStyle name="Normal 177" xfId="429"/>
    <cellStyle name="Normal 178" xfId="430"/>
    <cellStyle name="Normal 179" xfId="431"/>
    <cellStyle name="Normal 18" xfId="17"/>
    <cellStyle name="Normal 18 2" xfId="432"/>
    <cellStyle name="Normal 18 2 2" xfId="1652"/>
    <cellStyle name="Normal 18 2 3" xfId="2140"/>
    <cellStyle name="Normal 18 2 4" xfId="1162"/>
    <cellStyle name="Normal 18 3" xfId="1515"/>
    <cellStyle name="Normal 18 4" xfId="2003"/>
    <cellStyle name="Normal 18 5" xfId="990"/>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 2 2" xfId="1653"/>
    <cellStyle name="Normal 19 2 3" xfId="2141"/>
    <cellStyle name="Normal 19 2 4" xfId="1163"/>
    <cellStyle name="Normal 19 3" xfId="1516"/>
    <cellStyle name="Normal 19 4" xfId="2004"/>
    <cellStyle name="Normal 19 5" xfId="991"/>
    <cellStyle name="Normal 190" xfId="444"/>
    <cellStyle name="Normal 191" xfId="445"/>
    <cellStyle name="Normal 191 2" xfId="1654"/>
    <cellStyle name="Normal 191 3" xfId="2142"/>
    <cellStyle name="Normal 191 4" xfId="1164"/>
    <cellStyle name="Normal 192" xfId="446"/>
    <cellStyle name="Normal 192 2" xfId="1655"/>
    <cellStyle name="Normal 192 3" xfId="2143"/>
    <cellStyle name="Normal 192 4" xfId="1165"/>
    <cellStyle name="Normal 193" xfId="447"/>
    <cellStyle name="Normal 193 2" xfId="1656"/>
    <cellStyle name="Normal 193 3" xfId="2144"/>
    <cellStyle name="Normal 193 4" xfId="1166"/>
    <cellStyle name="Normal 194" xfId="448"/>
    <cellStyle name="Normal 194 2" xfId="1657"/>
    <cellStyle name="Normal 194 3" xfId="2145"/>
    <cellStyle name="Normal 194 4" xfId="1167"/>
    <cellStyle name="Normal 195" xfId="449"/>
    <cellStyle name="Normal 195 2" xfId="1658"/>
    <cellStyle name="Normal 195 3" xfId="2146"/>
    <cellStyle name="Normal 195 4" xfId="1168"/>
    <cellStyle name="Normal 196" xfId="871"/>
    <cellStyle name="Normal 197" xfId="873"/>
    <cellStyle name="Normal 197 2" xfId="1903"/>
    <cellStyle name="Normal 197 3" xfId="2391"/>
    <cellStyle name="Normal 197 4" xfId="1413"/>
    <cellStyle name="Normal 198" xfId="875"/>
    <cellStyle name="Normal 199" xfId="889"/>
    <cellStyle name="Normal 2" xfId="19"/>
    <cellStyle name="Normal 2 10" xfId="450"/>
    <cellStyle name="Normal 2 2" xfId="451"/>
    <cellStyle name="Normal 2 2 2" xfId="452"/>
    <cellStyle name="Normal 2 2 2 2" xfId="453"/>
    <cellStyle name="Normal 2 2 2 3" xfId="1660"/>
    <cellStyle name="Normal 2 2 2 4" xfId="2148"/>
    <cellStyle name="Normal 2 2 2 5" xfId="1170"/>
    <cellStyle name="Normal 2 2 3" xfId="454"/>
    <cellStyle name="Normal 2 2 3 2" xfId="1661"/>
    <cellStyle name="Normal 2 2 3 3" xfId="2149"/>
    <cellStyle name="Normal 2 2 3 4" xfId="1171"/>
    <cellStyle name="Normal 2 2 4" xfId="455"/>
    <cellStyle name="Normal 2 2 5" xfId="1659"/>
    <cellStyle name="Normal 2 2 6" xfId="2147"/>
    <cellStyle name="Normal 2 2 7" xfId="1169"/>
    <cellStyle name="Normal 2 3" xfId="456"/>
    <cellStyle name="Normal 2 3 2" xfId="457"/>
    <cellStyle name="Normal 2 3 3" xfId="1662"/>
    <cellStyle name="Normal 2 3 4" xfId="2150"/>
    <cellStyle name="Normal 2 3 5" xfId="1172"/>
    <cellStyle name="Normal 2 4" xfId="458"/>
    <cellStyle name="Normal 2 4 2" xfId="459"/>
    <cellStyle name="Normal 2 5" xfId="460"/>
    <cellStyle name="Normal 2 5 2" xfId="1663"/>
    <cellStyle name="Normal 2 5 3" xfId="2151"/>
    <cellStyle name="Normal 2 5 4" xfId="1173"/>
    <cellStyle name="Normal 2 6" xfId="461"/>
    <cellStyle name="Normal 2 7" xfId="462"/>
    <cellStyle name="Normal 2 7 2" xfId="1664"/>
    <cellStyle name="Normal 2 7 3" xfId="2152"/>
    <cellStyle name="Normal 2 7 4" xfId="1174"/>
    <cellStyle name="Normal 20" xfId="20"/>
    <cellStyle name="Normal 20 2" xfId="463"/>
    <cellStyle name="Normal 20 2 2" xfId="1665"/>
    <cellStyle name="Normal 20 2 3" xfId="2153"/>
    <cellStyle name="Normal 20 2 4" xfId="1175"/>
    <cellStyle name="Normal 20 3" xfId="1517"/>
    <cellStyle name="Normal 20 4" xfId="2005"/>
    <cellStyle name="Normal 20 5" xfId="992"/>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8 2" xfId="1983"/>
    <cellStyle name="Normal 208 3" xfId="2471"/>
    <cellStyle name="Normal 208 4" xfId="1493"/>
    <cellStyle name="Normal 209" xfId="969"/>
    <cellStyle name="Normal 209 2" xfId="1988"/>
    <cellStyle name="Normal 209 3" xfId="2472"/>
    <cellStyle name="Normal 209 4" xfId="1498"/>
    <cellStyle name="Normal 21" xfId="21"/>
    <cellStyle name="Normal 21 2" xfId="464"/>
    <cellStyle name="Normal 21 2 2" xfId="1666"/>
    <cellStyle name="Normal 21 2 3" xfId="2154"/>
    <cellStyle name="Normal 21 2 4" xfId="1176"/>
    <cellStyle name="Normal 21 3" xfId="1518"/>
    <cellStyle name="Normal 21 4" xfId="2006"/>
    <cellStyle name="Normal 21 5" xfId="993"/>
    <cellStyle name="Normal 210" xfId="971"/>
    <cellStyle name="Normal 210 2" xfId="1990"/>
    <cellStyle name="Normal 210 3" xfId="2487"/>
    <cellStyle name="Normal 210 4" xfId="1500"/>
    <cellStyle name="Normal 211" xfId="2488"/>
    <cellStyle name="Normal 212" xfId="2490"/>
    <cellStyle name="Normal 213" xfId="976"/>
    <cellStyle name="Normal 22" xfId="22"/>
    <cellStyle name="Normal 22 2" xfId="465"/>
    <cellStyle name="Normal 22 2 2" xfId="1667"/>
    <cellStyle name="Normal 22 2 3" xfId="2155"/>
    <cellStyle name="Normal 22 2 4" xfId="1177"/>
    <cellStyle name="Normal 22 3" xfId="1519"/>
    <cellStyle name="Normal 22 4" xfId="2007"/>
    <cellStyle name="Normal 22 5" xfId="994"/>
    <cellStyle name="Normal 23" xfId="23"/>
    <cellStyle name="Normal 23 2" xfId="466"/>
    <cellStyle name="Normal 23 2 2" xfId="1668"/>
    <cellStyle name="Normal 23 2 3" xfId="2156"/>
    <cellStyle name="Normal 23 2 4" xfId="1178"/>
    <cellStyle name="Normal 23 3" xfId="1520"/>
    <cellStyle name="Normal 23 4" xfId="2008"/>
    <cellStyle name="Normal 23 5" xfId="995"/>
    <cellStyle name="Normal 24" xfId="24"/>
    <cellStyle name="Normal 24 2" xfId="467"/>
    <cellStyle name="Normal 24 2 2" xfId="1669"/>
    <cellStyle name="Normal 24 2 3" xfId="2157"/>
    <cellStyle name="Normal 24 2 4" xfId="1179"/>
    <cellStyle name="Normal 24 3" xfId="1521"/>
    <cellStyle name="Normal 24 4" xfId="2009"/>
    <cellStyle name="Normal 24 5" xfId="996"/>
    <cellStyle name="Normal 25" xfId="25"/>
    <cellStyle name="Normal 25 2" xfId="468"/>
    <cellStyle name="Normal 25 2 2" xfId="1670"/>
    <cellStyle name="Normal 25 2 3" xfId="2158"/>
    <cellStyle name="Normal 25 2 4" xfId="1180"/>
    <cellStyle name="Normal 25 3" xfId="1522"/>
    <cellStyle name="Normal 25 4" xfId="2010"/>
    <cellStyle name="Normal 25 5" xfId="997"/>
    <cellStyle name="Normal 26" xfId="26"/>
    <cellStyle name="Normal 26 2" xfId="469"/>
    <cellStyle name="Normal 26 2 2" xfId="1671"/>
    <cellStyle name="Normal 26 2 3" xfId="2159"/>
    <cellStyle name="Normal 26 2 4" xfId="1181"/>
    <cellStyle name="Normal 26 3" xfId="1523"/>
    <cellStyle name="Normal 26 4" xfId="2011"/>
    <cellStyle name="Normal 26 5" xfId="998"/>
    <cellStyle name="Normal 27" xfId="27"/>
    <cellStyle name="Normal 27 2" xfId="470"/>
    <cellStyle name="Normal 27 2 2" xfId="1672"/>
    <cellStyle name="Normal 27 2 3" xfId="2160"/>
    <cellStyle name="Normal 27 2 4" xfId="1182"/>
    <cellStyle name="Normal 27 3" xfId="1524"/>
    <cellStyle name="Normal 27 4" xfId="2012"/>
    <cellStyle name="Normal 27 5" xfId="999"/>
    <cellStyle name="Normal 28" xfId="28"/>
    <cellStyle name="Normal 28 2" xfId="471"/>
    <cellStyle name="Normal 28 2 2" xfId="1673"/>
    <cellStyle name="Normal 28 2 3" xfId="2161"/>
    <cellStyle name="Normal 28 2 4" xfId="1183"/>
    <cellStyle name="Normal 28 3" xfId="1525"/>
    <cellStyle name="Normal 28 4" xfId="2013"/>
    <cellStyle name="Normal 28 5" xfId="1000"/>
    <cellStyle name="Normal 29" xfId="29"/>
    <cellStyle name="Normal 29 2" xfId="472"/>
    <cellStyle name="Normal 29 2 2" xfId="1674"/>
    <cellStyle name="Normal 29 2 3" xfId="2162"/>
    <cellStyle name="Normal 29 2 4" xfId="1184"/>
    <cellStyle name="Normal 29 3" xfId="1526"/>
    <cellStyle name="Normal 29 4" xfId="2014"/>
    <cellStyle name="Normal 29 5" xfId="1001"/>
    <cellStyle name="Normal 3" xfId="30"/>
    <cellStyle name="Normal 3 10" xfId="473"/>
    <cellStyle name="Normal 3 10 2" xfId="1675"/>
    <cellStyle name="Normal 3 10 3" xfId="2163"/>
    <cellStyle name="Normal 3 10 4" xfId="1185"/>
    <cellStyle name="Normal 3 11" xfId="474"/>
    <cellStyle name="Normal 3 11 2" xfId="1676"/>
    <cellStyle name="Normal 3 11 3" xfId="2164"/>
    <cellStyle name="Normal 3 11 4" xfId="1186"/>
    <cellStyle name="Normal 3 12" xfId="475"/>
    <cellStyle name="Normal 3 12 2" xfId="1677"/>
    <cellStyle name="Normal 3 12 3" xfId="2165"/>
    <cellStyle name="Normal 3 12 4" xfId="1187"/>
    <cellStyle name="Normal 3 13" xfId="476"/>
    <cellStyle name="Normal 3 13 2" xfId="1678"/>
    <cellStyle name="Normal 3 13 3" xfId="2166"/>
    <cellStyle name="Normal 3 13 4" xfId="1188"/>
    <cellStyle name="Normal 3 14" xfId="477"/>
    <cellStyle name="Normal 3 14 2" xfId="1679"/>
    <cellStyle name="Normal 3 14 3" xfId="2167"/>
    <cellStyle name="Normal 3 14 4" xfId="1189"/>
    <cellStyle name="Normal 3 15" xfId="478"/>
    <cellStyle name="Normal 3 15 2" xfId="1680"/>
    <cellStyle name="Normal 3 15 3" xfId="2168"/>
    <cellStyle name="Normal 3 15 4" xfId="1190"/>
    <cellStyle name="Normal 3 16" xfId="479"/>
    <cellStyle name="Normal 3 16 2" xfId="1681"/>
    <cellStyle name="Normal 3 16 3" xfId="2169"/>
    <cellStyle name="Normal 3 16 4" xfId="1191"/>
    <cellStyle name="Normal 3 17" xfId="480"/>
    <cellStyle name="Normal 3 17 2" xfId="1682"/>
    <cellStyle name="Normal 3 17 3" xfId="2170"/>
    <cellStyle name="Normal 3 17 4" xfId="1192"/>
    <cellStyle name="Normal 3 18" xfId="481"/>
    <cellStyle name="Normal 3 18 2" xfId="1683"/>
    <cellStyle name="Normal 3 18 3" xfId="2171"/>
    <cellStyle name="Normal 3 18 4" xfId="1193"/>
    <cellStyle name="Normal 3 19" xfId="482"/>
    <cellStyle name="Normal 3 19 2" xfId="1684"/>
    <cellStyle name="Normal 3 19 3" xfId="2172"/>
    <cellStyle name="Normal 3 19 4" xfId="1194"/>
    <cellStyle name="Normal 3 2" xfId="483"/>
    <cellStyle name="Normal 3 2 10" xfId="484"/>
    <cellStyle name="Normal 3 2 10 2" xfId="1686"/>
    <cellStyle name="Normal 3 2 10 3" xfId="2174"/>
    <cellStyle name="Normal 3 2 10 4" xfId="1196"/>
    <cellStyle name="Normal 3 2 11" xfId="485"/>
    <cellStyle name="Normal 3 2 11 2" xfId="1687"/>
    <cellStyle name="Normal 3 2 11 3" xfId="2175"/>
    <cellStyle name="Normal 3 2 11 4" xfId="1197"/>
    <cellStyle name="Normal 3 2 12" xfId="486"/>
    <cellStyle name="Normal 3 2 12 2" xfId="1688"/>
    <cellStyle name="Normal 3 2 12 3" xfId="2176"/>
    <cellStyle name="Normal 3 2 12 4" xfId="1198"/>
    <cellStyle name="Normal 3 2 13" xfId="487"/>
    <cellStyle name="Normal 3 2 13 2" xfId="1689"/>
    <cellStyle name="Normal 3 2 13 3" xfId="2177"/>
    <cellStyle name="Normal 3 2 13 4" xfId="1199"/>
    <cellStyle name="Normal 3 2 14" xfId="488"/>
    <cellStyle name="Normal 3 2 14 2" xfId="1690"/>
    <cellStyle name="Normal 3 2 14 3" xfId="2178"/>
    <cellStyle name="Normal 3 2 14 4" xfId="1200"/>
    <cellStyle name="Normal 3 2 15" xfId="489"/>
    <cellStyle name="Normal 3 2 15 2" xfId="1691"/>
    <cellStyle name="Normal 3 2 15 3" xfId="2179"/>
    <cellStyle name="Normal 3 2 15 4" xfId="1201"/>
    <cellStyle name="Normal 3 2 16" xfId="490"/>
    <cellStyle name="Normal 3 2 16 2" xfId="1692"/>
    <cellStyle name="Normal 3 2 16 3" xfId="2180"/>
    <cellStyle name="Normal 3 2 16 4" xfId="1202"/>
    <cellStyle name="Normal 3 2 17" xfId="491"/>
    <cellStyle name="Normal 3 2 17 2" xfId="1693"/>
    <cellStyle name="Normal 3 2 17 3" xfId="2181"/>
    <cellStyle name="Normal 3 2 17 4" xfId="1203"/>
    <cellStyle name="Normal 3 2 18" xfId="492"/>
    <cellStyle name="Normal 3 2 18 2" xfId="1694"/>
    <cellStyle name="Normal 3 2 18 3" xfId="2182"/>
    <cellStyle name="Normal 3 2 18 4" xfId="1204"/>
    <cellStyle name="Normal 3 2 19" xfId="493"/>
    <cellStyle name="Normal 3 2 19 2" xfId="1695"/>
    <cellStyle name="Normal 3 2 19 3" xfId="2183"/>
    <cellStyle name="Normal 3 2 19 4" xfId="1205"/>
    <cellStyle name="Normal 3 2 2" xfId="494"/>
    <cellStyle name="Normal 3 2 2 2" xfId="495"/>
    <cellStyle name="Normal 3 2 2 2 2" xfId="1697"/>
    <cellStyle name="Normal 3 2 2 2 3" xfId="2185"/>
    <cellStyle name="Normal 3 2 2 2 4" xfId="1207"/>
    <cellStyle name="Normal 3 2 2 3" xfId="1696"/>
    <cellStyle name="Normal 3 2 2 4" xfId="2184"/>
    <cellStyle name="Normal 3 2 2 5" xfId="1206"/>
    <cellStyle name="Normal 3 2 20" xfId="496"/>
    <cellStyle name="Normal 3 2 20 2" xfId="1698"/>
    <cellStyle name="Normal 3 2 20 3" xfId="2186"/>
    <cellStyle name="Normal 3 2 20 4" xfId="1208"/>
    <cellStyle name="Normal 3 2 21" xfId="1685"/>
    <cellStyle name="Normal 3 2 22" xfId="2173"/>
    <cellStyle name="Normal 3 2 23" xfId="1195"/>
    <cellStyle name="Normal 3 2 3" xfId="497"/>
    <cellStyle name="Normal 3 2 3 2" xfId="1699"/>
    <cellStyle name="Normal 3 2 3 3" xfId="2187"/>
    <cellStyle name="Normal 3 2 3 4" xfId="1209"/>
    <cellStyle name="Normal 3 2 4" xfId="498"/>
    <cellStyle name="Normal 3 2 4 2" xfId="1700"/>
    <cellStyle name="Normal 3 2 4 3" xfId="2188"/>
    <cellStyle name="Normal 3 2 4 4" xfId="1210"/>
    <cellStyle name="Normal 3 2 5" xfId="499"/>
    <cellStyle name="Normal 3 2 5 2" xfId="1701"/>
    <cellStyle name="Normal 3 2 5 3" xfId="2189"/>
    <cellStyle name="Normal 3 2 5 4" xfId="1211"/>
    <cellStyle name="Normal 3 2 6" xfId="500"/>
    <cellStyle name="Normal 3 2 6 2" xfId="1702"/>
    <cellStyle name="Normal 3 2 6 3" xfId="2190"/>
    <cellStyle name="Normal 3 2 6 4" xfId="1212"/>
    <cellStyle name="Normal 3 2 7" xfId="501"/>
    <cellStyle name="Normal 3 2 7 2" xfId="1703"/>
    <cellStyle name="Normal 3 2 7 3" xfId="2191"/>
    <cellStyle name="Normal 3 2 7 4" xfId="1213"/>
    <cellStyle name="Normal 3 2 8" xfId="502"/>
    <cellStyle name="Normal 3 2 8 2" xfId="1704"/>
    <cellStyle name="Normal 3 2 8 3" xfId="2192"/>
    <cellStyle name="Normal 3 2 8 4" xfId="1214"/>
    <cellStyle name="Normal 3 2 9" xfId="503"/>
    <cellStyle name="Normal 3 2 9 2" xfId="1705"/>
    <cellStyle name="Normal 3 2 9 3" xfId="2193"/>
    <cellStyle name="Normal 3 2 9 4" xfId="1215"/>
    <cellStyle name="Normal 3 20" xfId="504"/>
    <cellStyle name="Normal 3 20 2" xfId="1706"/>
    <cellStyle name="Normal 3 20 3" xfId="2194"/>
    <cellStyle name="Normal 3 20 4" xfId="1216"/>
    <cellStyle name="Normal 3 21" xfId="49"/>
    <cellStyle name="Normal 3 21 2" xfId="1544"/>
    <cellStyle name="Normal 3 21 3" xfId="2032"/>
    <cellStyle name="Normal 3 21 4" xfId="1019"/>
    <cellStyle name="Normal 3 22" xfId="968"/>
    <cellStyle name="Normal 3 22 2" xfId="1987"/>
    <cellStyle name="Normal 3 22 3" xfId="1497"/>
    <cellStyle name="Normal 3 23" xfId="1527"/>
    <cellStyle name="Normal 3 24" xfId="2015"/>
    <cellStyle name="Normal 3 25" xfId="1002"/>
    <cellStyle name="Normal 3 3" xfId="505"/>
    <cellStyle name="Normal 3 3 2" xfId="506"/>
    <cellStyle name="Normal 3 3 2 2" xfId="1708"/>
    <cellStyle name="Normal 3 3 2 3" xfId="2196"/>
    <cellStyle name="Normal 3 3 2 4" xfId="1218"/>
    <cellStyle name="Normal 3 3 3" xfId="1707"/>
    <cellStyle name="Normal 3 3 4" xfId="2195"/>
    <cellStyle name="Normal 3 3 5" xfId="1217"/>
    <cellStyle name="Normal 3 4" xfId="507"/>
    <cellStyle name="Normal 3 4 2" xfId="508"/>
    <cellStyle name="Normal 3 4 2 2" xfId="1709"/>
    <cellStyle name="Normal 3 4 2 3" xfId="2197"/>
    <cellStyle name="Normal 3 4 2 4" xfId="1219"/>
    <cellStyle name="Normal 3 5" xfId="509"/>
    <cellStyle name="Normal 3 5 2" xfId="1710"/>
    <cellStyle name="Normal 3 5 3" xfId="2198"/>
    <cellStyle name="Normal 3 5 4" xfId="1220"/>
    <cellStyle name="Normal 3 6" xfId="510"/>
    <cellStyle name="Normal 3 6 2" xfId="1711"/>
    <cellStyle name="Normal 3 6 3" xfId="2199"/>
    <cellStyle name="Normal 3 6 4" xfId="1221"/>
    <cellStyle name="Normal 3 7" xfId="511"/>
    <cellStyle name="Normal 3 7 2" xfId="1712"/>
    <cellStyle name="Normal 3 7 3" xfId="2200"/>
    <cellStyle name="Normal 3 7 4" xfId="1222"/>
    <cellStyle name="Normal 3 8" xfId="512"/>
    <cellStyle name="Normal 3 8 2" xfId="1713"/>
    <cellStyle name="Normal 3 8 3" xfId="2201"/>
    <cellStyle name="Normal 3 8 4" xfId="1223"/>
    <cellStyle name="Normal 3 9" xfId="513"/>
    <cellStyle name="Normal 3 9 2" xfId="1714"/>
    <cellStyle name="Normal 3 9 3" xfId="2202"/>
    <cellStyle name="Normal 3 9 4" xfId="1224"/>
    <cellStyle name="Normal 30" xfId="31"/>
    <cellStyle name="Normal 30 2" xfId="514"/>
    <cellStyle name="Normal 30 2 2" xfId="1715"/>
    <cellStyle name="Normal 30 2 3" xfId="2203"/>
    <cellStyle name="Normal 30 2 4" xfId="1225"/>
    <cellStyle name="Normal 30 3" xfId="1528"/>
    <cellStyle name="Normal 30 4" xfId="2016"/>
    <cellStyle name="Normal 30 5" xfId="1003"/>
    <cellStyle name="Normal 31" xfId="32"/>
    <cellStyle name="Normal 31 2" xfId="515"/>
    <cellStyle name="Normal 31 2 2" xfId="1716"/>
    <cellStyle name="Normal 31 2 3" xfId="2204"/>
    <cellStyle name="Normal 31 2 4" xfId="1226"/>
    <cellStyle name="Normal 31 3" xfId="1529"/>
    <cellStyle name="Normal 31 4" xfId="2017"/>
    <cellStyle name="Normal 31 5" xfId="1004"/>
    <cellStyle name="Normal 32" xfId="33"/>
    <cellStyle name="Normal 32 2" xfId="516"/>
    <cellStyle name="Normal 32 2 2" xfId="1717"/>
    <cellStyle name="Normal 32 2 3" xfId="2205"/>
    <cellStyle name="Normal 32 2 4" xfId="1227"/>
    <cellStyle name="Normal 32 3" xfId="1530"/>
    <cellStyle name="Normal 32 4" xfId="2018"/>
    <cellStyle name="Normal 32 5" xfId="1005"/>
    <cellStyle name="Normal 33" xfId="34"/>
    <cellStyle name="Normal 33 2" xfId="517"/>
    <cellStyle name="Normal 33 2 2" xfId="1718"/>
    <cellStyle name="Normal 33 2 3" xfId="2206"/>
    <cellStyle name="Normal 33 2 4" xfId="1228"/>
    <cellStyle name="Normal 33 3" xfId="1531"/>
    <cellStyle name="Normal 33 4" xfId="2019"/>
    <cellStyle name="Normal 33 5" xfId="1006"/>
    <cellStyle name="Normal 34" xfId="35"/>
    <cellStyle name="Normal 34 2" xfId="518"/>
    <cellStyle name="Normal 34 2 2" xfId="1719"/>
    <cellStyle name="Normal 34 2 3" xfId="2207"/>
    <cellStyle name="Normal 34 2 4" xfId="1229"/>
    <cellStyle name="Normal 34 3" xfId="1532"/>
    <cellStyle name="Normal 34 4" xfId="2020"/>
    <cellStyle name="Normal 34 5" xfId="1007"/>
    <cellStyle name="Normal 35" xfId="36"/>
    <cellStyle name="Normal 35 2" xfId="519"/>
    <cellStyle name="Normal 35 2 2" xfId="1720"/>
    <cellStyle name="Normal 35 2 3" xfId="2208"/>
    <cellStyle name="Normal 35 2 4" xfId="1230"/>
    <cellStyle name="Normal 35 3" xfId="1533"/>
    <cellStyle name="Normal 35 4" xfId="2021"/>
    <cellStyle name="Normal 35 5" xfId="1008"/>
    <cellStyle name="Normal 36" xfId="46"/>
    <cellStyle name="Normal 36 2" xfId="1541"/>
    <cellStyle name="Normal 36 3" xfId="2029"/>
    <cellStyle name="Normal 36 4" xfId="1016"/>
    <cellStyle name="Normal 37" xfId="520"/>
    <cellStyle name="Normal 38" xfId="521"/>
    <cellStyle name="Normal 39" xfId="522"/>
    <cellStyle name="Normal 39 2" xfId="1721"/>
    <cellStyle name="Normal 39 3" xfId="2209"/>
    <cellStyle name="Normal 39 4" xfId="1231"/>
    <cellStyle name="Normal 4" xfId="37"/>
    <cellStyle name="Normal 4 10" xfId="523"/>
    <cellStyle name="Normal 4 10 2" xfId="1722"/>
    <cellStyle name="Normal 4 10 3" xfId="2210"/>
    <cellStyle name="Normal 4 10 4" xfId="1232"/>
    <cellStyle name="Normal 4 11" xfId="524"/>
    <cellStyle name="Normal 4 11 2" xfId="1723"/>
    <cellStyle name="Normal 4 11 3" xfId="2211"/>
    <cellStyle name="Normal 4 11 4" xfId="1233"/>
    <cellStyle name="Normal 4 12" xfId="525"/>
    <cellStyle name="Normal 4 12 2" xfId="1724"/>
    <cellStyle name="Normal 4 12 3" xfId="2212"/>
    <cellStyle name="Normal 4 12 4" xfId="1234"/>
    <cellStyle name="Normal 4 13" xfId="526"/>
    <cellStyle name="Normal 4 13 2" xfId="1725"/>
    <cellStyle name="Normal 4 13 3" xfId="2213"/>
    <cellStyle name="Normal 4 13 4" xfId="1235"/>
    <cellStyle name="Normal 4 14" xfId="527"/>
    <cellStyle name="Normal 4 14 2" xfId="1726"/>
    <cellStyle name="Normal 4 14 3" xfId="2214"/>
    <cellStyle name="Normal 4 14 4" xfId="1236"/>
    <cellStyle name="Normal 4 15" xfId="528"/>
    <cellStyle name="Normal 4 15 2" xfId="1727"/>
    <cellStyle name="Normal 4 15 3" xfId="2215"/>
    <cellStyle name="Normal 4 15 4" xfId="1237"/>
    <cellStyle name="Normal 4 16" xfId="529"/>
    <cellStyle name="Normal 4 16 2" xfId="1728"/>
    <cellStyle name="Normal 4 16 3" xfId="2216"/>
    <cellStyle name="Normal 4 16 4" xfId="1238"/>
    <cellStyle name="Normal 4 17" xfId="530"/>
    <cellStyle name="Normal 4 17 2" xfId="1729"/>
    <cellStyle name="Normal 4 17 3" xfId="2217"/>
    <cellStyle name="Normal 4 17 4" xfId="1239"/>
    <cellStyle name="Normal 4 18" xfId="531"/>
    <cellStyle name="Normal 4 18 2" xfId="1730"/>
    <cellStyle name="Normal 4 18 3" xfId="2218"/>
    <cellStyle name="Normal 4 18 4" xfId="1240"/>
    <cellStyle name="Normal 4 19" xfId="532"/>
    <cellStyle name="Normal 4 19 2" xfId="1731"/>
    <cellStyle name="Normal 4 19 3" xfId="2219"/>
    <cellStyle name="Normal 4 19 4" xfId="1241"/>
    <cellStyle name="Normal 4 2" xfId="533"/>
    <cellStyle name="Normal 4 2 10" xfId="534"/>
    <cellStyle name="Normal 4 2 10 2" xfId="1733"/>
    <cellStyle name="Normal 4 2 10 3" xfId="2221"/>
    <cellStyle name="Normal 4 2 10 4" xfId="1243"/>
    <cellStyle name="Normal 4 2 11" xfId="535"/>
    <cellStyle name="Normal 4 2 11 2" xfId="1734"/>
    <cellStyle name="Normal 4 2 11 3" xfId="2222"/>
    <cellStyle name="Normal 4 2 11 4" xfId="1244"/>
    <cellStyle name="Normal 4 2 12" xfId="536"/>
    <cellStyle name="Normal 4 2 12 2" xfId="1735"/>
    <cellStyle name="Normal 4 2 12 3" xfId="2223"/>
    <cellStyle name="Normal 4 2 12 4" xfId="1245"/>
    <cellStyle name="Normal 4 2 13" xfId="537"/>
    <cellStyle name="Normal 4 2 13 2" xfId="1736"/>
    <cellStyle name="Normal 4 2 13 3" xfId="2224"/>
    <cellStyle name="Normal 4 2 13 4" xfId="1246"/>
    <cellStyle name="Normal 4 2 14" xfId="538"/>
    <cellStyle name="Normal 4 2 14 2" xfId="1737"/>
    <cellStyle name="Normal 4 2 14 3" xfId="2225"/>
    <cellStyle name="Normal 4 2 14 4" xfId="1247"/>
    <cellStyle name="Normal 4 2 15" xfId="539"/>
    <cellStyle name="Normal 4 2 15 2" xfId="1738"/>
    <cellStyle name="Normal 4 2 15 3" xfId="2226"/>
    <cellStyle name="Normal 4 2 15 4" xfId="1248"/>
    <cellStyle name="Normal 4 2 16" xfId="540"/>
    <cellStyle name="Normal 4 2 16 2" xfId="1739"/>
    <cellStyle name="Normal 4 2 16 3" xfId="2227"/>
    <cellStyle name="Normal 4 2 16 4" xfId="1249"/>
    <cellStyle name="Normal 4 2 17" xfId="541"/>
    <cellStyle name="Normal 4 2 17 2" xfId="1740"/>
    <cellStyle name="Normal 4 2 17 3" xfId="2228"/>
    <cellStyle name="Normal 4 2 17 4" xfId="1250"/>
    <cellStyle name="Normal 4 2 18" xfId="1732"/>
    <cellStyle name="Normal 4 2 19" xfId="2220"/>
    <cellStyle name="Normal 4 2 2" xfId="542"/>
    <cellStyle name="Normal 4 2 2 2" xfId="543"/>
    <cellStyle name="Normal 4 2 2 2 2" xfId="1742"/>
    <cellStyle name="Normal 4 2 2 2 3" xfId="2230"/>
    <cellStyle name="Normal 4 2 2 2 4" xfId="1252"/>
    <cellStyle name="Normal 4 2 2 3" xfId="1741"/>
    <cellStyle name="Normal 4 2 2 4" xfId="2229"/>
    <cellStyle name="Normal 4 2 2 5" xfId="1251"/>
    <cellStyle name="Normal 4 2 20" xfId="1242"/>
    <cellStyle name="Normal 4 2 3" xfId="544"/>
    <cellStyle name="Normal 4 2 3 2" xfId="1743"/>
    <cellStyle name="Normal 4 2 3 3" xfId="2231"/>
    <cellStyle name="Normal 4 2 3 4" xfId="1253"/>
    <cellStyle name="Normal 4 2 4" xfId="545"/>
    <cellStyle name="Normal 4 2 4 2" xfId="1744"/>
    <cellStyle name="Normal 4 2 4 3" xfId="2232"/>
    <cellStyle name="Normal 4 2 4 4" xfId="1254"/>
    <cellStyle name="Normal 4 2 5" xfId="546"/>
    <cellStyle name="Normal 4 2 5 2" xfId="1745"/>
    <cellStyle name="Normal 4 2 5 3" xfId="2233"/>
    <cellStyle name="Normal 4 2 5 4" xfId="1255"/>
    <cellStyle name="Normal 4 2 6" xfId="547"/>
    <cellStyle name="Normal 4 2 6 2" xfId="1746"/>
    <cellStyle name="Normal 4 2 6 3" xfId="2234"/>
    <cellStyle name="Normal 4 2 6 4" xfId="1256"/>
    <cellStyle name="Normal 4 2 7" xfId="548"/>
    <cellStyle name="Normal 4 2 7 2" xfId="1747"/>
    <cellStyle name="Normal 4 2 7 3" xfId="2235"/>
    <cellStyle name="Normal 4 2 7 4" xfId="1257"/>
    <cellStyle name="Normal 4 2 8" xfId="549"/>
    <cellStyle name="Normal 4 2 8 2" xfId="1748"/>
    <cellStyle name="Normal 4 2 8 3" xfId="2236"/>
    <cellStyle name="Normal 4 2 8 4" xfId="1258"/>
    <cellStyle name="Normal 4 2 9" xfId="550"/>
    <cellStyle name="Normal 4 2 9 2" xfId="1749"/>
    <cellStyle name="Normal 4 2 9 3" xfId="2237"/>
    <cellStyle name="Normal 4 2 9 4" xfId="1259"/>
    <cellStyle name="Normal 4 20" xfId="551"/>
    <cellStyle name="Normal 4 20 2" xfId="1750"/>
    <cellStyle name="Normal 4 20 3" xfId="2238"/>
    <cellStyle name="Normal 4 20 4" xfId="1260"/>
    <cellStyle name="Normal 4 21" xfId="1534"/>
    <cellStyle name="Normal 4 22" xfId="2022"/>
    <cellStyle name="Normal 4 23" xfId="1009"/>
    <cellStyle name="Normal 4 3" xfId="552"/>
    <cellStyle name="Normal 4 3 2" xfId="553"/>
    <cellStyle name="Normal 4 3 2 2" xfId="1752"/>
    <cellStyle name="Normal 4 3 2 3" xfId="2240"/>
    <cellStyle name="Normal 4 3 2 4" xfId="1262"/>
    <cellStyle name="Normal 4 3 3" xfId="1751"/>
    <cellStyle name="Normal 4 3 4" xfId="2239"/>
    <cellStyle name="Normal 4 3 5" xfId="1261"/>
    <cellStyle name="Normal 4 4" xfId="554"/>
    <cellStyle name="Normal 4 4 2" xfId="1753"/>
    <cellStyle name="Normal 4 4 3" xfId="2241"/>
    <cellStyle name="Normal 4 4 4" xfId="1263"/>
    <cellStyle name="Normal 4 5" xfId="555"/>
    <cellStyle name="Normal 4 5 2" xfId="1754"/>
    <cellStyle name="Normal 4 5 3" xfId="2242"/>
    <cellStyle name="Normal 4 5 4" xfId="1264"/>
    <cellStyle name="Normal 4 6" xfId="556"/>
    <cellStyle name="Normal 4 6 2" xfId="1755"/>
    <cellStyle name="Normal 4 6 3" xfId="2243"/>
    <cellStyle name="Normal 4 6 4" xfId="1265"/>
    <cellStyle name="Normal 4 7" xfId="557"/>
    <cellStyle name="Normal 4 7 2" xfId="1756"/>
    <cellStyle name="Normal 4 7 3" xfId="2244"/>
    <cellStyle name="Normal 4 7 4" xfId="1266"/>
    <cellStyle name="Normal 4 8" xfId="558"/>
    <cellStyle name="Normal 4 8 2" xfId="1757"/>
    <cellStyle name="Normal 4 8 3" xfId="2245"/>
    <cellStyle name="Normal 4 8 4" xfId="1267"/>
    <cellStyle name="Normal 4 9" xfId="559"/>
    <cellStyle name="Normal 4 9 2" xfId="1758"/>
    <cellStyle name="Normal 4 9 3" xfId="2246"/>
    <cellStyle name="Normal 4 9 4" xfId="1268"/>
    <cellStyle name="Normal 40" xfId="560"/>
    <cellStyle name="Normal 40 2" xfId="1759"/>
    <cellStyle name="Normal 40 3" xfId="2247"/>
    <cellStyle name="Normal 40 4" xfId="1269"/>
    <cellStyle name="Normal 41" xfId="561"/>
    <cellStyle name="Normal 41 2" xfId="1760"/>
    <cellStyle name="Normal 41 3" xfId="2248"/>
    <cellStyle name="Normal 41 4" xfId="1270"/>
    <cellStyle name="Normal 42" xfId="562"/>
    <cellStyle name="Normal 42 2" xfId="1761"/>
    <cellStyle name="Normal 42 3" xfId="2249"/>
    <cellStyle name="Normal 42 4" xfId="1271"/>
    <cellStyle name="Normal 43" xfId="563"/>
    <cellStyle name="Normal 43 2" xfId="1762"/>
    <cellStyle name="Normal 43 3" xfId="2250"/>
    <cellStyle name="Normal 43 4" xfId="1272"/>
    <cellStyle name="Normal 44" xfId="564"/>
    <cellStyle name="Normal 44 2" xfId="1763"/>
    <cellStyle name="Normal 44 3" xfId="2251"/>
    <cellStyle name="Normal 44 4" xfId="1273"/>
    <cellStyle name="Normal 45" xfId="565"/>
    <cellStyle name="Normal 45 2" xfId="1764"/>
    <cellStyle name="Normal 45 3" xfId="2252"/>
    <cellStyle name="Normal 45 4" xfId="1274"/>
    <cellStyle name="Normal 46" xfId="566"/>
    <cellStyle name="Normal 46 2" xfId="1765"/>
    <cellStyle name="Normal 46 3" xfId="2253"/>
    <cellStyle name="Normal 46 4" xfId="1275"/>
    <cellStyle name="Normal 47" xfId="567"/>
    <cellStyle name="Normal 47 2" xfId="1766"/>
    <cellStyle name="Normal 47 3" xfId="2254"/>
    <cellStyle name="Normal 47 4" xfId="1276"/>
    <cellStyle name="Normal 48" xfId="568"/>
    <cellStyle name="Normal 48 2" xfId="1767"/>
    <cellStyle name="Normal 48 3" xfId="2255"/>
    <cellStyle name="Normal 48 4" xfId="1277"/>
    <cellStyle name="Normal 49" xfId="569"/>
    <cellStyle name="Normal 49 2" xfId="1768"/>
    <cellStyle name="Normal 49 3" xfId="2256"/>
    <cellStyle name="Normal 49 4" xfId="1278"/>
    <cellStyle name="Normal 5" xfId="38"/>
    <cellStyle name="Normal 5 10" xfId="570"/>
    <cellStyle name="Normal 5 10 2" xfId="1769"/>
    <cellStyle name="Normal 5 10 3" xfId="2257"/>
    <cellStyle name="Normal 5 10 4" xfId="1279"/>
    <cellStyle name="Normal 5 11" xfId="571"/>
    <cellStyle name="Normal 5 11 2" xfId="1770"/>
    <cellStyle name="Normal 5 11 3" xfId="2258"/>
    <cellStyle name="Normal 5 11 4" xfId="1280"/>
    <cellStyle name="Normal 5 12" xfId="572"/>
    <cellStyle name="Normal 5 12 2" xfId="1771"/>
    <cellStyle name="Normal 5 12 3" xfId="2259"/>
    <cellStyle name="Normal 5 12 4" xfId="1281"/>
    <cellStyle name="Normal 5 13" xfId="573"/>
    <cellStyle name="Normal 5 13 2" xfId="1772"/>
    <cellStyle name="Normal 5 13 3" xfId="2260"/>
    <cellStyle name="Normal 5 13 4" xfId="1282"/>
    <cellStyle name="Normal 5 14" xfId="574"/>
    <cellStyle name="Normal 5 14 2" xfId="1773"/>
    <cellStyle name="Normal 5 14 3" xfId="2261"/>
    <cellStyle name="Normal 5 14 4" xfId="1283"/>
    <cellStyle name="Normal 5 15" xfId="575"/>
    <cellStyle name="Normal 5 15 2" xfId="1774"/>
    <cellStyle name="Normal 5 15 3" xfId="2262"/>
    <cellStyle name="Normal 5 15 4" xfId="1284"/>
    <cellStyle name="Normal 5 16" xfId="576"/>
    <cellStyle name="Normal 5 16 2" xfId="1775"/>
    <cellStyle name="Normal 5 16 3" xfId="2263"/>
    <cellStyle name="Normal 5 16 4" xfId="1285"/>
    <cellStyle name="Normal 5 17" xfId="577"/>
    <cellStyle name="Normal 5 17 2" xfId="1776"/>
    <cellStyle name="Normal 5 17 3" xfId="2264"/>
    <cellStyle name="Normal 5 17 4" xfId="1286"/>
    <cellStyle name="Normal 5 18" xfId="578"/>
    <cellStyle name="Normal 5 18 2" xfId="1777"/>
    <cellStyle name="Normal 5 18 3" xfId="2265"/>
    <cellStyle name="Normal 5 18 4" xfId="1287"/>
    <cellStyle name="Normal 5 19" xfId="579"/>
    <cellStyle name="Normal 5 2" xfId="580"/>
    <cellStyle name="Normal 5 2 10" xfId="581"/>
    <cellStyle name="Normal 5 2 10 2" xfId="1779"/>
    <cellStyle name="Normal 5 2 10 3" xfId="2267"/>
    <cellStyle name="Normal 5 2 10 4" xfId="1289"/>
    <cellStyle name="Normal 5 2 11" xfId="582"/>
    <cellStyle name="Normal 5 2 11 2" xfId="1780"/>
    <cellStyle name="Normal 5 2 11 3" xfId="2268"/>
    <cellStyle name="Normal 5 2 11 4" xfId="1290"/>
    <cellStyle name="Normal 5 2 12" xfId="583"/>
    <cellStyle name="Normal 5 2 12 2" xfId="1781"/>
    <cellStyle name="Normal 5 2 12 3" xfId="2269"/>
    <cellStyle name="Normal 5 2 12 4" xfId="1291"/>
    <cellStyle name="Normal 5 2 13" xfId="584"/>
    <cellStyle name="Normal 5 2 13 2" xfId="1782"/>
    <cellStyle name="Normal 5 2 13 3" xfId="2270"/>
    <cellStyle name="Normal 5 2 13 4" xfId="1292"/>
    <cellStyle name="Normal 5 2 14" xfId="585"/>
    <cellStyle name="Normal 5 2 14 2" xfId="1783"/>
    <cellStyle name="Normal 5 2 14 3" xfId="2271"/>
    <cellStyle name="Normal 5 2 14 4" xfId="1293"/>
    <cellStyle name="Normal 5 2 15" xfId="586"/>
    <cellStyle name="Normal 5 2 15 2" xfId="1784"/>
    <cellStyle name="Normal 5 2 15 3" xfId="2272"/>
    <cellStyle name="Normal 5 2 15 4" xfId="1294"/>
    <cellStyle name="Normal 5 2 16" xfId="587"/>
    <cellStyle name="Normal 5 2 16 2" xfId="1785"/>
    <cellStyle name="Normal 5 2 16 3" xfId="2273"/>
    <cellStyle name="Normal 5 2 16 4" xfId="1295"/>
    <cellStyle name="Normal 5 2 17" xfId="588"/>
    <cellStyle name="Normal 5 2 17 2" xfId="1786"/>
    <cellStyle name="Normal 5 2 17 3" xfId="2274"/>
    <cellStyle name="Normal 5 2 17 4" xfId="1296"/>
    <cellStyle name="Normal 5 2 18" xfId="1778"/>
    <cellStyle name="Normal 5 2 19" xfId="2266"/>
    <cellStyle name="Normal 5 2 2" xfId="589"/>
    <cellStyle name="Normal 5 2 2 2" xfId="590"/>
    <cellStyle name="Normal 5 2 2 2 2" xfId="1788"/>
    <cellStyle name="Normal 5 2 2 2 3" xfId="2276"/>
    <cellStyle name="Normal 5 2 2 2 4" xfId="1298"/>
    <cellStyle name="Normal 5 2 2 3" xfId="1787"/>
    <cellStyle name="Normal 5 2 2 4" xfId="2275"/>
    <cellStyle name="Normal 5 2 2 5" xfId="1297"/>
    <cellStyle name="Normal 5 2 20" xfId="1288"/>
    <cellStyle name="Normal 5 2 3" xfId="591"/>
    <cellStyle name="Normal 5 2 3 2" xfId="1789"/>
    <cellStyle name="Normal 5 2 3 3" xfId="2277"/>
    <cellStyle name="Normal 5 2 3 4" xfId="1299"/>
    <cellStyle name="Normal 5 2 4" xfId="592"/>
    <cellStyle name="Normal 5 2 4 2" xfId="1790"/>
    <cellStyle name="Normal 5 2 4 3" xfId="2278"/>
    <cellStyle name="Normal 5 2 4 4" xfId="1300"/>
    <cellStyle name="Normal 5 2 5" xfId="593"/>
    <cellStyle name="Normal 5 2 5 2" xfId="1791"/>
    <cellStyle name="Normal 5 2 5 3" xfId="2279"/>
    <cellStyle name="Normal 5 2 5 4" xfId="1301"/>
    <cellStyle name="Normal 5 2 6" xfId="594"/>
    <cellStyle name="Normal 5 2 6 2" xfId="1792"/>
    <cellStyle name="Normal 5 2 6 3" xfId="2280"/>
    <cellStyle name="Normal 5 2 6 4" xfId="1302"/>
    <cellStyle name="Normal 5 2 7" xfId="595"/>
    <cellStyle name="Normal 5 2 7 2" xfId="1793"/>
    <cellStyle name="Normal 5 2 7 3" xfId="2281"/>
    <cellStyle name="Normal 5 2 7 4" xfId="1303"/>
    <cellStyle name="Normal 5 2 8" xfId="596"/>
    <cellStyle name="Normal 5 2 8 2" xfId="1794"/>
    <cellStyle name="Normal 5 2 8 3" xfId="2282"/>
    <cellStyle name="Normal 5 2 8 4" xfId="1304"/>
    <cellStyle name="Normal 5 2 9" xfId="597"/>
    <cellStyle name="Normal 5 2 9 2" xfId="1795"/>
    <cellStyle name="Normal 5 2 9 3" xfId="2283"/>
    <cellStyle name="Normal 5 2 9 4" xfId="1305"/>
    <cellStyle name="Normal 5 20" xfId="598"/>
    <cellStyle name="Normal 5 20 2" xfId="1796"/>
    <cellStyle name="Normal 5 20 3" xfId="2284"/>
    <cellStyle name="Normal 5 20 4" xfId="1306"/>
    <cellStyle name="Normal 5 21" xfId="599"/>
    <cellStyle name="Normal 5 22" xfId="1535"/>
    <cellStyle name="Normal 5 23" xfId="2023"/>
    <cellStyle name="Normal 5 24" xfId="1010"/>
    <cellStyle name="Normal 5 3" xfId="600"/>
    <cellStyle name="Normal 5 3 2" xfId="601"/>
    <cellStyle name="Normal 5 3 2 2" xfId="1798"/>
    <cellStyle name="Normal 5 3 2 3" xfId="2286"/>
    <cellStyle name="Normal 5 3 2 4" xfId="1308"/>
    <cellStyle name="Normal 5 3 3" xfId="1797"/>
    <cellStyle name="Normal 5 3 4" xfId="2285"/>
    <cellStyle name="Normal 5 3 5" xfId="1307"/>
    <cellStyle name="Normal 5 4" xfId="602"/>
    <cellStyle name="Normal 5 4 2" xfId="603"/>
    <cellStyle name="Normal 5 4 2 2" xfId="1800"/>
    <cellStyle name="Normal 5 4 2 3" xfId="2288"/>
    <cellStyle name="Normal 5 4 2 4" xfId="1310"/>
    <cellStyle name="Normal 5 4 3" xfId="1799"/>
    <cellStyle name="Normal 5 4 4" xfId="2287"/>
    <cellStyle name="Normal 5 4 5" xfId="1309"/>
    <cellStyle name="Normal 5 5" xfId="604"/>
    <cellStyle name="Normal 5 5 2" xfId="1801"/>
    <cellStyle name="Normal 5 5 3" xfId="2289"/>
    <cellStyle name="Normal 5 5 4" xfId="1311"/>
    <cellStyle name="Normal 5 6" xfId="605"/>
    <cellStyle name="Normal 5 6 2" xfId="1802"/>
    <cellStyle name="Normal 5 6 3" xfId="2290"/>
    <cellStyle name="Normal 5 6 4" xfId="1312"/>
    <cellStyle name="Normal 5 7" xfId="606"/>
    <cellStyle name="Normal 5 7 2" xfId="1803"/>
    <cellStyle name="Normal 5 7 3" xfId="2291"/>
    <cellStyle name="Normal 5 7 4" xfId="1313"/>
    <cellStyle name="Normal 5 8" xfId="607"/>
    <cellStyle name="Normal 5 8 2" xfId="1804"/>
    <cellStyle name="Normal 5 8 3" xfId="2292"/>
    <cellStyle name="Normal 5 8 4" xfId="1314"/>
    <cellStyle name="Normal 5 9" xfId="608"/>
    <cellStyle name="Normal 5 9 2" xfId="1805"/>
    <cellStyle name="Normal 5 9 3" xfId="2293"/>
    <cellStyle name="Normal 5 9 4" xfId="1315"/>
    <cellStyle name="Normal 50" xfId="609"/>
    <cellStyle name="Normal 50 2" xfId="1806"/>
    <cellStyle name="Normal 50 3" xfId="2294"/>
    <cellStyle name="Normal 50 4" xfId="1316"/>
    <cellStyle name="Normal 51" xfId="610"/>
    <cellStyle name="Normal 51 2" xfId="1807"/>
    <cellStyle name="Normal 51 3" xfId="2295"/>
    <cellStyle name="Normal 51 4" xfId="1317"/>
    <cellStyle name="Normal 52" xfId="611"/>
    <cellStyle name="Normal 52 2" xfId="1808"/>
    <cellStyle name="Normal 52 3" xfId="2296"/>
    <cellStyle name="Normal 52 4" xfId="1318"/>
    <cellStyle name="Normal 53" xfId="612"/>
    <cellStyle name="Normal 53 2" xfId="1809"/>
    <cellStyle name="Normal 53 3" xfId="2297"/>
    <cellStyle name="Normal 53 4" xfId="1319"/>
    <cellStyle name="Normal 54" xfId="613"/>
    <cellStyle name="Normal 54 2" xfId="1810"/>
    <cellStyle name="Normal 54 3" xfId="2298"/>
    <cellStyle name="Normal 54 4" xfId="1320"/>
    <cellStyle name="Normal 55" xfId="614"/>
    <cellStyle name="Normal 55 2" xfId="1811"/>
    <cellStyle name="Normal 55 3" xfId="2299"/>
    <cellStyle name="Normal 55 4" xfId="1321"/>
    <cellStyle name="Normal 56" xfId="615"/>
    <cellStyle name="Normal 56 2" xfId="1812"/>
    <cellStyle name="Normal 56 3" xfId="2300"/>
    <cellStyle name="Normal 56 4" xfId="1322"/>
    <cellStyle name="Normal 57" xfId="616"/>
    <cellStyle name="Normal 57 2" xfId="1813"/>
    <cellStyle name="Normal 57 3" xfId="2301"/>
    <cellStyle name="Normal 57 4" xfId="1323"/>
    <cellStyle name="Normal 58" xfId="617"/>
    <cellStyle name="Normal 58 2" xfId="1814"/>
    <cellStyle name="Normal 58 3" xfId="2302"/>
    <cellStyle name="Normal 58 4" xfId="1324"/>
    <cellStyle name="Normal 59" xfId="618"/>
    <cellStyle name="Normal 59 2" xfId="1815"/>
    <cellStyle name="Normal 59 3" xfId="2303"/>
    <cellStyle name="Normal 59 4" xfId="1325"/>
    <cellStyle name="Normal 6" xfId="39"/>
    <cellStyle name="Normal 6 10" xfId="619"/>
    <cellStyle name="Normal 6 10 2" xfId="1816"/>
    <cellStyle name="Normal 6 10 3" xfId="2304"/>
    <cellStyle name="Normal 6 10 4" xfId="1326"/>
    <cellStyle name="Normal 6 11" xfId="620"/>
    <cellStyle name="Normal 6 11 2" xfId="1817"/>
    <cellStyle name="Normal 6 11 3" xfId="2305"/>
    <cellStyle name="Normal 6 11 4" xfId="1327"/>
    <cellStyle name="Normal 6 12" xfId="621"/>
    <cellStyle name="Normal 6 12 2" xfId="1818"/>
    <cellStyle name="Normal 6 12 3" xfId="2306"/>
    <cellStyle name="Normal 6 12 4" xfId="1328"/>
    <cellStyle name="Normal 6 13" xfId="622"/>
    <cellStyle name="Normal 6 13 2" xfId="1819"/>
    <cellStyle name="Normal 6 13 3" xfId="2307"/>
    <cellStyle name="Normal 6 13 4" xfId="1329"/>
    <cellStyle name="Normal 6 14" xfId="623"/>
    <cellStyle name="Normal 6 14 2" xfId="1820"/>
    <cellStyle name="Normal 6 14 3" xfId="2308"/>
    <cellStyle name="Normal 6 14 4" xfId="1330"/>
    <cellStyle name="Normal 6 15" xfId="624"/>
    <cellStyle name="Normal 6 15 2" xfId="1821"/>
    <cellStyle name="Normal 6 15 3" xfId="2309"/>
    <cellStyle name="Normal 6 15 4" xfId="1331"/>
    <cellStyle name="Normal 6 16" xfId="625"/>
    <cellStyle name="Normal 6 16 2" xfId="1822"/>
    <cellStyle name="Normal 6 16 3" xfId="2310"/>
    <cellStyle name="Normal 6 16 4" xfId="1332"/>
    <cellStyle name="Normal 6 17" xfId="626"/>
    <cellStyle name="Normal 6 17 2" xfId="1823"/>
    <cellStyle name="Normal 6 17 3" xfId="2311"/>
    <cellStyle name="Normal 6 17 4" xfId="1333"/>
    <cellStyle name="Normal 6 18" xfId="627"/>
    <cellStyle name="Normal 6 18 2" xfId="1824"/>
    <cellStyle name="Normal 6 18 3" xfId="2312"/>
    <cellStyle name="Normal 6 18 4" xfId="1334"/>
    <cellStyle name="Normal 6 19" xfId="628"/>
    <cellStyle name="Normal 6 2" xfId="629"/>
    <cellStyle name="Normal 6 2 2" xfId="1825"/>
    <cellStyle name="Normal 6 2 3" xfId="2313"/>
    <cellStyle name="Normal 6 2 4" xfId="1335"/>
    <cellStyle name="Normal 6 20" xfId="630"/>
    <cellStyle name="Normal 6 20 2" xfId="1826"/>
    <cellStyle name="Normal 6 20 3" xfId="2314"/>
    <cellStyle name="Normal 6 20 4" xfId="1336"/>
    <cellStyle name="Normal 6 21" xfId="631"/>
    <cellStyle name="Normal 6 22" xfId="1536"/>
    <cellStyle name="Normal 6 23" xfId="2024"/>
    <cellStyle name="Normal 6 24" xfId="1011"/>
    <cellStyle name="Normal 6 3" xfId="632"/>
    <cellStyle name="Normal 6 3 2" xfId="1827"/>
    <cellStyle name="Normal 6 3 3" xfId="2315"/>
    <cellStyle name="Normal 6 3 4" xfId="1337"/>
    <cellStyle name="Normal 6 4" xfId="633"/>
    <cellStyle name="Normal 6 4 2" xfId="1828"/>
    <cellStyle name="Normal 6 4 3" xfId="2316"/>
    <cellStyle name="Normal 6 4 4" xfId="1338"/>
    <cellStyle name="Normal 6 5" xfId="634"/>
    <cellStyle name="Normal 6 5 2" xfId="1829"/>
    <cellStyle name="Normal 6 5 3" xfId="2317"/>
    <cellStyle name="Normal 6 5 4" xfId="1339"/>
    <cellStyle name="Normal 6 6" xfId="635"/>
    <cellStyle name="Normal 6 6 2" xfId="1830"/>
    <cellStyle name="Normal 6 6 3" xfId="2318"/>
    <cellStyle name="Normal 6 6 4" xfId="1340"/>
    <cellStyle name="Normal 6 7" xfId="636"/>
    <cellStyle name="Normal 6 7 2" xfId="1831"/>
    <cellStyle name="Normal 6 7 3" xfId="2319"/>
    <cellStyle name="Normal 6 7 4" xfId="1341"/>
    <cellStyle name="Normal 6 8" xfId="637"/>
    <cellStyle name="Normal 6 8 2" xfId="1832"/>
    <cellStyle name="Normal 6 8 3" xfId="2320"/>
    <cellStyle name="Normal 6 8 4" xfId="1342"/>
    <cellStyle name="Normal 6 9" xfId="638"/>
    <cellStyle name="Normal 6 9 2" xfId="1833"/>
    <cellStyle name="Normal 6 9 3" xfId="2321"/>
    <cellStyle name="Normal 6 9 4" xfId="1343"/>
    <cellStyle name="Normal 60" xfId="639"/>
    <cellStyle name="Normal 60 2" xfId="1834"/>
    <cellStyle name="Normal 60 3" xfId="2322"/>
    <cellStyle name="Normal 60 4" xfId="1344"/>
    <cellStyle name="Normal 61" xfId="640"/>
    <cellStyle name="Normal 61 2" xfId="1835"/>
    <cellStyle name="Normal 61 3" xfId="2323"/>
    <cellStyle name="Normal 61 4" xfId="1345"/>
    <cellStyle name="Normal 62" xfId="641"/>
    <cellStyle name="Normal 62 2" xfId="1836"/>
    <cellStyle name="Normal 62 3" xfId="2324"/>
    <cellStyle name="Normal 62 4" xfId="1346"/>
    <cellStyle name="Normal 63" xfId="642"/>
    <cellStyle name="Normal 63 2" xfId="1837"/>
    <cellStyle name="Normal 63 3" xfId="2325"/>
    <cellStyle name="Normal 63 4" xfId="1347"/>
    <cellStyle name="Normal 64" xfId="643"/>
    <cellStyle name="Normal 64 2" xfId="1838"/>
    <cellStyle name="Normal 64 3" xfId="2326"/>
    <cellStyle name="Normal 64 4" xfId="1348"/>
    <cellStyle name="Normal 65" xfId="644"/>
    <cellStyle name="Normal 65 2" xfId="1839"/>
    <cellStyle name="Normal 65 3" xfId="2327"/>
    <cellStyle name="Normal 65 4" xfId="1349"/>
    <cellStyle name="Normal 66" xfId="645"/>
    <cellStyle name="Normal 66 2" xfId="1840"/>
    <cellStyle name="Normal 66 3" xfId="2328"/>
    <cellStyle name="Normal 66 4" xfId="1350"/>
    <cellStyle name="Normal 67" xfId="646"/>
    <cellStyle name="Normal 67 2" xfId="1841"/>
    <cellStyle name="Normal 67 3" xfId="2329"/>
    <cellStyle name="Normal 67 4" xfId="1351"/>
    <cellStyle name="Normal 68" xfId="647"/>
    <cellStyle name="Normal 68 2" xfId="1842"/>
    <cellStyle name="Normal 68 3" xfId="2330"/>
    <cellStyle name="Normal 68 4" xfId="1352"/>
    <cellStyle name="Normal 69" xfId="648"/>
    <cellStyle name="Normal 69 2" xfId="1843"/>
    <cellStyle name="Normal 69 3" xfId="2331"/>
    <cellStyle name="Normal 69 4" xfId="1353"/>
    <cellStyle name="Normal 7" xfId="40"/>
    <cellStyle name="Normal 7 2" xfId="649"/>
    <cellStyle name="Normal 7 2 2" xfId="1844"/>
    <cellStyle name="Normal 7 2 3" xfId="2332"/>
    <cellStyle name="Normal 7 2 4" xfId="1354"/>
    <cellStyle name="Normal 7 3" xfId="650"/>
    <cellStyle name="Normal 7 4" xfId="1537"/>
    <cellStyle name="Normal 7 5" xfId="2025"/>
    <cellStyle name="Normal 7 6" xfId="1012"/>
    <cellStyle name="Normal 70" xfId="651"/>
    <cellStyle name="Normal 70 2" xfId="1845"/>
    <cellStyle name="Normal 70 3" xfId="2333"/>
    <cellStyle name="Normal 70 4" xfId="1355"/>
    <cellStyle name="Normal 71" xfId="652"/>
    <cellStyle name="Normal 71 2" xfId="1846"/>
    <cellStyle name="Normal 71 3" xfId="2334"/>
    <cellStyle name="Normal 71 4" xfId="1356"/>
    <cellStyle name="Normal 72" xfId="653"/>
    <cellStyle name="Normal 72 2" xfId="1847"/>
    <cellStyle name="Normal 72 3" xfId="2335"/>
    <cellStyle name="Normal 72 4" xfId="1357"/>
    <cellStyle name="Normal 73" xfId="654"/>
    <cellStyle name="Normal 73 2" xfId="1848"/>
    <cellStyle name="Normal 73 3" xfId="2336"/>
    <cellStyle name="Normal 73 4" xfId="1358"/>
    <cellStyle name="Normal 74" xfId="655"/>
    <cellStyle name="Normal 74 2" xfId="1849"/>
    <cellStyle name="Normal 74 3" xfId="2337"/>
    <cellStyle name="Normal 74 4" xfId="1359"/>
    <cellStyle name="Normal 75" xfId="656"/>
    <cellStyle name="Normal 75 2" xfId="1850"/>
    <cellStyle name="Normal 75 3" xfId="2338"/>
    <cellStyle name="Normal 75 4" xfId="1360"/>
    <cellStyle name="Normal 76" xfId="657"/>
    <cellStyle name="Normal 76 2" xfId="1851"/>
    <cellStyle name="Normal 76 3" xfId="2339"/>
    <cellStyle name="Normal 76 4" xfId="1361"/>
    <cellStyle name="Normal 77" xfId="658"/>
    <cellStyle name="Normal 77 2" xfId="1852"/>
    <cellStyle name="Normal 77 3" xfId="2340"/>
    <cellStyle name="Normal 77 4" xfId="1362"/>
    <cellStyle name="Normal 78" xfId="659"/>
    <cellStyle name="Normal 78 2" xfId="1853"/>
    <cellStyle name="Normal 78 3" xfId="2341"/>
    <cellStyle name="Normal 78 4" xfId="1363"/>
    <cellStyle name="Normal 79" xfId="660"/>
    <cellStyle name="Normal 79 2" xfId="1854"/>
    <cellStyle name="Normal 79 3" xfId="2342"/>
    <cellStyle name="Normal 79 4" xfId="1364"/>
    <cellStyle name="Normal 8" xfId="41"/>
    <cellStyle name="Normal 8 2" xfId="661"/>
    <cellStyle name="Normal 8 2 2" xfId="1855"/>
    <cellStyle name="Normal 8 2 3" xfId="2343"/>
    <cellStyle name="Normal 8 2 4" xfId="1365"/>
    <cellStyle name="Normal 8 3" xfId="1538"/>
    <cellStyle name="Normal 8 4" xfId="2026"/>
    <cellStyle name="Normal 8 5" xfId="1013"/>
    <cellStyle name="Normal 80" xfId="662"/>
    <cellStyle name="Normal 80 2" xfId="1856"/>
    <cellStyle name="Normal 80 3" xfId="2344"/>
    <cellStyle name="Normal 80 4" xfId="1366"/>
    <cellStyle name="Normal 81" xfId="663"/>
    <cellStyle name="Normal 81 2" xfId="1857"/>
    <cellStyle name="Normal 81 3" xfId="2345"/>
    <cellStyle name="Normal 81 4" xfId="1367"/>
    <cellStyle name="Normal 82" xfId="664"/>
    <cellStyle name="Normal 82 2" xfId="1858"/>
    <cellStyle name="Normal 82 3" xfId="2346"/>
    <cellStyle name="Normal 82 4" xfId="1368"/>
    <cellStyle name="Normal 83" xfId="665"/>
    <cellStyle name="Normal 83 2" xfId="1859"/>
    <cellStyle name="Normal 83 3" xfId="2347"/>
    <cellStyle name="Normal 83 4" xfId="1369"/>
    <cellStyle name="Normal 84" xfId="666"/>
    <cellStyle name="Normal 84 2" xfId="1860"/>
    <cellStyle name="Normal 84 3" xfId="2348"/>
    <cellStyle name="Normal 84 4" xfId="1370"/>
    <cellStyle name="Normal 85" xfId="667"/>
    <cellStyle name="Normal 85 2" xfId="1861"/>
    <cellStyle name="Normal 85 3" xfId="2349"/>
    <cellStyle name="Normal 85 4" xfId="1371"/>
    <cellStyle name="Normal 86" xfId="668"/>
    <cellStyle name="Normal 86 2" xfId="1862"/>
    <cellStyle name="Normal 86 3" xfId="2350"/>
    <cellStyle name="Normal 86 4" xfId="1372"/>
    <cellStyle name="Normal 87" xfId="669"/>
    <cellStyle name="Normal 87 2" xfId="1863"/>
    <cellStyle name="Normal 87 3" xfId="2351"/>
    <cellStyle name="Normal 87 4" xfId="1373"/>
    <cellStyle name="Normal 88" xfId="670"/>
    <cellStyle name="Normal 88 2" xfId="1864"/>
    <cellStyle name="Normal 88 3" xfId="2352"/>
    <cellStyle name="Normal 88 4" xfId="1374"/>
    <cellStyle name="Normal 89" xfId="671"/>
    <cellStyle name="Normal 89 2" xfId="1865"/>
    <cellStyle name="Normal 89 3" xfId="2353"/>
    <cellStyle name="Normal 89 4" xfId="1375"/>
    <cellStyle name="Normal 9" xfId="42"/>
    <cellStyle name="Normal 9 2" xfId="672"/>
    <cellStyle name="Normal 9 2 2" xfId="1866"/>
    <cellStyle name="Normal 9 2 3" xfId="2354"/>
    <cellStyle name="Normal 9 2 4" xfId="1376"/>
    <cellStyle name="Normal 9 3" xfId="1539"/>
    <cellStyle name="Normal 9 4" xfId="2027"/>
    <cellStyle name="Normal 9 5" xfId="1014"/>
    <cellStyle name="Normal 90" xfId="673"/>
    <cellStyle name="Normal 90 2" xfId="1867"/>
    <cellStyle name="Normal 90 3" xfId="2355"/>
    <cellStyle name="Normal 90 4" xfId="1377"/>
    <cellStyle name="Normal 91" xfId="674"/>
    <cellStyle name="Normal 91 2" xfId="1868"/>
    <cellStyle name="Normal 91 3" xfId="2356"/>
    <cellStyle name="Normal 91 4" xfId="1378"/>
    <cellStyle name="Normal 92" xfId="675"/>
    <cellStyle name="Normal 92 2" xfId="1869"/>
    <cellStyle name="Normal 92 3" xfId="2357"/>
    <cellStyle name="Normal 92 4" xfId="1379"/>
    <cellStyle name="Normal 93" xfId="676"/>
    <cellStyle name="Normal 93 2" xfId="1870"/>
    <cellStyle name="Normal 93 3" xfId="2358"/>
    <cellStyle name="Normal 93 4" xfId="1380"/>
    <cellStyle name="Normal 94" xfId="677"/>
    <cellStyle name="Normal 94 2" xfId="1871"/>
    <cellStyle name="Normal 94 3" xfId="2359"/>
    <cellStyle name="Normal 94 4" xfId="1381"/>
    <cellStyle name="Normal 95" xfId="678"/>
    <cellStyle name="Normal 95 2" xfId="1872"/>
    <cellStyle name="Normal 95 3" xfId="2360"/>
    <cellStyle name="Normal 95 4" xfId="1382"/>
    <cellStyle name="Normal 96" xfId="679"/>
    <cellStyle name="Normal 96 2" xfId="1873"/>
    <cellStyle name="Normal 96 3" xfId="2361"/>
    <cellStyle name="Normal 96 4" xfId="1383"/>
    <cellStyle name="Normal 97" xfId="680"/>
    <cellStyle name="Normal 97 2" xfId="1874"/>
    <cellStyle name="Normal 97 3" xfId="2362"/>
    <cellStyle name="Normal 97 4" xfId="1384"/>
    <cellStyle name="Normal 98" xfId="681"/>
    <cellStyle name="Normal 98 2" xfId="1875"/>
    <cellStyle name="Normal 98 3" xfId="2363"/>
    <cellStyle name="Normal 98 4" xfId="1385"/>
    <cellStyle name="Normal 99" xfId="682"/>
    <cellStyle name="Normal 99 2" xfId="1876"/>
    <cellStyle name="Normal 99 3" xfId="2364"/>
    <cellStyle name="Normal 99 4" xfId="1386"/>
    <cellStyle name="Normal_Bao cao tai chinh 280405" xfId="43"/>
    <cellStyle name="Normal1" xfId="683"/>
    <cellStyle name="Normal1 2" xfId="684"/>
    <cellStyle name="Normal2" xfId="685"/>
    <cellStyle name="Normal3" xfId="686"/>
    <cellStyle name="Note 10" xfId="947"/>
    <cellStyle name="Note 10 2" xfId="1969"/>
    <cellStyle name="Note 10 3" xfId="2457"/>
    <cellStyle name="Note 10 4" xfId="1479"/>
    <cellStyle name="Note 11" xfId="962"/>
    <cellStyle name="Note 11 2" xfId="1982"/>
    <cellStyle name="Note 11 3" xfId="2470"/>
    <cellStyle name="Note 11 4" xfId="1492"/>
    <cellStyle name="Note 12" xfId="2485"/>
    <cellStyle name="Note 2" xfId="687"/>
    <cellStyle name="Note 3" xfId="688"/>
    <cellStyle name="Note 3 2" xfId="1877"/>
    <cellStyle name="Note 3 3" xfId="2365"/>
    <cellStyle name="Note 3 4" xfId="1387"/>
    <cellStyle name="Note 4" xfId="689"/>
    <cellStyle name="Note 4 2" xfId="1878"/>
    <cellStyle name="Note 4 3" xfId="2366"/>
    <cellStyle name="Note 4 4" xfId="1388"/>
    <cellStyle name="Note 5" xfId="872"/>
    <cellStyle name="Note 5 2" xfId="1902"/>
    <cellStyle name="Note 5 3" xfId="2390"/>
    <cellStyle name="Note 5 4" xfId="1412"/>
    <cellStyle name="Note 6" xfId="888"/>
    <cellStyle name="Note 6 2" xfId="1917"/>
    <cellStyle name="Note 6 3" xfId="2405"/>
    <cellStyle name="Note 6 4" xfId="1427"/>
    <cellStyle name="Note 7" xfId="903"/>
    <cellStyle name="Note 7 2" xfId="1930"/>
    <cellStyle name="Note 7 3" xfId="2418"/>
    <cellStyle name="Note 7 4" xfId="1440"/>
    <cellStyle name="Note 8" xfId="918"/>
    <cellStyle name="Note 8 2" xfId="1943"/>
    <cellStyle name="Note 8 3" xfId="2431"/>
    <cellStyle name="Note 8 4" xfId="1453"/>
    <cellStyle name="Note 9" xfId="932"/>
    <cellStyle name="Note 9 2" xfId="1956"/>
    <cellStyle name="Note 9 3" xfId="2444"/>
    <cellStyle name="Note 9 4" xfId="1466"/>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17 2 2" xfId="1880"/>
    <cellStyle name="Percent 17 2 3" xfId="2368"/>
    <cellStyle name="Percent 17 2 4" xfId="1390"/>
    <cellStyle name="Percent 17 3" xfId="1879"/>
    <cellStyle name="Percent 17 4" xfId="2367"/>
    <cellStyle name="Percent 17 5" xfId="1389"/>
    <cellStyle name="Percent 18" xfId="973"/>
    <cellStyle name="Percent 18 2" xfId="1992"/>
    <cellStyle name="Percent 18 3" xfId="2492"/>
    <cellStyle name="Percent 18 4" xfId="1502"/>
    <cellStyle name="Percent 2" xfId="45"/>
    <cellStyle name="Percent 2 2" xfId="710"/>
    <cellStyle name="Percent 2 2 2" xfId="711"/>
    <cellStyle name="Percent 2 2 2 2" xfId="1882"/>
    <cellStyle name="Percent 2 2 2 3" xfId="2370"/>
    <cellStyle name="Percent 2 2 2 4" xfId="1392"/>
    <cellStyle name="Percent 2 2 3" xfId="1881"/>
    <cellStyle name="Percent 2 2 4" xfId="2369"/>
    <cellStyle name="Percent 2 2 5" xfId="1391"/>
    <cellStyle name="Percent 2 3" xfId="712"/>
    <cellStyle name="Percent 2 3 2" xfId="713"/>
    <cellStyle name="Percent 2 3 3" xfId="1883"/>
    <cellStyle name="Percent 2 3 4" xfId="2371"/>
    <cellStyle name="Percent 2 3 5" xfId="1393"/>
    <cellStyle name="Percent 2 4" xfId="714"/>
    <cellStyle name="Percent 2 4 2" xfId="1884"/>
    <cellStyle name="Percent 2 4 3" xfId="2372"/>
    <cellStyle name="Percent 2 4 4" xfId="1394"/>
    <cellStyle name="Percent 2 5" xfId="715"/>
    <cellStyle name="Percent 2 6" xfId="716"/>
    <cellStyle name="Percent 2 6 2" xfId="1885"/>
    <cellStyle name="Percent 2 6 3" xfId="2373"/>
    <cellStyle name="Percent 2 6 4" xfId="1395"/>
    <cellStyle name="Percent 2 7" xfId="1540"/>
    <cellStyle name="Percent 2 8" xfId="2028"/>
    <cellStyle name="Percent 2 9" xfId="1015"/>
    <cellStyle name="Percent 3" xfId="717"/>
    <cellStyle name="Percent 3 2" xfId="718"/>
    <cellStyle name="Percent 3 2 2" xfId="719"/>
    <cellStyle name="Percent 3 2 2 2" xfId="1887"/>
    <cellStyle name="Percent 3 2 2 3" xfId="2375"/>
    <cellStyle name="Percent 3 2 2 4" xfId="1397"/>
    <cellStyle name="Percent 3 2 3" xfId="1886"/>
    <cellStyle name="Percent 3 2 4" xfId="2374"/>
    <cellStyle name="Percent 3 2 5" xfId="1396"/>
    <cellStyle name="Percent 3 3" xfId="720"/>
    <cellStyle name="Percent 3 3 2" xfId="1888"/>
    <cellStyle name="Percent 3 3 3" xfId="2376"/>
    <cellStyle name="Percent 3 3 4" xfId="1398"/>
    <cellStyle name="Percent 3 4" xfId="721"/>
    <cellStyle name="Percent 3 4 2" xfId="1889"/>
    <cellStyle name="Percent 3 4 3" xfId="2377"/>
    <cellStyle name="Percent 3 4 4" xfId="1399"/>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2486"/>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NGVM1/QUAN%20LY%20KHACH%20HANG/1%20QUY%20TCFF_CIF%2011561238/BAO%20CAO_GIAM%20SAT/RECORD/Theo%20doi%20Giao%20dich20190321_Hongvm.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
      <sheetName val="DS TCPH"/>
      <sheetName val="TRADING"/>
      <sheetName val="Tinh GiaTP"/>
      <sheetName val="Quyen"/>
      <sheetName val="Price"/>
      <sheetName val="HDTG"/>
      <sheetName val="ENTRYS"/>
      <sheetName val="BOOK"/>
      <sheetName val="REPORTS"/>
      <sheetName val="VCSH-NAV"/>
      <sheetName val="Temp"/>
      <sheetName val="Balance"/>
      <sheetName val="Realtime"/>
      <sheetName val="Accrual fee"/>
      <sheetName val="Cash"/>
      <sheetName val="PL24 daily"/>
      <sheetName val="PL26 weekly"/>
    </sheetNames>
    <sheetDataSet>
      <sheetData sheetId="0">
        <row r="8">
          <cell r="O8">
            <v>43465</v>
          </cell>
        </row>
        <row r="9">
          <cell r="O9">
            <v>43466</v>
          </cell>
        </row>
        <row r="10">
          <cell r="O10">
            <v>43500</v>
          </cell>
        </row>
        <row r="11">
          <cell r="O11">
            <v>43501</v>
          </cell>
        </row>
        <row r="12">
          <cell r="O12">
            <v>43502</v>
          </cell>
        </row>
        <row r="13">
          <cell r="O13">
            <v>43503</v>
          </cell>
        </row>
        <row r="14">
          <cell r="O14">
            <v>43504</v>
          </cell>
        </row>
        <row r="15">
          <cell r="O15">
            <v>0</v>
          </cell>
        </row>
        <row r="16">
          <cell r="O16">
            <v>0</v>
          </cell>
        </row>
        <row r="17">
          <cell r="O17">
            <v>0</v>
          </cell>
        </row>
        <row r="18">
          <cell r="O18">
            <v>0</v>
          </cell>
        </row>
        <row r="19">
          <cell r="O19">
            <v>0</v>
          </cell>
        </row>
        <row r="20">
          <cell r="O20">
            <v>0</v>
          </cell>
        </row>
        <row r="21">
          <cell r="O21">
            <v>0</v>
          </cell>
        </row>
        <row r="22">
          <cell r="O22">
            <v>0</v>
          </cell>
        </row>
        <row r="23">
          <cell r="O23">
            <v>0</v>
          </cell>
        </row>
        <row r="24">
          <cell r="O24">
            <v>0</v>
          </cell>
        </row>
        <row r="25">
          <cell r="O25">
            <v>0</v>
          </cell>
        </row>
        <row r="26">
          <cell r="O26">
            <v>0</v>
          </cell>
        </row>
        <row r="27">
          <cell r="O27">
            <v>0</v>
          </cell>
        </row>
        <row r="28">
          <cell r="O28">
            <v>0</v>
          </cell>
        </row>
        <row r="29">
          <cell r="O29">
            <v>0</v>
          </cell>
        </row>
        <row r="30">
          <cell r="O30">
            <v>0</v>
          </cell>
        </row>
        <row r="31">
          <cell r="O31">
            <v>0</v>
          </cell>
        </row>
        <row r="32">
          <cell r="O32">
            <v>0</v>
          </cell>
        </row>
        <row r="33">
          <cell r="O33">
            <v>0</v>
          </cell>
        </row>
        <row r="34">
          <cell r="O34">
            <v>0</v>
          </cell>
        </row>
        <row r="35">
          <cell r="O35">
            <v>0</v>
          </cell>
        </row>
        <row r="36">
          <cell r="O36">
            <v>0</v>
          </cell>
        </row>
        <row r="37">
          <cell r="O37">
            <v>0</v>
          </cell>
        </row>
        <row r="38">
          <cell r="O38">
            <v>0</v>
          </cell>
        </row>
        <row r="39">
          <cell r="O39">
            <v>0</v>
          </cell>
        </row>
        <row r="40">
          <cell r="O40">
            <v>0</v>
          </cell>
        </row>
        <row r="41">
          <cell r="O41">
            <v>0</v>
          </cell>
        </row>
        <row r="42">
          <cell r="O42">
            <v>0</v>
          </cell>
        </row>
        <row r="43">
          <cell r="O43">
            <v>0</v>
          </cell>
        </row>
        <row r="44">
          <cell r="O44">
            <v>0</v>
          </cell>
        </row>
        <row r="45">
          <cell r="O45">
            <v>0</v>
          </cell>
        </row>
        <row r="46">
          <cell r="O46">
            <v>0</v>
          </cell>
        </row>
        <row r="47">
          <cell r="O47">
            <v>0</v>
          </cell>
        </row>
        <row r="48">
          <cell r="O48">
            <v>0</v>
          </cell>
        </row>
        <row r="49">
          <cell r="O49">
            <v>0</v>
          </cell>
        </row>
        <row r="50">
          <cell r="O50">
            <v>0</v>
          </cell>
        </row>
        <row r="51">
          <cell r="O51">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C17" sqref="C17"/>
    </sheetView>
  </sheetViews>
  <sheetFormatPr defaultRowHeight="12.75"/>
  <cols>
    <col min="1" max="1" width="9.140625" style="101"/>
    <col min="2" max="2" width="41" style="101" customWidth="1"/>
    <col min="3" max="3" width="42" style="101" customWidth="1"/>
    <col min="4" max="16384" width="9.140625" style="101"/>
  </cols>
  <sheetData>
    <row r="1" spans="1:3">
      <c r="A1" s="172" t="s">
        <v>458</v>
      </c>
      <c r="B1" s="172" t="s">
        <v>459</v>
      </c>
      <c r="C1" s="172" t="s">
        <v>460</v>
      </c>
    </row>
    <row r="2" spans="1:3">
      <c r="A2" s="172"/>
      <c r="B2" s="173">
        <f>BCthunhap!D46-BCKetQuaHoatDong_06028!D44</f>
        <v>0</v>
      </c>
      <c r="C2" s="173">
        <f>BCtinhhinhtaichinh!D33-BCTaiSan_06027!D30</f>
        <v>0</v>
      </c>
    </row>
    <row r="3" spans="1:3">
      <c r="A3" s="172"/>
      <c r="B3" s="173">
        <f>BCthunhap!D45-BCKetQuaHoatDong_06028!D43-BCKetQuaHoatDong_06028!D41</f>
        <v>0</v>
      </c>
      <c r="C3" s="173">
        <f>BCTaiSan_06027!D54-BCtinhhinhtaichinh!D45</f>
        <v>0</v>
      </c>
    </row>
    <row r="4" spans="1:3">
      <c r="A4" s="172"/>
      <c r="B4" s="173">
        <f>BCtinhhinhtaichinh!D51-BCtinhhinhtaichinh!E51-BCthunhap!D48</f>
        <v>0</v>
      </c>
      <c r="C4" s="173">
        <f>BCtinhhinhtaichinh!D52-BCTaiSan_06027!D57</f>
        <v>0</v>
      </c>
    </row>
    <row r="5" spans="1:3">
      <c r="A5" s="172"/>
      <c r="B5" s="173">
        <f>BCthunhap!D48-BCKetQuaHoatDong_06028!D45</f>
        <v>0</v>
      </c>
      <c r="C5" s="173">
        <f>BCtinhhinhtaichinh!D47-Khac_06030!D34</f>
        <v>0</v>
      </c>
    </row>
    <row r="6" spans="1:3">
      <c r="A6" s="172"/>
      <c r="B6" s="173">
        <f>BCLCTT_06106!D54-BCLCTT_06106!D41</f>
        <v>0</v>
      </c>
      <c r="C6" s="173">
        <f>BCtinhhinhtaichinh!D33-BCDanhMucDauTu_06029!F67</f>
        <v>0</v>
      </c>
    </row>
    <row r="7" spans="1:3">
      <c r="A7" s="172"/>
      <c r="B7" s="173">
        <f>BCLCTT_06106!D48-BCTaiSan_06027!D15</f>
        <v>0</v>
      </c>
      <c r="C7" s="173">
        <f>BCtinhhinhtaichinh!D33-BCDanhMucDauTu_06029!F67</f>
        <v>0</v>
      </c>
    </row>
    <row r="9" spans="1:3">
      <c r="C9" s="101" t="s">
        <v>622</v>
      </c>
    </row>
    <row r="10" spans="1:3">
      <c r="B10" s="64" t="s">
        <v>650</v>
      </c>
    </row>
    <row r="11" spans="1:3">
      <c r="B11" s="65"/>
    </row>
    <row r="12" spans="1:3">
      <c r="B12" s="66" t="s">
        <v>651</v>
      </c>
    </row>
    <row r="13" spans="1:3" ht="15">
      <c r="B13" s="174"/>
    </row>
    <row r="14" spans="1:3" ht="21">
      <c r="B14" s="171" t="s">
        <v>652</v>
      </c>
    </row>
    <row r="15" spans="1:3" ht="15">
      <c r="B15" s="174"/>
    </row>
    <row r="16" spans="1:3" ht="21">
      <c r="B16" s="175" t="s">
        <v>653</v>
      </c>
      <c r="C16" s="175" t="s">
        <v>641</v>
      </c>
    </row>
    <row r="21" spans="2:3" ht="25.5">
      <c r="B21" s="176" t="s">
        <v>654</v>
      </c>
      <c r="C21" s="176" t="s">
        <v>642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O87"/>
  <sheetViews>
    <sheetView view="pageBreakPreview" topLeftCell="C1" zoomScaleNormal="100" zoomScaleSheetLayoutView="100" workbookViewId="0">
      <selection activeCell="G1" sqref="G1:O1048576"/>
    </sheetView>
  </sheetViews>
  <sheetFormatPr defaultRowHeight="15"/>
  <cols>
    <col min="1" max="1" width="9.140625" style="132"/>
    <col min="2" max="2" width="59.42578125" style="132" customWidth="1"/>
    <col min="3" max="3" width="12.85546875" style="132" customWidth="1"/>
    <col min="4" max="4" width="28.85546875" style="132" customWidth="1"/>
    <col min="5" max="5" width="29.5703125" style="103" customWidth="1"/>
    <col min="6" max="6" width="5.42578125" style="132" customWidth="1"/>
    <col min="7" max="7" width="15.28515625" style="132" hidden="1" customWidth="1"/>
    <col min="8" max="8" width="17.42578125" style="132" hidden="1" customWidth="1"/>
    <col min="9" max="9" width="27.28515625" style="132" hidden="1" customWidth="1"/>
    <col min="10" max="10" width="20.5703125" style="145" hidden="1" customWidth="1"/>
    <col min="11" max="11" width="21.85546875" style="145" hidden="1" customWidth="1"/>
    <col min="12" max="12" width="13.28515625" style="132" hidden="1" customWidth="1"/>
    <col min="13" max="13" width="21.28515625" style="132" hidden="1" customWidth="1"/>
    <col min="14" max="14" width="11.42578125" style="132" hidden="1" customWidth="1"/>
    <col min="15" max="15" width="13.5703125" style="132" hidden="1" customWidth="1"/>
    <col min="16" max="16384" width="9.140625" style="132"/>
  </cols>
  <sheetData>
    <row r="1" spans="1:13" ht="23.25" customHeight="1">
      <c r="A1" s="490" t="s">
        <v>485</v>
      </c>
      <c r="B1" s="490"/>
      <c r="C1" s="490"/>
      <c r="D1" s="490"/>
      <c r="E1" s="490"/>
      <c r="F1" s="490"/>
      <c r="G1" s="132">
        <v>365</v>
      </c>
      <c r="H1" s="132" t="s">
        <v>479</v>
      </c>
      <c r="I1" s="132">
        <f>SUM(L17:L84)</f>
        <v>91</v>
      </c>
      <c r="J1" s="145" t="s">
        <v>478</v>
      </c>
      <c r="K1" s="237">
        <f>M87/L87</f>
        <v>69687542135.472534</v>
      </c>
    </row>
    <row r="2" spans="1:13" ht="27" customHeight="1">
      <c r="A2" s="491" t="s">
        <v>486</v>
      </c>
      <c r="B2" s="491"/>
      <c r="C2" s="491"/>
      <c r="D2" s="491"/>
      <c r="E2" s="491"/>
      <c r="F2" s="491"/>
      <c r="K2" s="146"/>
    </row>
    <row r="3" spans="1:13" ht="15" customHeight="1">
      <c r="A3" s="492" t="s">
        <v>281</v>
      </c>
      <c r="B3" s="492"/>
      <c r="C3" s="492"/>
      <c r="D3" s="492"/>
      <c r="E3" s="492"/>
      <c r="F3" s="492"/>
      <c r="K3" s="161"/>
    </row>
    <row r="4" spans="1:13">
      <c r="A4" s="492"/>
      <c r="B4" s="492"/>
      <c r="C4" s="492"/>
      <c r="D4" s="492"/>
      <c r="E4" s="492"/>
      <c r="F4" s="492"/>
    </row>
    <row r="5" spans="1:13">
      <c r="A5" s="410" t="str">
        <f>'ngay thang'!B10</f>
        <v>Quý II năm 2025/Quarter II 2025</v>
      </c>
      <c r="B5" s="410"/>
      <c r="C5" s="410"/>
      <c r="D5" s="410"/>
      <c r="E5" s="410"/>
      <c r="F5" s="410"/>
    </row>
    <row r="6" spans="1:13">
      <c r="A6" s="382"/>
      <c r="B6" s="382"/>
      <c r="C6" s="382"/>
      <c r="D6" s="382"/>
      <c r="E6" s="382"/>
      <c r="F6" s="27"/>
    </row>
    <row r="7" spans="1:13" ht="31.5" customHeight="1">
      <c r="A7" s="385" t="s">
        <v>246</v>
      </c>
      <c r="B7" s="385"/>
      <c r="C7" s="385" t="s">
        <v>624</v>
      </c>
      <c r="D7" s="385"/>
      <c r="E7" s="385"/>
      <c r="F7" s="385"/>
    </row>
    <row r="8" spans="1:13" ht="30" customHeight="1">
      <c r="A8" s="385" t="s">
        <v>244</v>
      </c>
      <c r="B8" s="385"/>
      <c r="C8" s="385" t="s">
        <v>471</v>
      </c>
      <c r="D8" s="385"/>
      <c r="E8" s="385"/>
      <c r="F8" s="385"/>
    </row>
    <row r="9" spans="1:13" ht="30" customHeight="1">
      <c r="A9" s="383" t="s">
        <v>243</v>
      </c>
      <c r="B9" s="383"/>
      <c r="C9" s="383" t="s">
        <v>245</v>
      </c>
      <c r="D9" s="383"/>
      <c r="E9" s="383"/>
      <c r="F9" s="383"/>
    </row>
    <row r="10" spans="1:13" ht="30" customHeight="1">
      <c r="A10" s="383" t="s">
        <v>247</v>
      </c>
      <c r="B10" s="383"/>
      <c r="C10" s="383" t="str">
        <f>'ngay thang'!B14</f>
        <v>Ngày 14 tháng 07 năm 2025
14 Jul 2025</v>
      </c>
      <c r="D10" s="383"/>
      <c r="E10" s="383"/>
      <c r="F10" s="383"/>
    </row>
    <row r="11" spans="1:13" ht="22.5" customHeight="1">
      <c r="A11" s="379"/>
      <c r="B11" s="379"/>
      <c r="C11" s="379"/>
      <c r="D11" s="379"/>
      <c r="E11" s="379"/>
      <c r="F11" s="379"/>
    </row>
    <row r="12" spans="1:13" ht="21" customHeight="1">
      <c r="A12" s="188" t="s">
        <v>285</v>
      </c>
      <c r="B12" s="103"/>
      <c r="C12" s="103"/>
      <c r="D12" s="103"/>
      <c r="F12" s="103"/>
    </row>
    <row r="13" spans="1:13" s="147" customFormat="1" ht="43.5" customHeight="1">
      <c r="A13" s="493" t="s">
        <v>202</v>
      </c>
      <c r="B13" s="493" t="s">
        <v>207</v>
      </c>
      <c r="C13" s="493" t="s">
        <v>208</v>
      </c>
      <c r="D13" s="320" t="s">
        <v>482</v>
      </c>
      <c r="E13" s="320" t="s">
        <v>483</v>
      </c>
      <c r="F13" s="494"/>
      <c r="J13" s="148"/>
      <c r="K13" s="148"/>
    </row>
    <row r="14" spans="1:13" s="93" customFormat="1" ht="31.5" customHeight="1">
      <c r="A14" s="17" t="s">
        <v>46</v>
      </c>
      <c r="B14" s="495" t="s">
        <v>264</v>
      </c>
      <c r="C14" s="495" t="s">
        <v>147</v>
      </c>
      <c r="D14" s="256"/>
      <c r="E14" s="256"/>
      <c r="F14" s="22"/>
    </row>
    <row r="15" spans="1:13" s="93" customFormat="1" ht="50.25" customHeight="1">
      <c r="A15" s="17">
        <v>1</v>
      </c>
      <c r="B15" s="495" t="s">
        <v>504</v>
      </c>
      <c r="C15" s="495" t="s">
        <v>148</v>
      </c>
      <c r="D15" s="496">
        <f>G15/K1*G1/I1</f>
        <v>1.2001200571382938E-2</v>
      </c>
      <c r="E15" s="497">
        <v>1.2001845262382368E-2</v>
      </c>
      <c r="F15" s="22"/>
      <c r="G15" s="140">
        <f>BCKetQuaHoatDong_06028!D20</f>
        <v>208510711</v>
      </c>
    </row>
    <row r="16" spans="1:13" s="93" customFormat="1" ht="56.25" customHeight="1">
      <c r="A16" s="17">
        <v>2</v>
      </c>
      <c r="B16" s="495" t="s">
        <v>505</v>
      </c>
      <c r="C16" s="495" t="s">
        <v>149</v>
      </c>
      <c r="D16" s="496">
        <f>G16/K1*G1/I1</f>
        <v>4.5268502545817869E-3</v>
      </c>
      <c r="E16" s="497">
        <v>4.5508320366006135E-3</v>
      </c>
      <c r="F16" s="22"/>
      <c r="G16" s="140">
        <f>BCKetQuaHoatDong_06028!D21</f>
        <v>78650195</v>
      </c>
      <c r="H16" s="141"/>
      <c r="I16" s="142"/>
      <c r="J16" s="93" t="s">
        <v>474</v>
      </c>
      <c r="K16" s="93" t="s">
        <v>475</v>
      </c>
      <c r="L16" s="93" t="s">
        <v>476</v>
      </c>
      <c r="M16" s="93" t="s">
        <v>477</v>
      </c>
    </row>
    <row r="17" spans="1:15" s="93" customFormat="1" ht="75" customHeight="1">
      <c r="A17" s="17">
        <v>3</v>
      </c>
      <c r="B17" s="498" t="s">
        <v>506</v>
      </c>
      <c r="C17" s="495" t="s">
        <v>150</v>
      </c>
      <c r="D17" s="496">
        <f>G17/K1*G1/I1</f>
        <v>5.1283071540157935E-3</v>
      </c>
      <c r="E17" s="497">
        <v>5.1736184000577053E-3</v>
      </c>
      <c r="F17" s="22"/>
      <c r="G17" s="140">
        <f>BCKetQuaHoatDong_06028!D25</f>
        <v>89100000</v>
      </c>
      <c r="H17" s="141"/>
      <c r="I17" s="142"/>
      <c r="J17" s="149">
        <v>45748</v>
      </c>
      <c r="K17" s="346">
        <v>73044777684</v>
      </c>
      <c r="L17" s="349">
        <v>1</v>
      </c>
      <c r="M17" s="350">
        <f>K17*L17</f>
        <v>73044777684</v>
      </c>
      <c r="N17" s="93">
        <v>73044777684</v>
      </c>
      <c r="O17" s="377">
        <f>N17-K17</f>
        <v>0</v>
      </c>
    </row>
    <row r="18" spans="1:15" s="93" customFormat="1" ht="48" customHeight="1">
      <c r="A18" s="17">
        <v>4</v>
      </c>
      <c r="B18" s="495" t="s">
        <v>265</v>
      </c>
      <c r="C18" s="495" t="s">
        <v>151</v>
      </c>
      <c r="D18" s="496">
        <f>G18/K1*G1/I1</f>
        <v>0</v>
      </c>
      <c r="E18" s="497">
        <v>0</v>
      </c>
      <c r="F18" s="22"/>
      <c r="G18" s="140">
        <f>BCKetQuaHoatDong_06028!D30</f>
        <v>0</v>
      </c>
      <c r="J18" s="149">
        <v>45749</v>
      </c>
      <c r="K18" s="346">
        <v>73020267568</v>
      </c>
      <c r="L18" s="349">
        <f>J18-J17</f>
        <v>1</v>
      </c>
      <c r="M18" s="350">
        <f t="shared" ref="M18:M81" si="0">K18*L18</f>
        <v>73020267568</v>
      </c>
      <c r="N18" s="93">
        <v>73020267568</v>
      </c>
      <c r="O18" s="377">
        <f t="shared" ref="O18:O81" si="1">N18-K18</f>
        <v>0</v>
      </c>
    </row>
    <row r="19" spans="1:15" s="93" customFormat="1" ht="56.25" customHeight="1">
      <c r="A19" s="17">
        <v>5</v>
      </c>
      <c r="B19" s="495" t="s">
        <v>507</v>
      </c>
      <c r="C19" s="495"/>
      <c r="D19" s="496"/>
      <c r="E19" s="497"/>
      <c r="F19" s="22"/>
      <c r="G19" s="140">
        <v>0</v>
      </c>
      <c r="J19" s="149">
        <v>45750</v>
      </c>
      <c r="K19" s="346">
        <v>68401668296</v>
      </c>
      <c r="L19" s="349">
        <f>J19-J18</f>
        <v>1</v>
      </c>
      <c r="M19" s="350">
        <f t="shared" si="0"/>
        <v>68401668296</v>
      </c>
      <c r="N19" s="93">
        <v>68401668296</v>
      </c>
      <c r="O19" s="377">
        <f t="shared" si="1"/>
        <v>0</v>
      </c>
    </row>
    <row r="20" spans="1:15" s="93" customFormat="1" ht="57.75" customHeight="1">
      <c r="A20" s="17">
        <v>6</v>
      </c>
      <c r="B20" s="495" t="s">
        <v>508</v>
      </c>
      <c r="C20" s="495"/>
      <c r="D20" s="496"/>
      <c r="E20" s="497"/>
      <c r="F20" s="22"/>
      <c r="G20" s="140">
        <v>0</v>
      </c>
      <c r="J20" s="149">
        <v>45753</v>
      </c>
      <c r="K20" s="346">
        <v>66210628932</v>
      </c>
      <c r="L20" s="349">
        <f t="shared" ref="L20:L80" si="2">J20-J19</f>
        <v>3</v>
      </c>
      <c r="M20" s="350">
        <f t="shared" si="0"/>
        <v>198631886796</v>
      </c>
      <c r="N20" s="93">
        <v>66210628932</v>
      </c>
      <c r="O20" s="377">
        <f t="shared" si="1"/>
        <v>0</v>
      </c>
    </row>
    <row r="21" spans="1:15" s="93" customFormat="1" ht="81" customHeight="1">
      <c r="A21" s="17">
        <v>7</v>
      </c>
      <c r="B21" s="498" t="s">
        <v>266</v>
      </c>
      <c r="C21" s="495" t="s">
        <v>152</v>
      </c>
      <c r="D21" s="496">
        <f>G21/K1*G1/I1</f>
        <v>1.455655337472426E-2</v>
      </c>
      <c r="E21" s="497">
        <v>1.0233092610276473E-2</v>
      </c>
      <c r="F21" s="22"/>
      <c r="G21" s="140">
        <f>BCKetQuaHoatDong_06028!D31+BCKetQuaHoatDong_06028!D33+BCKetQuaHoatDong_06028!D37</f>
        <v>252907805</v>
      </c>
      <c r="J21" s="149">
        <v>45754</v>
      </c>
      <c r="K21" s="346">
        <v>66206112175</v>
      </c>
      <c r="L21" s="349">
        <f t="shared" si="2"/>
        <v>1</v>
      </c>
      <c r="M21" s="350">
        <f t="shared" si="0"/>
        <v>66206112175</v>
      </c>
      <c r="N21" s="93">
        <v>66206112175</v>
      </c>
      <c r="O21" s="377">
        <f t="shared" si="1"/>
        <v>0</v>
      </c>
    </row>
    <row r="22" spans="1:15" s="93" customFormat="1" ht="42" customHeight="1">
      <c r="A22" s="17">
        <v>8</v>
      </c>
      <c r="B22" s="495" t="s">
        <v>509</v>
      </c>
      <c r="C22" s="495" t="s">
        <v>153</v>
      </c>
      <c r="D22" s="496">
        <f>G22/K1/I1*G1</f>
        <v>3.6212911354704773E-2</v>
      </c>
      <c r="E22" s="497">
        <v>3.1959388309317167E-2</v>
      </c>
      <c r="F22" s="22"/>
      <c r="G22" s="140">
        <f>BCKetQuaHoatDong_06028!D19</f>
        <v>629168711</v>
      </c>
      <c r="J22" s="149">
        <v>45755</v>
      </c>
      <c r="K22" s="346">
        <v>61953552662</v>
      </c>
      <c r="L22" s="349">
        <f t="shared" si="2"/>
        <v>1</v>
      </c>
      <c r="M22" s="350">
        <f t="shared" si="0"/>
        <v>61953552662</v>
      </c>
      <c r="N22" s="93">
        <v>61953552662</v>
      </c>
      <c r="O22" s="377">
        <f t="shared" si="1"/>
        <v>0</v>
      </c>
    </row>
    <row r="23" spans="1:15" s="93" customFormat="1" ht="69.75" customHeight="1">
      <c r="A23" s="17">
        <v>9</v>
      </c>
      <c r="B23" s="498" t="s">
        <v>267</v>
      </c>
      <c r="C23" s="495" t="s">
        <v>154</v>
      </c>
      <c r="D23" s="259">
        <f>I51/2/K1*G1/I1</f>
        <v>4.2385837063625589</v>
      </c>
      <c r="E23" s="497">
        <v>2.6104863430248746</v>
      </c>
      <c r="F23" s="22"/>
      <c r="H23" s="143"/>
      <c r="J23" s="149">
        <v>45756</v>
      </c>
      <c r="K23" s="346">
        <v>59391314795</v>
      </c>
      <c r="L23" s="349">
        <f t="shared" si="2"/>
        <v>1</v>
      </c>
      <c r="M23" s="350">
        <f t="shared" si="0"/>
        <v>59391314795</v>
      </c>
      <c r="N23" s="93">
        <v>59391314795</v>
      </c>
      <c r="O23" s="377">
        <f t="shared" si="1"/>
        <v>0</v>
      </c>
    </row>
    <row r="24" spans="1:15" s="93" customFormat="1" ht="57" customHeight="1">
      <c r="A24" s="17">
        <v>10</v>
      </c>
      <c r="B24" s="498" t="s">
        <v>510</v>
      </c>
      <c r="C24" s="495"/>
      <c r="D24" s="497"/>
      <c r="E24" s="497"/>
      <c r="F24" s="22"/>
      <c r="H24" s="143"/>
      <c r="J24" s="149">
        <v>45757</v>
      </c>
      <c r="K24" s="346">
        <v>63303575686</v>
      </c>
      <c r="L24" s="349">
        <f t="shared" si="2"/>
        <v>1</v>
      </c>
      <c r="M24" s="350">
        <f t="shared" si="0"/>
        <v>63303575686</v>
      </c>
      <c r="N24" s="93">
        <v>63303575686</v>
      </c>
      <c r="O24" s="377">
        <f t="shared" si="1"/>
        <v>0</v>
      </c>
    </row>
    <row r="25" spans="1:15" s="93" customFormat="1" ht="25.5">
      <c r="A25" s="17" t="s">
        <v>56</v>
      </c>
      <c r="B25" s="495" t="s">
        <v>268</v>
      </c>
      <c r="C25" s="495" t="s">
        <v>155</v>
      </c>
      <c r="D25" s="499"/>
      <c r="E25" s="500"/>
      <c r="F25" s="22"/>
      <c r="H25" s="143"/>
      <c r="J25" s="149">
        <v>45760</v>
      </c>
      <c r="K25" s="346">
        <v>66059896394</v>
      </c>
      <c r="L25" s="349">
        <f t="shared" si="2"/>
        <v>3</v>
      </c>
      <c r="M25" s="350">
        <f t="shared" si="0"/>
        <v>198179689182</v>
      </c>
      <c r="N25" s="93">
        <v>66059896394</v>
      </c>
      <c r="O25" s="377">
        <f t="shared" si="1"/>
        <v>0</v>
      </c>
    </row>
    <row r="26" spans="1:15" s="93" customFormat="1" ht="30" customHeight="1">
      <c r="A26" s="501">
        <v>1</v>
      </c>
      <c r="B26" s="495" t="s">
        <v>269</v>
      </c>
      <c r="C26" s="495" t="s">
        <v>156</v>
      </c>
      <c r="D26" s="502">
        <v>70269254000</v>
      </c>
      <c r="E26" s="503">
        <v>68035070800</v>
      </c>
      <c r="F26" s="22"/>
      <c r="J26" s="149">
        <v>45761</v>
      </c>
      <c r="K26" s="346">
        <v>68083619450</v>
      </c>
      <c r="L26" s="349">
        <f t="shared" si="2"/>
        <v>1</v>
      </c>
      <c r="M26" s="350">
        <f t="shared" si="0"/>
        <v>68083619450</v>
      </c>
      <c r="N26" s="93">
        <v>68083619450</v>
      </c>
      <c r="O26" s="377">
        <f t="shared" si="1"/>
        <v>0</v>
      </c>
    </row>
    <row r="27" spans="1:15" s="93" customFormat="1" ht="39.75" customHeight="1">
      <c r="A27" s="501"/>
      <c r="B27" s="495" t="s">
        <v>270</v>
      </c>
      <c r="C27" s="495" t="s">
        <v>157</v>
      </c>
      <c r="D27" s="504">
        <v>70269254000</v>
      </c>
      <c r="E27" s="500">
        <v>68035070800</v>
      </c>
      <c r="F27" s="22"/>
      <c r="J27" s="149">
        <v>45762</v>
      </c>
      <c r="K27" s="346">
        <v>68038253524</v>
      </c>
      <c r="L27" s="349">
        <f t="shared" si="2"/>
        <v>1</v>
      </c>
      <c r="M27" s="350">
        <f t="shared" si="0"/>
        <v>68038253524</v>
      </c>
      <c r="N27" s="93">
        <v>68038253524</v>
      </c>
      <c r="O27" s="377">
        <f t="shared" si="1"/>
        <v>0</v>
      </c>
    </row>
    <row r="28" spans="1:15" s="93" customFormat="1" ht="42.75" customHeight="1">
      <c r="A28" s="501"/>
      <c r="B28" s="495" t="s">
        <v>271</v>
      </c>
      <c r="C28" s="495" t="s">
        <v>158</v>
      </c>
      <c r="D28" s="505">
        <v>7026925.4000000004</v>
      </c>
      <c r="E28" s="506">
        <v>6803507.0800000001</v>
      </c>
      <c r="F28" s="22"/>
      <c r="J28" s="149">
        <v>45763</v>
      </c>
      <c r="K28" s="346">
        <v>67512771358</v>
      </c>
      <c r="L28" s="349">
        <f t="shared" si="2"/>
        <v>1</v>
      </c>
      <c r="M28" s="350">
        <f t="shared" si="0"/>
        <v>67512771358</v>
      </c>
      <c r="N28" s="93">
        <v>67512771358</v>
      </c>
      <c r="O28" s="377">
        <f t="shared" si="1"/>
        <v>0</v>
      </c>
    </row>
    <row r="29" spans="1:15" s="93" customFormat="1" ht="32.25" customHeight="1">
      <c r="A29" s="501">
        <v>2</v>
      </c>
      <c r="B29" s="495" t="s">
        <v>272</v>
      </c>
      <c r="C29" s="495" t="s">
        <v>159</v>
      </c>
      <c r="D29" s="502">
        <v>-8760503300</v>
      </c>
      <c r="E29" s="500">
        <v>2234183200</v>
      </c>
      <c r="F29" s="22"/>
      <c r="J29" s="149">
        <v>45764</v>
      </c>
      <c r="K29" s="346">
        <v>68184894060</v>
      </c>
      <c r="L29" s="349">
        <f t="shared" si="2"/>
        <v>1</v>
      </c>
      <c r="M29" s="350">
        <f t="shared" si="0"/>
        <v>68184894060</v>
      </c>
      <c r="N29" s="93">
        <v>68184894060</v>
      </c>
      <c r="O29" s="377">
        <f t="shared" si="1"/>
        <v>0</v>
      </c>
    </row>
    <row r="30" spans="1:15" s="93" customFormat="1" ht="31.5" customHeight="1">
      <c r="A30" s="501"/>
      <c r="B30" s="495" t="s">
        <v>273</v>
      </c>
      <c r="C30" s="495" t="s">
        <v>160</v>
      </c>
      <c r="D30" s="507">
        <v>707305.33</v>
      </c>
      <c r="E30" s="508">
        <v>921191.89</v>
      </c>
      <c r="F30" s="22"/>
      <c r="J30" s="149">
        <v>45767</v>
      </c>
      <c r="K30" s="346">
        <v>67778274602</v>
      </c>
      <c r="L30" s="349">
        <f t="shared" si="2"/>
        <v>3</v>
      </c>
      <c r="M30" s="350">
        <f t="shared" si="0"/>
        <v>203334823806</v>
      </c>
      <c r="N30" s="93">
        <v>67778274602</v>
      </c>
      <c r="O30" s="377">
        <f t="shared" si="1"/>
        <v>0</v>
      </c>
    </row>
    <row r="31" spans="1:15" s="93" customFormat="1" ht="30" customHeight="1">
      <c r="A31" s="501"/>
      <c r="B31" s="495" t="s">
        <v>274</v>
      </c>
      <c r="C31" s="495" t="s">
        <v>161</v>
      </c>
      <c r="D31" s="502">
        <v>7073053300</v>
      </c>
      <c r="E31" s="500">
        <v>9211918900</v>
      </c>
      <c r="F31" s="22"/>
      <c r="G31" s="231"/>
      <c r="J31" s="149">
        <v>45768</v>
      </c>
      <c r="K31" s="346">
        <v>67647787465</v>
      </c>
      <c r="L31" s="349">
        <f t="shared" si="2"/>
        <v>1</v>
      </c>
      <c r="M31" s="350">
        <f t="shared" si="0"/>
        <v>67647787465</v>
      </c>
      <c r="N31" s="93">
        <v>67647787465</v>
      </c>
      <c r="O31" s="377">
        <f t="shared" si="1"/>
        <v>0</v>
      </c>
    </row>
    <row r="32" spans="1:15" s="93" customFormat="1" ht="30.75" customHeight="1">
      <c r="A32" s="501"/>
      <c r="B32" s="495" t="s">
        <v>511</v>
      </c>
      <c r="C32" s="495" t="s">
        <v>162</v>
      </c>
      <c r="D32" s="507">
        <v>-1583355.66</v>
      </c>
      <c r="E32" s="508">
        <v>-697773.57</v>
      </c>
      <c r="F32" s="22"/>
      <c r="J32" s="149">
        <v>45769</v>
      </c>
      <c r="K32" s="346">
        <v>66809089585</v>
      </c>
      <c r="L32" s="349">
        <f t="shared" si="2"/>
        <v>1</v>
      </c>
      <c r="M32" s="350">
        <f t="shared" si="0"/>
        <v>66809089585</v>
      </c>
      <c r="N32" s="93">
        <v>66809089585</v>
      </c>
      <c r="O32" s="377">
        <f t="shared" si="1"/>
        <v>0</v>
      </c>
    </row>
    <row r="33" spans="1:15" s="93" customFormat="1" ht="42.75" customHeight="1">
      <c r="A33" s="501"/>
      <c r="B33" s="495" t="s">
        <v>275</v>
      </c>
      <c r="C33" s="495" t="s">
        <v>163</v>
      </c>
      <c r="D33" s="502">
        <v>-15833556600</v>
      </c>
      <c r="E33" s="500">
        <v>-6977735700</v>
      </c>
      <c r="F33" s="22"/>
      <c r="I33" s="205"/>
      <c r="J33" s="149">
        <v>45770</v>
      </c>
      <c r="K33" s="346">
        <v>68028309795</v>
      </c>
      <c r="L33" s="349">
        <f t="shared" si="2"/>
        <v>1</v>
      </c>
      <c r="M33" s="350">
        <f t="shared" si="0"/>
        <v>68028309795</v>
      </c>
      <c r="N33" s="93">
        <v>68028309795</v>
      </c>
      <c r="O33" s="377">
        <f t="shared" si="1"/>
        <v>0</v>
      </c>
    </row>
    <row r="34" spans="1:15" s="93" customFormat="1" ht="33" customHeight="1">
      <c r="A34" s="501">
        <v>3</v>
      </c>
      <c r="B34" s="495" t="s">
        <v>276</v>
      </c>
      <c r="C34" s="495" t="s">
        <v>164</v>
      </c>
      <c r="D34" s="502">
        <v>61508750700</v>
      </c>
      <c r="E34" s="500">
        <v>70269254000</v>
      </c>
      <c r="F34" s="509"/>
      <c r="J34" s="149">
        <v>45771</v>
      </c>
      <c r="K34" s="346">
        <v>68699905151</v>
      </c>
      <c r="L34" s="349">
        <f t="shared" si="2"/>
        <v>1</v>
      </c>
      <c r="M34" s="350">
        <f t="shared" si="0"/>
        <v>68699905151</v>
      </c>
      <c r="N34" s="93">
        <v>68699905151</v>
      </c>
      <c r="O34" s="377">
        <f t="shared" si="1"/>
        <v>0</v>
      </c>
    </row>
    <row r="35" spans="1:15" s="93" customFormat="1" ht="55.5" customHeight="1">
      <c r="A35" s="501"/>
      <c r="B35" s="495" t="s">
        <v>512</v>
      </c>
      <c r="C35" s="495" t="s">
        <v>165</v>
      </c>
      <c r="D35" s="504">
        <v>61508750700</v>
      </c>
      <c r="E35" s="500">
        <v>70269254000</v>
      </c>
      <c r="F35" s="22"/>
      <c r="J35" s="149">
        <v>45774</v>
      </c>
      <c r="K35" s="346">
        <v>69208205452</v>
      </c>
      <c r="L35" s="349">
        <f t="shared" si="2"/>
        <v>3</v>
      </c>
      <c r="M35" s="350">
        <f t="shared" si="0"/>
        <v>207624616356</v>
      </c>
      <c r="N35" s="93">
        <v>69208205452</v>
      </c>
      <c r="O35" s="377">
        <f t="shared" si="1"/>
        <v>0</v>
      </c>
    </row>
    <row r="36" spans="1:15" s="93" customFormat="1" ht="45" customHeight="1">
      <c r="A36" s="501"/>
      <c r="B36" s="495" t="s">
        <v>513</v>
      </c>
      <c r="C36" s="495" t="s">
        <v>166</v>
      </c>
      <c r="D36" s="505">
        <v>6150875.0700000003</v>
      </c>
      <c r="E36" s="506">
        <v>7026925.4000000004</v>
      </c>
      <c r="F36" s="22"/>
      <c r="G36" s="144"/>
      <c r="J36" s="149">
        <v>45775</v>
      </c>
      <c r="K36" s="346">
        <v>68400805458</v>
      </c>
      <c r="L36" s="349">
        <f t="shared" si="2"/>
        <v>1</v>
      </c>
      <c r="M36" s="350">
        <f t="shared" si="0"/>
        <v>68400805458</v>
      </c>
      <c r="N36" s="93">
        <v>68400805458</v>
      </c>
      <c r="O36" s="377">
        <f t="shared" si="1"/>
        <v>0</v>
      </c>
    </row>
    <row r="37" spans="1:15" s="93" customFormat="1" ht="55.5" customHeight="1">
      <c r="A37" s="17">
        <v>4</v>
      </c>
      <c r="B37" s="495" t="s">
        <v>277</v>
      </c>
      <c r="C37" s="495" t="s">
        <v>167</v>
      </c>
      <c r="D37" s="259">
        <v>4.0000000000000002E-4</v>
      </c>
      <c r="E37" s="497">
        <v>2.9999999999999997E-4</v>
      </c>
      <c r="F37" s="22"/>
      <c r="J37" s="149">
        <v>45777</v>
      </c>
      <c r="K37" s="346">
        <v>68313628617</v>
      </c>
      <c r="L37" s="349">
        <f t="shared" si="2"/>
        <v>2</v>
      </c>
      <c r="M37" s="350">
        <f t="shared" si="0"/>
        <v>136627257234</v>
      </c>
      <c r="N37" s="93">
        <v>68313628617</v>
      </c>
      <c r="O37" s="377">
        <f t="shared" si="1"/>
        <v>0</v>
      </c>
    </row>
    <row r="38" spans="1:15" s="93" customFormat="1" ht="39.75" customHeight="1">
      <c r="A38" s="17">
        <v>5</v>
      </c>
      <c r="B38" s="495" t="s">
        <v>278</v>
      </c>
      <c r="C38" s="495" t="s">
        <v>168</v>
      </c>
      <c r="D38" s="259">
        <v>0.62439999999999996</v>
      </c>
      <c r="E38" s="497">
        <v>0.58989999999999998</v>
      </c>
      <c r="F38" s="22"/>
      <c r="G38" s="238"/>
      <c r="J38" s="149">
        <v>45781</v>
      </c>
      <c r="K38" s="346">
        <v>68295587321</v>
      </c>
      <c r="L38" s="349">
        <f t="shared" si="2"/>
        <v>4</v>
      </c>
      <c r="M38" s="350">
        <f t="shared" si="0"/>
        <v>273182349284</v>
      </c>
      <c r="N38" s="93">
        <v>68295587321</v>
      </c>
      <c r="O38" s="377">
        <f t="shared" si="1"/>
        <v>0</v>
      </c>
    </row>
    <row r="39" spans="1:15" s="93" customFormat="1" ht="39" customHeight="1">
      <c r="A39" s="17">
        <v>6</v>
      </c>
      <c r="B39" s="495" t="s">
        <v>279</v>
      </c>
      <c r="C39" s="495" t="s">
        <v>169</v>
      </c>
      <c r="D39" s="259">
        <v>0</v>
      </c>
      <c r="E39" s="497">
        <v>0</v>
      </c>
      <c r="F39" s="22"/>
      <c r="J39" s="149">
        <v>45782</v>
      </c>
      <c r="K39" s="346">
        <v>69695991579</v>
      </c>
      <c r="L39" s="349">
        <f t="shared" si="2"/>
        <v>1</v>
      </c>
      <c r="M39" s="350">
        <f t="shared" si="0"/>
        <v>69695991579</v>
      </c>
      <c r="N39" s="93">
        <v>69695991579</v>
      </c>
      <c r="O39" s="377">
        <f t="shared" si="1"/>
        <v>0</v>
      </c>
    </row>
    <row r="40" spans="1:15" s="93" customFormat="1" ht="39" customHeight="1">
      <c r="A40" s="17">
        <v>7</v>
      </c>
      <c r="B40" s="495" t="s">
        <v>280</v>
      </c>
      <c r="C40" s="495" t="s">
        <v>170</v>
      </c>
      <c r="D40" s="319">
        <v>1831</v>
      </c>
      <c r="E40" s="503">
        <v>1379</v>
      </c>
      <c r="F40" s="22"/>
      <c r="G40" s="93" t="s">
        <v>480</v>
      </c>
      <c r="H40" s="349" t="s">
        <v>649</v>
      </c>
      <c r="I40" s="355">
        <v>67681255000</v>
      </c>
      <c r="J40" s="354">
        <v>45783</v>
      </c>
      <c r="K40" s="346">
        <v>68864937814</v>
      </c>
      <c r="L40" s="349">
        <f t="shared" si="2"/>
        <v>1</v>
      </c>
      <c r="M40" s="350">
        <f t="shared" si="0"/>
        <v>68864937814</v>
      </c>
      <c r="N40" s="93">
        <v>68864937814</v>
      </c>
      <c r="O40" s="377">
        <f t="shared" si="1"/>
        <v>0</v>
      </c>
    </row>
    <row r="41" spans="1:15" s="93" customFormat="1" ht="39" customHeight="1">
      <c r="A41" s="17">
        <v>7</v>
      </c>
      <c r="B41" s="495" t="s">
        <v>514</v>
      </c>
      <c r="C41" s="495" t="s">
        <v>578</v>
      </c>
      <c r="D41" s="510">
        <f>BCTaiSan_06027!D57</f>
        <v>11086.57</v>
      </c>
      <c r="E41" s="371">
        <f>BCTaiSan_06027!E57</f>
        <v>10435.51</v>
      </c>
      <c r="F41" s="22"/>
      <c r="H41" s="349"/>
      <c r="I41" s="355"/>
      <c r="J41" s="354">
        <v>45784</v>
      </c>
      <c r="K41" s="346">
        <v>69715509064</v>
      </c>
      <c r="L41" s="349">
        <f t="shared" si="2"/>
        <v>1</v>
      </c>
      <c r="M41" s="350">
        <f t="shared" si="0"/>
        <v>69715509064</v>
      </c>
      <c r="N41" s="93">
        <v>69715509064</v>
      </c>
      <c r="O41" s="377">
        <f t="shared" si="1"/>
        <v>0</v>
      </c>
    </row>
    <row r="42" spans="1:15" s="93" customFormat="1" ht="49.5" customHeight="1">
      <c r="A42" s="17">
        <v>8</v>
      </c>
      <c r="B42" s="495" t="s">
        <v>515</v>
      </c>
      <c r="C42" s="495" t="s">
        <v>579</v>
      </c>
      <c r="D42" s="497"/>
      <c r="E42" s="321"/>
      <c r="F42" s="22"/>
      <c r="H42" s="349"/>
      <c r="I42" s="356"/>
      <c r="J42" s="151">
        <v>45785</v>
      </c>
      <c r="K42" s="346">
        <v>70137061490</v>
      </c>
      <c r="L42" s="349">
        <f t="shared" si="2"/>
        <v>1</v>
      </c>
      <c r="M42" s="350">
        <f t="shared" si="0"/>
        <v>70137061490</v>
      </c>
      <c r="N42" s="93">
        <v>70137061490</v>
      </c>
      <c r="O42" s="377">
        <f t="shared" si="1"/>
        <v>0</v>
      </c>
    </row>
    <row r="43" spans="1:15" s="150" customFormat="1">
      <c r="A43" s="115"/>
      <c r="B43" s="115"/>
      <c r="C43" s="115"/>
      <c r="D43" s="322"/>
      <c r="E43" s="322"/>
      <c r="F43" s="115"/>
      <c r="J43" s="152">
        <v>45788</v>
      </c>
      <c r="K43" s="347">
        <v>69513160803</v>
      </c>
      <c r="L43" s="349">
        <f t="shared" si="2"/>
        <v>3</v>
      </c>
      <c r="M43" s="350">
        <f t="shared" si="0"/>
        <v>208539482409</v>
      </c>
      <c r="N43" s="150">
        <v>69513160803</v>
      </c>
      <c r="O43" s="377">
        <f t="shared" si="1"/>
        <v>0</v>
      </c>
    </row>
    <row r="44" spans="1:15" s="150" customFormat="1">
      <c r="A44" s="115"/>
      <c r="B44" s="115"/>
      <c r="C44" s="115"/>
      <c r="D44" s="115"/>
      <c r="E44" s="115"/>
      <c r="F44" s="115"/>
      <c r="H44" s="158" t="s">
        <v>480</v>
      </c>
      <c r="I44" s="159">
        <f>SUM(I40:I42)</f>
        <v>67681255000</v>
      </c>
      <c r="J44" s="152">
        <v>45789</v>
      </c>
      <c r="K44" s="347">
        <v>69330354457</v>
      </c>
      <c r="L44" s="349">
        <f t="shared" si="2"/>
        <v>1</v>
      </c>
      <c r="M44" s="350">
        <f t="shared" si="0"/>
        <v>69330354457</v>
      </c>
      <c r="N44" s="150">
        <v>69330354457</v>
      </c>
      <c r="O44" s="377">
        <f t="shared" si="1"/>
        <v>0</v>
      </c>
    </row>
    <row r="45" spans="1:15" s="150" customFormat="1">
      <c r="A45" s="197" t="s">
        <v>176</v>
      </c>
      <c r="B45" s="27"/>
      <c r="C45" s="198"/>
      <c r="D45" s="199" t="s">
        <v>177</v>
      </c>
      <c r="E45" s="115"/>
      <c r="F45" s="115"/>
      <c r="H45" s="158" t="s">
        <v>554</v>
      </c>
      <c r="I45" s="159">
        <f>SUM(I47:I49)</f>
        <v>79602360000</v>
      </c>
      <c r="J45" s="152">
        <v>45790</v>
      </c>
      <c r="K45" s="347">
        <v>69816857913</v>
      </c>
      <c r="L45" s="349">
        <f t="shared" si="2"/>
        <v>1</v>
      </c>
      <c r="M45" s="350">
        <f t="shared" si="0"/>
        <v>69816857913</v>
      </c>
      <c r="N45" s="150">
        <v>69816857913</v>
      </c>
      <c r="O45" s="377">
        <f t="shared" si="1"/>
        <v>0</v>
      </c>
    </row>
    <row r="46" spans="1:15" s="150" customFormat="1">
      <c r="A46" s="200" t="s">
        <v>178</v>
      </c>
      <c r="B46" s="27"/>
      <c r="C46" s="198"/>
      <c r="D46" s="201" t="s">
        <v>179</v>
      </c>
      <c r="E46" s="115"/>
      <c r="F46" s="115"/>
      <c r="H46" s="158"/>
      <c r="I46" s="159"/>
      <c r="J46" s="351">
        <v>45791</v>
      </c>
      <c r="K46" s="347">
        <v>69811916136</v>
      </c>
      <c r="L46" s="349">
        <f t="shared" si="2"/>
        <v>1</v>
      </c>
      <c r="M46" s="350">
        <f t="shared" si="0"/>
        <v>69811916136</v>
      </c>
      <c r="N46" s="150">
        <v>69811916136</v>
      </c>
      <c r="O46" s="377">
        <f t="shared" si="1"/>
        <v>0</v>
      </c>
    </row>
    <row r="47" spans="1:15" s="150" customFormat="1">
      <c r="A47" s="27"/>
      <c r="B47" s="27"/>
      <c r="C47" s="198"/>
      <c r="D47" s="198"/>
      <c r="E47" s="115"/>
      <c r="F47" s="115"/>
      <c r="G47" s="372" t="s">
        <v>640</v>
      </c>
      <c r="H47" s="352" t="s">
        <v>649</v>
      </c>
      <c r="I47" s="353">
        <v>79602360000</v>
      </c>
      <c r="J47" s="351">
        <v>45792</v>
      </c>
      <c r="K47" s="347">
        <v>69891524522</v>
      </c>
      <c r="L47" s="349">
        <f t="shared" si="2"/>
        <v>1</v>
      </c>
      <c r="M47" s="350">
        <f t="shared" si="0"/>
        <v>69891524522</v>
      </c>
      <c r="N47" s="150">
        <v>69891524522</v>
      </c>
      <c r="O47" s="377">
        <f t="shared" si="1"/>
        <v>0</v>
      </c>
    </row>
    <row r="48" spans="1:15" s="150" customFormat="1">
      <c r="A48" s="27"/>
      <c r="B48" s="27"/>
      <c r="C48" s="198"/>
      <c r="D48" s="198"/>
      <c r="E48" s="115"/>
      <c r="F48" s="115"/>
      <c r="H48" s="352"/>
      <c r="I48" s="353"/>
      <c r="J48" s="351">
        <v>45795</v>
      </c>
      <c r="K48" s="347">
        <v>69812810351</v>
      </c>
      <c r="L48" s="349">
        <f t="shared" si="2"/>
        <v>3</v>
      </c>
      <c r="M48" s="350">
        <f t="shared" si="0"/>
        <v>209438431053</v>
      </c>
      <c r="N48" s="150">
        <v>69812810351</v>
      </c>
      <c r="O48" s="377">
        <f t="shared" si="1"/>
        <v>0</v>
      </c>
    </row>
    <row r="49" spans="1:15" s="150" customFormat="1">
      <c r="A49" s="27"/>
      <c r="B49" s="27"/>
      <c r="C49" s="198"/>
      <c r="D49" s="198"/>
      <c r="E49" s="115"/>
      <c r="F49" s="115"/>
      <c r="H49" s="352"/>
      <c r="I49" s="353"/>
      <c r="J49" s="152">
        <v>45796</v>
      </c>
      <c r="K49" s="347">
        <v>69973609423</v>
      </c>
      <c r="L49" s="349">
        <f t="shared" si="2"/>
        <v>1</v>
      </c>
      <c r="M49" s="350">
        <f t="shared" si="0"/>
        <v>69973609423</v>
      </c>
      <c r="N49" s="150">
        <v>69973609423</v>
      </c>
      <c r="O49" s="377">
        <f t="shared" si="1"/>
        <v>0</v>
      </c>
    </row>
    <row r="50" spans="1:15" s="150" customFormat="1">
      <c r="A50" s="27"/>
      <c r="B50" s="27"/>
      <c r="C50" s="198"/>
      <c r="D50" s="198"/>
      <c r="E50" s="115"/>
      <c r="F50" s="115"/>
      <c r="H50" s="158"/>
      <c r="I50" s="159"/>
      <c r="J50" s="152">
        <v>45797</v>
      </c>
      <c r="K50" s="347">
        <v>70683232306</v>
      </c>
      <c r="L50" s="349">
        <f t="shared" si="2"/>
        <v>1</v>
      </c>
      <c r="M50" s="350">
        <f t="shared" si="0"/>
        <v>70683232306</v>
      </c>
      <c r="N50" s="150">
        <v>70683232306</v>
      </c>
      <c r="O50" s="377">
        <f t="shared" si="1"/>
        <v>0</v>
      </c>
    </row>
    <row r="51" spans="1:15" s="150" customFormat="1">
      <c r="A51" s="27"/>
      <c r="B51" s="27"/>
      <c r="C51" s="198"/>
      <c r="D51" s="198"/>
      <c r="E51" s="115"/>
      <c r="F51" s="115"/>
      <c r="H51" s="158" t="s">
        <v>481</v>
      </c>
      <c r="I51" s="236">
        <f>SUM(I44:I45)</f>
        <v>147283615000</v>
      </c>
      <c r="J51" s="152">
        <v>45798</v>
      </c>
      <c r="K51" s="347">
        <v>71214604101</v>
      </c>
      <c r="L51" s="349">
        <f t="shared" si="2"/>
        <v>1</v>
      </c>
      <c r="M51" s="350">
        <f t="shared" si="0"/>
        <v>71214604101</v>
      </c>
      <c r="N51" s="150">
        <v>71214604101</v>
      </c>
      <c r="O51" s="377">
        <f t="shared" si="1"/>
        <v>0</v>
      </c>
    </row>
    <row r="52" spans="1:15" s="150" customFormat="1">
      <c r="A52" s="27"/>
      <c r="B52" s="27"/>
      <c r="C52" s="198"/>
      <c r="D52" s="198"/>
      <c r="E52" s="115"/>
      <c r="F52" s="115"/>
      <c r="J52" s="152">
        <v>45799</v>
      </c>
      <c r="K52" s="347">
        <v>71058186199</v>
      </c>
      <c r="L52" s="349">
        <f t="shared" si="2"/>
        <v>1</v>
      </c>
      <c r="M52" s="350">
        <f t="shared" si="0"/>
        <v>71058186199</v>
      </c>
      <c r="N52" s="150">
        <v>71058186199</v>
      </c>
      <c r="O52" s="377">
        <f t="shared" si="1"/>
        <v>0</v>
      </c>
    </row>
    <row r="53" spans="1:15" s="150" customFormat="1">
      <c r="A53" s="27"/>
      <c r="B53" s="27"/>
      <c r="C53" s="198"/>
      <c r="D53" s="198"/>
      <c r="E53" s="115"/>
      <c r="F53" s="115"/>
      <c r="J53" s="152">
        <v>45802</v>
      </c>
      <c r="K53" s="347">
        <v>71084593406</v>
      </c>
      <c r="L53" s="349">
        <f t="shared" si="2"/>
        <v>3</v>
      </c>
      <c r="M53" s="350">
        <f t="shared" si="0"/>
        <v>213253780218</v>
      </c>
      <c r="N53" s="150">
        <v>71084593406</v>
      </c>
      <c r="O53" s="377">
        <f t="shared" si="1"/>
        <v>0</v>
      </c>
    </row>
    <row r="54" spans="1:15" s="150" customFormat="1">
      <c r="A54" s="34"/>
      <c r="B54" s="34"/>
      <c r="C54" s="198"/>
      <c r="D54" s="35"/>
      <c r="E54" s="35"/>
      <c r="F54" s="115"/>
      <c r="J54" s="152">
        <v>45803</v>
      </c>
      <c r="K54" s="347">
        <v>72362252668</v>
      </c>
      <c r="L54" s="349">
        <f t="shared" si="2"/>
        <v>1</v>
      </c>
      <c r="M54" s="350">
        <f t="shared" si="0"/>
        <v>72362252668</v>
      </c>
      <c r="N54" s="150">
        <v>72362252668</v>
      </c>
      <c r="O54" s="377">
        <f t="shared" si="1"/>
        <v>0</v>
      </c>
    </row>
    <row r="55" spans="1:15" s="150" customFormat="1">
      <c r="A55" s="29" t="s">
        <v>238</v>
      </c>
      <c r="B55" s="27"/>
      <c r="C55" s="198"/>
      <c r="D55" s="32" t="s">
        <v>472</v>
      </c>
      <c r="E55" s="115"/>
      <c r="F55" s="115"/>
      <c r="J55" s="152">
        <v>45804</v>
      </c>
      <c r="K55" s="347">
        <v>73030742727</v>
      </c>
      <c r="L55" s="349">
        <f t="shared" si="2"/>
        <v>1</v>
      </c>
      <c r="M55" s="350">
        <f t="shared" si="0"/>
        <v>73030742727</v>
      </c>
      <c r="N55" s="150">
        <v>73030742727</v>
      </c>
      <c r="O55" s="377">
        <f t="shared" si="1"/>
        <v>0</v>
      </c>
    </row>
    <row r="56" spans="1:15">
      <c r="A56" s="29" t="s">
        <v>580</v>
      </c>
      <c r="B56" s="27"/>
      <c r="C56" s="198"/>
      <c r="D56" s="103"/>
      <c r="F56" s="103"/>
      <c r="I56" s="123"/>
      <c r="J56" s="152">
        <v>45805</v>
      </c>
      <c r="K56" s="347">
        <v>73792197463</v>
      </c>
      <c r="L56" s="349">
        <f t="shared" si="2"/>
        <v>1</v>
      </c>
      <c r="M56" s="350">
        <f t="shared" si="0"/>
        <v>73792197463</v>
      </c>
      <c r="N56" s="132">
        <v>73792197463</v>
      </c>
      <c r="O56" s="377">
        <f t="shared" si="1"/>
        <v>0</v>
      </c>
    </row>
    <row r="57" spans="1:15">
      <c r="A57" s="27" t="s">
        <v>239</v>
      </c>
      <c r="B57" s="27"/>
      <c r="C57" s="198"/>
      <c r="D57" s="103"/>
      <c r="F57" s="103"/>
      <c r="I57" s="122"/>
      <c r="J57" s="152">
        <v>45806</v>
      </c>
      <c r="K57" s="347">
        <v>73736151151</v>
      </c>
      <c r="L57" s="349">
        <f t="shared" si="2"/>
        <v>1</v>
      </c>
      <c r="M57" s="350">
        <f t="shared" si="0"/>
        <v>73736151151</v>
      </c>
      <c r="N57" s="132">
        <v>73736151151</v>
      </c>
      <c r="O57" s="377">
        <f t="shared" si="1"/>
        <v>0</v>
      </c>
    </row>
    <row r="58" spans="1:15">
      <c r="A58" s="103"/>
      <c r="B58" s="103"/>
      <c r="C58" s="103"/>
      <c r="D58" s="103"/>
      <c r="F58" s="103"/>
      <c r="J58" s="152">
        <v>45808</v>
      </c>
      <c r="K58" s="347">
        <v>73331004493</v>
      </c>
      <c r="L58" s="349">
        <f t="shared" si="2"/>
        <v>2</v>
      </c>
      <c r="M58" s="350">
        <f t="shared" si="0"/>
        <v>146662008986</v>
      </c>
      <c r="N58" s="132">
        <v>73331004493</v>
      </c>
      <c r="O58" s="377">
        <f t="shared" si="1"/>
        <v>0</v>
      </c>
    </row>
    <row r="59" spans="1:15">
      <c r="J59" s="152">
        <v>45809</v>
      </c>
      <c r="K59" s="347">
        <v>73326253642</v>
      </c>
      <c r="L59" s="349">
        <f t="shared" si="2"/>
        <v>1</v>
      </c>
      <c r="M59" s="350">
        <f t="shared" si="0"/>
        <v>73326253642</v>
      </c>
      <c r="N59" s="132">
        <v>73326253642</v>
      </c>
      <c r="O59" s="377">
        <f t="shared" si="1"/>
        <v>0</v>
      </c>
    </row>
    <row r="60" spans="1:15">
      <c r="J60" s="152">
        <v>45810</v>
      </c>
      <c r="K60" s="347">
        <v>73625290437</v>
      </c>
      <c r="L60" s="349">
        <f t="shared" si="2"/>
        <v>1</v>
      </c>
      <c r="M60" s="350">
        <f t="shared" si="0"/>
        <v>73625290437</v>
      </c>
      <c r="N60" s="132">
        <v>73625290437</v>
      </c>
      <c r="O60" s="377">
        <f t="shared" si="1"/>
        <v>0</v>
      </c>
    </row>
    <row r="61" spans="1:15">
      <c r="J61" s="152">
        <v>45811</v>
      </c>
      <c r="K61" s="347">
        <v>74013757702</v>
      </c>
      <c r="L61" s="349">
        <f t="shared" si="2"/>
        <v>1</v>
      </c>
      <c r="M61" s="350">
        <f t="shared" si="0"/>
        <v>74013757702</v>
      </c>
      <c r="N61" s="132">
        <v>74013757702</v>
      </c>
      <c r="O61" s="377">
        <f t="shared" si="1"/>
        <v>0</v>
      </c>
    </row>
    <row r="62" spans="1:15">
      <c r="J62" s="152">
        <v>45812</v>
      </c>
      <c r="K62" s="347">
        <v>74453228696</v>
      </c>
      <c r="L62" s="349">
        <f t="shared" si="2"/>
        <v>1</v>
      </c>
      <c r="M62" s="350">
        <f t="shared" si="0"/>
        <v>74453228696</v>
      </c>
      <c r="N62" s="132">
        <v>74453228696</v>
      </c>
      <c r="O62" s="377">
        <f t="shared" si="1"/>
        <v>0</v>
      </c>
    </row>
    <row r="63" spans="1:15">
      <c r="J63" s="152">
        <v>45813</v>
      </c>
      <c r="K63" s="347">
        <v>74529953422</v>
      </c>
      <c r="L63" s="349">
        <f t="shared" si="2"/>
        <v>1</v>
      </c>
      <c r="M63" s="350">
        <f t="shared" si="0"/>
        <v>74529953422</v>
      </c>
      <c r="N63" s="132">
        <v>74529953422</v>
      </c>
      <c r="O63" s="377">
        <f t="shared" si="1"/>
        <v>0</v>
      </c>
    </row>
    <row r="64" spans="1:15">
      <c r="J64" s="152">
        <v>45816</v>
      </c>
      <c r="K64" s="347">
        <v>74296140147</v>
      </c>
      <c r="L64" s="349">
        <f t="shared" si="2"/>
        <v>3</v>
      </c>
      <c r="M64" s="350">
        <f t="shared" si="0"/>
        <v>222888420441</v>
      </c>
      <c r="N64" s="132">
        <v>74296140147</v>
      </c>
      <c r="O64" s="377">
        <f t="shared" si="1"/>
        <v>0</v>
      </c>
    </row>
    <row r="65" spans="10:15">
      <c r="J65" s="152">
        <v>45817</v>
      </c>
      <c r="K65" s="347">
        <v>73256246115</v>
      </c>
      <c r="L65" s="349">
        <f t="shared" si="2"/>
        <v>1</v>
      </c>
      <c r="M65" s="350">
        <f t="shared" si="0"/>
        <v>73256246115</v>
      </c>
      <c r="N65" s="132">
        <v>73256246115</v>
      </c>
      <c r="O65" s="377">
        <f t="shared" si="1"/>
        <v>0</v>
      </c>
    </row>
    <row r="66" spans="10:15">
      <c r="J66" s="152">
        <v>45818</v>
      </c>
      <c r="K66" s="347">
        <v>73379283153</v>
      </c>
      <c r="L66" s="349">
        <f t="shared" si="2"/>
        <v>1</v>
      </c>
      <c r="M66" s="350">
        <f t="shared" si="0"/>
        <v>73379283153</v>
      </c>
      <c r="N66" s="132">
        <v>73379283153</v>
      </c>
      <c r="O66" s="377">
        <f t="shared" si="1"/>
        <v>0</v>
      </c>
    </row>
    <row r="67" spans="10:15">
      <c r="J67" s="152">
        <v>45819</v>
      </c>
      <c r="K67" s="347">
        <v>73330887761</v>
      </c>
      <c r="L67" s="349">
        <f t="shared" si="2"/>
        <v>1</v>
      </c>
      <c r="M67" s="350">
        <f t="shared" si="0"/>
        <v>73330887761</v>
      </c>
      <c r="N67" s="132">
        <v>73330887761</v>
      </c>
      <c r="O67" s="377">
        <f t="shared" si="1"/>
        <v>0</v>
      </c>
    </row>
    <row r="68" spans="10:15">
      <c r="J68" s="152">
        <v>45820</v>
      </c>
      <c r="K68" s="347">
        <v>73792834683</v>
      </c>
      <c r="L68" s="349">
        <f t="shared" si="2"/>
        <v>1</v>
      </c>
      <c r="M68" s="350">
        <f t="shared" si="0"/>
        <v>73792834683</v>
      </c>
      <c r="N68" s="132">
        <v>73792834683</v>
      </c>
      <c r="O68" s="377">
        <f t="shared" si="1"/>
        <v>0</v>
      </c>
    </row>
    <row r="69" spans="10:15">
      <c r="J69" s="152">
        <v>45823</v>
      </c>
      <c r="K69" s="347">
        <v>73319348377</v>
      </c>
      <c r="L69" s="349">
        <f t="shared" si="2"/>
        <v>3</v>
      </c>
      <c r="M69" s="350">
        <f t="shared" si="0"/>
        <v>219958045131</v>
      </c>
      <c r="N69" s="132">
        <v>73319348377</v>
      </c>
      <c r="O69" s="377">
        <f t="shared" si="1"/>
        <v>0</v>
      </c>
    </row>
    <row r="70" spans="10:15">
      <c r="J70" s="152">
        <v>45824</v>
      </c>
      <c r="K70" s="347">
        <v>74017590132</v>
      </c>
      <c r="L70" s="349">
        <f t="shared" si="2"/>
        <v>1</v>
      </c>
      <c r="M70" s="350">
        <f t="shared" si="0"/>
        <v>74017590132</v>
      </c>
      <c r="N70" s="132">
        <v>74017590132</v>
      </c>
      <c r="O70" s="377">
        <f t="shared" si="1"/>
        <v>0</v>
      </c>
    </row>
    <row r="71" spans="10:15">
      <c r="J71" s="152">
        <v>45825</v>
      </c>
      <c r="K71" s="347">
        <v>71610227422</v>
      </c>
      <c r="L71" s="349">
        <f t="shared" si="2"/>
        <v>1</v>
      </c>
      <c r="M71" s="350">
        <f t="shared" si="0"/>
        <v>71610227422</v>
      </c>
      <c r="N71" s="132">
        <v>71610227422</v>
      </c>
      <c r="O71" s="377">
        <f t="shared" si="1"/>
        <v>0</v>
      </c>
    </row>
    <row r="72" spans="10:15">
      <c r="J72" s="152">
        <v>45826</v>
      </c>
      <c r="K72" s="347">
        <v>71563629349</v>
      </c>
      <c r="L72" s="349">
        <f t="shared" si="2"/>
        <v>1</v>
      </c>
      <c r="M72" s="350">
        <f t="shared" si="0"/>
        <v>71563629349</v>
      </c>
      <c r="N72" s="132">
        <v>71563629349</v>
      </c>
      <c r="O72" s="377">
        <f t="shared" si="1"/>
        <v>0</v>
      </c>
    </row>
    <row r="73" spans="10:15">
      <c r="J73" s="152">
        <v>45827</v>
      </c>
      <c r="K73" s="347">
        <v>71543137605</v>
      </c>
      <c r="L73" s="349">
        <f t="shared" si="2"/>
        <v>1</v>
      </c>
      <c r="M73" s="350">
        <f t="shared" si="0"/>
        <v>71543137605</v>
      </c>
      <c r="N73" s="132">
        <v>71543137605</v>
      </c>
      <c r="O73" s="377">
        <f t="shared" si="1"/>
        <v>0</v>
      </c>
    </row>
    <row r="74" spans="10:15">
      <c r="J74" s="152">
        <v>45830</v>
      </c>
      <c r="K74" s="347">
        <v>66601383141</v>
      </c>
      <c r="L74" s="349">
        <f t="shared" si="2"/>
        <v>3</v>
      </c>
      <c r="M74" s="350">
        <f t="shared" si="0"/>
        <v>199804149423</v>
      </c>
      <c r="N74" s="132">
        <v>66601383141</v>
      </c>
      <c r="O74" s="377">
        <f t="shared" si="1"/>
        <v>0</v>
      </c>
    </row>
    <row r="75" spans="10:15">
      <c r="J75" s="152">
        <v>45831</v>
      </c>
      <c r="K75" s="347">
        <v>67332630787</v>
      </c>
      <c r="L75" s="349">
        <f t="shared" si="2"/>
        <v>1</v>
      </c>
      <c r="M75" s="350">
        <f t="shared" si="0"/>
        <v>67332630787</v>
      </c>
      <c r="N75" s="132">
        <v>67332630787</v>
      </c>
      <c r="O75" s="377">
        <f t="shared" si="1"/>
        <v>0</v>
      </c>
    </row>
    <row r="76" spans="10:15">
      <c r="J76" s="227">
        <v>45832</v>
      </c>
      <c r="K76" s="348">
        <v>67282466330</v>
      </c>
      <c r="L76" s="373">
        <f t="shared" si="2"/>
        <v>1</v>
      </c>
      <c r="M76" s="350">
        <f t="shared" si="0"/>
        <v>67282466330</v>
      </c>
      <c r="N76" s="132">
        <v>67282466330</v>
      </c>
      <c r="O76" s="377">
        <f t="shared" si="1"/>
        <v>0</v>
      </c>
    </row>
    <row r="77" spans="10:15">
      <c r="J77" s="378">
        <v>45833</v>
      </c>
      <c r="K77" s="374">
        <v>67487343244</v>
      </c>
      <c r="L77" s="373">
        <f t="shared" si="2"/>
        <v>1</v>
      </c>
      <c r="M77" s="350">
        <f t="shared" si="0"/>
        <v>67487343244</v>
      </c>
      <c r="N77" s="132">
        <v>67487343244</v>
      </c>
      <c r="O77" s="377">
        <f t="shared" si="1"/>
        <v>0</v>
      </c>
    </row>
    <row r="78" spans="10:15">
      <c r="J78" s="378">
        <v>45834</v>
      </c>
      <c r="K78" s="374">
        <v>67554887737</v>
      </c>
      <c r="L78" s="373">
        <f t="shared" si="2"/>
        <v>1</v>
      </c>
      <c r="M78" s="350">
        <f t="shared" si="0"/>
        <v>67554887737</v>
      </c>
      <c r="N78" s="132">
        <v>67554887737</v>
      </c>
      <c r="O78" s="377">
        <f t="shared" si="1"/>
        <v>0</v>
      </c>
    </row>
    <row r="79" spans="10:15">
      <c r="J79" s="228">
        <v>45837</v>
      </c>
      <c r="K79" s="375">
        <v>67769258866</v>
      </c>
      <c r="L79" s="373">
        <f t="shared" si="2"/>
        <v>3</v>
      </c>
      <c r="M79" s="350">
        <f t="shared" si="0"/>
        <v>203307776598</v>
      </c>
      <c r="N79" s="132">
        <v>67769258866</v>
      </c>
      <c r="O79" s="377">
        <f t="shared" si="1"/>
        <v>0</v>
      </c>
    </row>
    <row r="80" spans="10:15">
      <c r="J80" s="228">
        <v>45838</v>
      </c>
      <c r="K80" s="348">
        <v>68192135469</v>
      </c>
      <c r="L80" s="373">
        <f t="shared" si="2"/>
        <v>1</v>
      </c>
      <c r="M80" s="350">
        <f t="shared" si="0"/>
        <v>68192135469</v>
      </c>
      <c r="N80" s="132">
        <v>68192135469</v>
      </c>
      <c r="O80" s="377">
        <f t="shared" si="1"/>
        <v>0</v>
      </c>
    </row>
    <row r="81" spans="10:15">
      <c r="J81" s="228"/>
      <c r="K81" s="347"/>
      <c r="L81" s="349"/>
      <c r="M81" s="350">
        <f t="shared" si="0"/>
        <v>0</v>
      </c>
      <c r="O81" s="377">
        <f t="shared" si="1"/>
        <v>0</v>
      </c>
    </row>
    <row r="82" spans="10:15">
      <c r="J82" s="228"/>
      <c r="K82" s="347"/>
      <c r="L82" s="349"/>
      <c r="M82" s="350">
        <f t="shared" ref="M82:M84" si="3">K82*L82</f>
        <v>0</v>
      </c>
      <c r="O82" s="377">
        <f t="shared" ref="O82:O84" si="4">N82-K82</f>
        <v>0</v>
      </c>
    </row>
    <row r="83" spans="10:15">
      <c r="J83" s="345"/>
      <c r="K83" s="347"/>
      <c r="L83" s="349"/>
      <c r="M83" s="350">
        <f t="shared" si="3"/>
        <v>0</v>
      </c>
      <c r="O83" s="377">
        <f t="shared" si="4"/>
        <v>0</v>
      </c>
    </row>
    <row r="84" spans="10:15">
      <c r="J84" s="345"/>
      <c r="K84" s="347"/>
      <c r="L84" s="349"/>
      <c r="M84" s="350">
        <f t="shared" si="3"/>
        <v>0</v>
      </c>
      <c r="O84" s="377">
        <f t="shared" si="4"/>
        <v>0</v>
      </c>
    </row>
    <row r="87" spans="10:15">
      <c r="L87" s="132">
        <f>SUM(L17:L84)</f>
        <v>91</v>
      </c>
      <c r="M87" s="92">
        <f>SUM(M17:M84)</f>
        <v>6341566334328</v>
      </c>
    </row>
  </sheetData>
  <mergeCells count="15">
    <mergeCell ref="A1:F1"/>
    <mergeCell ref="A2:F2"/>
    <mergeCell ref="A8:B8"/>
    <mergeCell ref="C8:F8"/>
    <mergeCell ref="A29:A33"/>
    <mergeCell ref="A7:B7"/>
    <mergeCell ref="C7:F7"/>
    <mergeCell ref="A34:A36"/>
    <mergeCell ref="A3:F4"/>
    <mergeCell ref="A5:F5"/>
    <mergeCell ref="A9:B9"/>
    <mergeCell ref="C9:F9"/>
    <mergeCell ref="A10:B10"/>
    <mergeCell ref="C10:F10"/>
    <mergeCell ref="A26:A28"/>
  </mergeCells>
  <printOptions horizontalCentered="1"/>
  <pageMargins left="0.36" right="0.3" top="0.59" bottom="0.54" header="0.3" footer="0.3"/>
  <pageSetup paperSize="9" scale="68" fitToHeight="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82" zoomScaleNormal="82" zoomScaleSheetLayoutView="85" zoomScalePageLayoutView="77" workbookViewId="0">
      <selection sqref="A1:K41"/>
    </sheetView>
  </sheetViews>
  <sheetFormatPr defaultRowHeight="15"/>
  <cols>
    <col min="1" max="1" width="4.85546875" style="131" customWidth="1"/>
    <col min="2" max="2" width="47.140625" style="132" customWidth="1"/>
    <col min="3" max="3" width="9.140625" style="132"/>
    <col min="4" max="4" width="19.7109375" style="132" customWidth="1"/>
    <col min="5" max="5" width="14" style="132" customWidth="1"/>
    <col min="6" max="6" width="9.140625" style="132"/>
    <col min="7" max="7" width="18.28515625" style="132" customWidth="1"/>
    <col min="8" max="10" width="19" style="132" customWidth="1"/>
    <col min="11" max="11" width="26.85546875" style="132" customWidth="1"/>
    <col min="12" max="16384" width="9.140625" style="132"/>
  </cols>
  <sheetData>
    <row r="1" spans="1:11" ht="27.75" customHeight="1">
      <c r="A1" s="413" t="s">
        <v>485</v>
      </c>
      <c r="B1" s="413"/>
      <c r="C1" s="413"/>
      <c r="D1" s="413"/>
      <c r="E1" s="413"/>
      <c r="F1" s="413"/>
      <c r="G1" s="413"/>
      <c r="H1" s="413"/>
      <c r="I1" s="413"/>
      <c r="J1" s="413"/>
      <c r="K1" s="413"/>
    </row>
    <row r="2" spans="1:11" ht="28.5" customHeight="1">
      <c r="A2" s="414" t="s">
        <v>516</v>
      </c>
      <c r="B2" s="414"/>
      <c r="C2" s="414"/>
      <c r="D2" s="414"/>
      <c r="E2" s="414"/>
      <c r="F2" s="414"/>
      <c r="G2" s="414"/>
      <c r="H2" s="414"/>
      <c r="I2" s="414"/>
      <c r="J2" s="414"/>
      <c r="K2" s="414"/>
    </row>
    <row r="3" spans="1:11" ht="15" customHeight="1">
      <c r="A3" s="415" t="s">
        <v>237</v>
      </c>
      <c r="B3" s="415"/>
      <c r="C3" s="415"/>
      <c r="D3" s="415"/>
      <c r="E3" s="415"/>
      <c r="F3" s="415"/>
      <c r="G3" s="415"/>
      <c r="H3" s="415"/>
      <c r="I3" s="415"/>
      <c r="J3" s="415"/>
      <c r="K3" s="415"/>
    </row>
    <row r="4" spans="1:11">
      <c r="A4" s="415"/>
      <c r="B4" s="415"/>
      <c r="C4" s="415"/>
      <c r="D4" s="415"/>
      <c r="E4" s="415"/>
      <c r="F4" s="415"/>
      <c r="G4" s="415"/>
      <c r="H4" s="415"/>
      <c r="I4" s="415"/>
      <c r="J4" s="415"/>
      <c r="K4" s="415"/>
    </row>
    <row r="5" spans="1:11">
      <c r="A5" s="409" t="str">
        <f>'ngay thang'!B12</f>
        <v>Tại ngày 30 tháng 06 năm 2025/As at 30 Jun 2025</v>
      </c>
      <c r="B5" s="409"/>
      <c r="C5" s="409"/>
      <c r="D5" s="409"/>
      <c r="E5" s="409"/>
      <c r="F5" s="409"/>
      <c r="G5" s="409"/>
      <c r="H5" s="409"/>
      <c r="I5" s="409"/>
      <c r="J5" s="409"/>
      <c r="K5" s="409"/>
    </row>
    <row r="6" spans="1:11">
      <c r="A6" s="97"/>
      <c r="B6" s="97"/>
      <c r="C6" s="97"/>
      <c r="D6" s="97"/>
      <c r="E6" s="97"/>
      <c r="F6" s="1"/>
    </row>
    <row r="7" spans="1:11" ht="27.75" customHeight="1">
      <c r="A7" s="412" t="s">
        <v>246</v>
      </c>
      <c r="B7" s="412"/>
      <c r="D7" s="385" t="s">
        <v>624</v>
      </c>
      <c r="E7" s="385"/>
      <c r="F7" s="385"/>
      <c r="G7" s="385"/>
      <c r="H7" s="105"/>
      <c r="I7" s="105"/>
      <c r="J7" s="105"/>
    </row>
    <row r="8" spans="1:11" ht="31.5" customHeight="1">
      <c r="A8" s="412" t="s">
        <v>244</v>
      </c>
      <c r="B8" s="412"/>
      <c r="D8" s="412" t="s">
        <v>471</v>
      </c>
      <c r="E8" s="412"/>
      <c r="F8" s="412"/>
      <c r="G8" s="412"/>
      <c r="H8" s="412"/>
      <c r="I8" s="412"/>
      <c r="J8" s="412"/>
    </row>
    <row r="9" spans="1:11" ht="31.5" customHeight="1">
      <c r="A9" s="411" t="s">
        <v>243</v>
      </c>
      <c r="B9" s="411"/>
      <c r="D9" s="411" t="s">
        <v>245</v>
      </c>
      <c r="E9" s="411"/>
      <c r="F9" s="411"/>
      <c r="G9" s="411"/>
      <c r="H9" s="411"/>
      <c r="I9" s="411"/>
      <c r="J9" s="411"/>
    </row>
    <row r="10" spans="1:11" ht="31.5" customHeight="1">
      <c r="A10" s="411" t="s">
        <v>247</v>
      </c>
      <c r="B10" s="411"/>
      <c r="D10" s="412" t="str">
        <f>'ngay thang'!B14</f>
        <v>Ngày 14 tháng 07 năm 2025
14 Jul 2025</v>
      </c>
      <c r="E10" s="411"/>
      <c r="F10" s="411"/>
      <c r="G10" s="411"/>
      <c r="H10" s="411"/>
      <c r="I10" s="411"/>
      <c r="J10" s="411"/>
    </row>
    <row r="12" spans="1:11" s="150" customFormat="1" ht="29.25" customHeight="1">
      <c r="A12" s="418" t="s">
        <v>209</v>
      </c>
      <c r="B12" s="418" t="s">
        <v>210</v>
      </c>
      <c r="C12" s="422" t="s">
        <v>201</v>
      </c>
      <c r="D12" s="418" t="s">
        <v>233</v>
      </c>
      <c r="E12" s="418" t="s">
        <v>211</v>
      </c>
      <c r="F12" s="418" t="s">
        <v>212</v>
      </c>
      <c r="G12" s="418" t="s">
        <v>213</v>
      </c>
      <c r="H12" s="420" t="s">
        <v>214</v>
      </c>
      <c r="I12" s="421"/>
      <c r="J12" s="420" t="s">
        <v>217</v>
      </c>
      <c r="K12" s="421"/>
    </row>
    <row r="13" spans="1:11" s="150" customFormat="1" ht="51">
      <c r="A13" s="419"/>
      <c r="B13" s="419"/>
      <c r="C13" s="423"/>
      <c r="D13" s="419"/>
      <c r="E13" s="419"/>
      <c r="F13" s="419"/>
      <c r="G13" s="419"/>
      <c r="H13" s="170" t="s">
        <v>215</v>
      </c>
      <c r="I13" s="170" t="s">
        <v>216</v>
      </c>
      <c r="J13" s="170" t="s">
        <v>218</v>
      </c>
      <c r="K13" s="170" t="s">
        <v>216</v>
      </c>
    </row>
    <row r="14" spans="1:11" s="150" customFormat="1" ht="25.5">
      <c r="A14" s="5" t="s">
        <v>72</v>
      </c>
      <c r="B14" s="6" t="s">
        <v>225</v>
      </c>
      <c r="C14" s="6" t="s">
        <v>73</v>
      </c>
      <c r="D14" s="162"/>
      <c r="E14" s="162"/>
      <c r="F14" s="163"/>
      <c r="G14" s="164"/>
      <c r="H14" s="6"/>
      <c r="I14" s="3"/>
      <c r="J14" s="7"/>
      <c r="K14" s="8"/>
    </row>
    <row r="15" spans="1:11" s="150" customFormat="1" ht="25.5">
      <c r="A15" s="5" t="s">
        <v>46</v>
      </c>
      <c r="B15" s="6" t="s">
        <v>226</v>
      </c>
      <c r="C15" s="6" t="s">
        <v>74</v>
      </c>
      <c r="D15" s="163"/>
      <c r="E15" s="163"/>
      <c r="F15" s="163"/>
      <c r="G15" s="164"/>
      <c r="H15" s="6"/>
      <c r="I15" s="3"/>
      <c r="J15" s="6"/>
      <c r="K15" s="3"/>
    </row>
    <row r="16" spans="1:11" s="150" customFormat="1" ht="25.5">
      <c r="A16" s="5" t="s">
        <v>75</v>
      </c>
      <c r="B16" s="6" t="s">
        <v>219</v>
      </c>
      <c r="C16" s="6" t="s">
        <v>76</v>
      </c>
      <c r="D16" s="163"/>
      <c r="E16" s="163"/>
      <c r="F16" s="163"/>
      <c r="G16" s="162"/>
      <c r="H16" s="6"/>
      <c r="I16" s="165"/>
      <c r="J16" s="6"/>
      <c r="K16" s="165"/>
    </row>
    <row r="17" spans="1:11" s="150" customFormat="1" ht="25.5">
      <c r="A17" s="5" t="s">
        <v>56</v>
      </c>
      <c r="B17" s="6" t="s">
        <v>220</v>
      </c>
      <c r="C17" s="6" t="s">
        <v>77</v>
      </c>
      <c r="D17" s="163"/>
      <c r="E17" s="163"/>
      <c r="F17" s="163"/>
      <c r="G17" s="164"/>
      <c r="H17" s="6"/>
      <c r="I17" s="3"/>
      <c r="J17" s="6"/>
      <c r="K17" s="3"/>
    </row>
    <row r="18" spans="1:11" s="150" customFormat="1" ht="25.5">
      <c r="A18" s="5" t="s">
        <v>78</v>
      </c>
      <c r="B18" s="6" t="s">
        <v>227</v>
      </c>
      <c r="C18" s="6" t="s">
        <v>79</v>
      </c>
      <c r="D18" s="163"/>
      <c r="E18" s="163"/>
      <c r="F18" s="163"/>
      <c r="G18" s="164"/>
      <c r="H18" s="6"/>
      <c r="I18" s="3"/>
      <c r="J18" s="6"/>
      <c r="K18" s="3"/>
    </row>
    <row r="19" spans="1:11" s="150" customFormat="1" ht="25.5">
      <c r="A19" s="5" t="s">
        <v>80</v>
      </c>
      <c r="B19" s="6" t="s">
        <v>221</v>
      </c>
      <c r="C19" s="6" t="s">
        <v>81</v>
      </c>
      <c r="D19" s="163"/>
      <c r="E19" s="163"/>
      <c r="F19" s="163"/>
      <c r="G19" s="164"/>
      <c r="H19" s="6"/>
      <c r="I19" s="3"/>
      <c r="J19" s="6"/>
      <c r="K19" s="3"/>
    </row>
    <row r="20" spans="1:11" s="150" customFormat="1" ht="25.5">
      <c r="A20" s="5" t="s">
        <v>46</v>
      </c>
      <c r="B20" s="6" t="s">
        <v>222</v>
      </c>
      <c r="C20" s="6" t="s">
        <v>82</v>
      </c>
      <c r="D20" s="163"/>
      <c r="E20" s="163"/>
      <c r="F20" s="163"/>
      <c r="G20" s="164"/>
      <c r="H20" s="6"/>
      <c r="I20" s="3"/>
      <c r="J20" s="6"/>
      <c r="K20" s="3"/>
    </row>
    <row r="21" spans="1:11" s="150" customFormat="1" ht="25.5">
      <c r="A21" s="5" t="s">
        <v>83</v>
      </c>
      <c r="B21" s="6" t="s">
        <v>223</v>
      </c>
      <c r="C21" s="6" t="s">
        <v>84</v>
      </c>
      <c r="D21" s="163"/>
      <c r="E21" s="163"/>
      <c r="F21" s="163"/>
      <c r="G21" s="164"/>
      <c r="H21" s="6"/>
      <c r="I21" s="3"/>
      <c r="J21" s="6"/>
      <c r="K21" s="3"/>
    </row>
    <row r="22" spans="1:11" s="150" customFormat="1" ht="25.5">
      <c r="A22" s="5" t="s">
        <v>56</v>
      </c>
      <c r="B22" s="6" t="s">
        <v>224</v>
      </c>
      <c r="C22" s="6" t="s">
        <v>85</v>
      </c>
      <c r="D22" s="163"/>
      <c r="E22" s="163"/>
      <c r="F22" s="163"/>
      <c r="G22" s="164"/>
      <c r="H22" s="6"/>
      <c r="I22" s="3"/>
      <c r="J22" s="6"/>
      <c r="K22" s="3"/>
    </row>
    <row r="23" spans="1:11" s="150" customFormat="1" ht="38.25">
      <c r="A23" s="5" t="s">
        <v>86</v>
      </c>
      <c r="B23" s="6" t="s">
        <v>228</v>
      </c>
      <c r="C23" s="6" t="s">
        <v>87</v>
      </c>
      <c r="D23" s="163"/>
      <c r="E23" s="163"/>
      <c r="F23" s="163"/>
      <c r="G23" s="164"/>
      <c r="H23" s="6"/>
      <c r="I23" s="3"/>
      <c r="J23" s="6"/>
      <c r="K23" s="3"/>
    </row>
    <row r="24" spans="1:11" s="150" customFormat="1" ht="12.75">
      <c r="A24" s="166"/>
      <c r="B24" s="167"/>
      <c r="C24" s="167"/>
      <c r="D24" s="163"/>
      <c r="E24" s="163"/>
      <c r="F24" s="163"/>
      <c r="G24" s="164"/>
      <c r="H24" s="6"/>
      <c r="I24" s="3"/>
      <c r="J24" s="7"/>
      <c r="K24" s="8"/>
    </row>
    <row r="25" spans="1:11" s="150" customFormat="1" ht="12.75">
      <c r="A25" s="168"/>
    </row>
    <row r="26" spans="1:11" s="150" customFormat="1" ht="12.75">
      <c r="A26" s="153" t="s">
        <v>176</v>
      </c>
      <c r="B26" s="1"/>
      <c r="C26" s="154"/>
      <c r="I26" s="155" t="s">
        <v>177</v>
      </c>
    </row>
    <row r="27" spans="1:11" s="150" customFormat="1" ht="12.75">
      <c r="A27" s="156" t="s">
        <v>178</v>
      </c>
      <c r="B27" s="1"/>
      <c r="C27" s="154"/>
      <c r="I27" s="157" t="s">
        <v>179</v>
      </c>
    </row>
    <row r="28" spans="1:11">
      <c r="A28" s="1"/>
      <c r="B28" s="1"/>
      <c r="C28" s="154"/>
      <c r="I28" s="154"/>
    </row>
    <row r="29" spans="1:11">
      <c r="A29" s="1"/>
      <c r="B29" s="1"/>
      <c r="C29" s="154"/>
      <c r="I29" s="154"/>
    </row>
    <row r="30" spans="1:11">
      <c r="A30" s="1"/>
      <c r="B30" s="1"/>
      <c r="C30" s="154"/>
      <c r="I30" s="154"/>
    </row>
    <row r="31" spans="1:11">
      <c r="A31" s="1"/>
      <c r="B31" s="1"/>
      <c r="C31" s="154"/>
      <c r="I31" s="154"/>
    </row>
    <row r="32" spans="1:11">
      <c r="A32" s="1"/>
      <c r="B32" s="1"/>
      <c r="C32" s="154"/>
      <c r="I32" s="154"/>
    </row>
    <row r="33" spans="1:11">
      <c r="A33" s="1"/>
      <c r="B33" s="1"/>
      <c r="C33" s="154"/>
      <c r="I33" s="154"/>
    </row>
    <row r="34" spans="1:11">
      <c r="A34" s="1"/>
      <c r="B34" s="1"/>
      <c r="C34" s="154"/>
      <c r="I34" s="154"/>
    </row>
    <row r="35" spans="1:11">
      <c r="A35" s="126"/>
      <c r="B35" s="126"/>
      <c r="C35" s="127"/>
      <c r="D35" s="169"/>
      <c r="I35" s="127"/>
      <c r="J35" s="169"/>
      <c r="K35" s="169"/>
    </row>
    <row r="36" spans="1:11">
      <c r="A36" s="120" t="s">
        <v>238</v>
      </c>
      <c r="B36" s="1"/>
      <c r="C36" s="154"/>
      <c r="I36" s="123" t="s">
        <v>472</v>
      </c>
    </row>
    <row r="37" spans="1:11">
      <c r="A37" s="120" t="s">
        <v>580</v>
      </c>
      <c r="B37" s="1"/>
      <c r="C37" s="154"/>
      <c r="I37" s="123"/>
    </row>
    <row r="38" spans="1:11">
      <c r="A38" s="1" t="s">
        <v>239</v>
      </c>
      <c r="B38" s="1"/>
      <c r="C38" s="154"/>
      <c r="I38" s="122"/>
    </row>
    <row r="39" spans="1:11">
      <c r="A39" s="132"/>
    </row>
  </sheetData>
  <mergeCells count="21">
    <mergeCell ref="G12:G13"/>
    <mergeCell ref="H12:I12"/>
    <mergeCell ref="J12:K12"/>
    <mergeCell ref="A12:A13"/>
    <mergeCell ref="B12:B13"/>
    <mergeCell ref="C12:C13"/>
    <mergeCell ref="D12:D13"/>
    <mergeCell ref="E12:E13"/>
    <mergeCell ref="F12:F13"/>
    <mergeCell ref="A9:B9"/>
    <mergeCell ref="A10:B10"/>
    <mergeCell ref="D9:J9"/>
    <mergeCell ref="D10:J10"/>
    <mergeCell ref="A1:K1"/>
    <mergeCell ref="A2:K2"/>
    <mergeCell ref="A3:K4"/>
    <mergeCell ref="A5:K5"/>
    <mergeCell ref="A8:B8"/>
    <mergeCell ref="D8:J8"/>
    <mergeCell ref="A7:B7"/>
    <mergeCell ref="D7:G7"/>
  </mergeCells>
  <printOptions horizontalCentered="1"/>
  <pageMargins left="0.70866141732283472" right="0.51181102362204722" top="0.31496062992125984" bottom="0.27559055118110237" header="0.15748031496062992" footer="0.19685039370078741"/>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6"/>
  <sheetViews>
    <sheetView zoomScale="115" zoomScaleNormal="115" workbookViewId="0">
      <selection activeCell="I14" sqref="I14"/>
    </sheetView>
  </sheetViews>
  <sheetFormatPr defaultColWidth="9.140625" defaultRowHeight="15"/>
  <cols>
    <col min="1" max="1" width="7.85546875" style="68" customWidth="1"/>
    <col min="2" max="2" width="15.7109375" style="68" customWidth="1"/>
    <col min="3" max="3" width="33.85546875" style="68" customWidth="1"/>
    <col min="4" max="4" width="32" style="68" customWidth="1"/>
    <col min="5" max="5" width="9.140625" style="68"/>
    <col min="6" max="9" width="9.140625" style="206"/>
    <col min="10" max="10" width="9.140625" style="68"/>
    <col min="11" max="11" width="9.140625" style="207"/>
    <col min="12" max="16384" width="9.140625" style="68"/>
  </cols>
  <sheetData>
    <row r="2" spans="1:12" ht="18.75">
      <c r="B2" s="67" t="s">
        <v>539</v>
      </c>
    </row>
    <row r="3" spans="1:12" ht="19.5">
      <c r="B3" s="69" t="s">
        <v>521</v>
      </c>
    </row>
    <row r="4" spans="1:12" ht="18.75">
      <c r="B4" s="70"/>
      <c r="C4" s="71" t="s">
        <v>522</v>
      </c>
      <c r="D4" s="72" t="s">
        <v>528</v>
      </c>
    </row>
    <row r="5" spans="1:12" ht="18.75">
      <c r="B5" s="70"/>
      <c r="C5" s="73" t="s">
        <v>524</v>
      </c>
      <c r="D5" s="74"/>
    </row>
    <row r="6" spans="1:12" ht="18.75">
      <c r="B6" s="70"/>
      <c r="C6" s="71" t="s">
        <v>525</v>
      </c>
      <c r="D6" s="72" t="s">
        <v>133</v>
      </c>
      <c r="J6" s="75" t="s">
        <v>523</v>
      </c>
    </row>
    <row r="7" spans="1:12" ht="18.75">
      <c r="B7" s="70"/>
      <c r="C7" s="73" t="s">
        <v>526</v>
      </c>
      <c r="D7" s="76"/>
      <c r="J7" s="75"/>
    </row>
    <row r="8" spans="1:12" ht="18.75">
      <c r="B8" s="70"/>
      <c r="C8" s="71" t="s">
        <v>527</v>
      </c>
      <c r="D8" s="72">
        <v>2025</v>
      </c>
      <c r="J8" s="75" t="s">
        <v>528</v>
      </c>
    </row>
    <row r="9" spans="1:12" ht="18.75">
      <c r="B9" s="70"/>
      <c r="C9" s="77" t="s">
        <v>529</v>
      </c>
      <c r="D9" s="72">
        <f>D8</f>
        <v>2025</v>
      </c>
      <c r="J9" s="75" t="s">
        <v>530</v>
      </c>
    </row>
    <row r="10" spans="1:12" ht="18.75">
      <c r="B10" s="70"/>
      <c r="C10" s="77"/>
      <c r="D10" s="78"/>
      <c r="J10" s="75"/>
    </row>
    <row r="11" spans="1:12" ht="34.5" customHeight="1">
      <c r="A11" s="385" t="s">
        <v>246</v>
      </c>
      <c r="B11" s="385"/>
      <c r="C11" s="385" t="s">
        <v>624</v>
      </c>
      <c r="D11" s="385"/>
      <c r="E11" s="385"/>
      <c r="F11" s="385"/>
      <c r="J11" s="75"/>
    </row>
    <row r="12" spans="1:12" ht="26.25" customHeight="1">
      <c r="A12" s="385" t="s">
        <v>244</v>
      </c>
      <c r="B12" s="385"/>
      <c r="C12" s="385" t="s">
        <v>471</v>
      </c>
      <c r="D12" s="385"/>
      <c r="E12" s="385"/>
      <c r="F12" s="385"/>
      <c r="J12" s="75"/>
    </row>
    <row r="13" spans="1:12" ht="48" customHeight="1">
      <c r="A13" s="383" t="s">
        <v>243</v>
      </c>
      <c r="B13" s="383"/>
      <c r="C13" s="383" t="s">
        <v>245</v>
      </c>
      <c r="D13" s="383"/>
      <c r="E13" s="383"/>
      <c r="F13" s="383"/>
      <c r="J13" s="75">
        <v>1</v>
      </c>
      <c r="K13" s="207" t="s">
        <v>46</v>
      </c>
    </row>
    <row r="14" spans="1:12" ht="34.5" customHeight="1">
      <c r="A14" s="383" t="s">
        <v>247</v>
      </c>
      <c r="B14" s="383"/>
      <c r="C14" s="384">
        <v>45852</v>
      </c>
      <c r="D14" s="384"/>
      <c r="E14" s="384"/>
      <c r="F14" s="384"/>
      <c r="J14" s="75"/>
      <c r="K14" s="207" t="s">
        <v>133</v>
      </c>
    </row>
    <row r="15" spans="1:12">
      <c r="B15" s="79"/>
      <c r="J15" s="75">
        <v>4</v>
      </c>
      <c r="K15" s="207" t="s">
        <v>135</v>
      </c>
    </row>
    <row r="16" spans="1:12">
      <c r="D16" s="79" t="s">
        <v>540</v>
      </c>
      <c r="J16" s="75">
        <v>5</v>
      </c>
      <c r="K16" s="208"/>
      <c r="L16" s="80"/>
    </row>
    <row r="17" spans="2:12">
      <c r="D17" s="79" t="s">
        <v>541</v>
      </c>
      <c r="J17" s="75"/>
      <c r="K17" s="208"/>
      <c r="L17" s="80"/>
    </row>
    <row r="18" spans="2:12">
      <c r="B18" s="81" t="s">
        <v>531</v>
      </c>
      <c r="C18" s="81" t="s">
        <v>532</v>
      </c>
      <c r="D18" s="81" t="s">
        <v>533</v>
      </c>
      <c r="J18" s="75">
        <v>6</v>
      </c>
      <c r="K18" s="208"/>
      <c r="L18" s="80"/>
    </row>
    <row r="19" spans="2:12" ht="30">
      <c r="B19" s="82">
        <v>1</v>
      </c>
      <c r="C19" s="85" t="s">
        <v>548</v>
      </c>
      <c r="D19" s="90" t="s">
        <v>547</v>
      </c>
      <c r="J19" s="75"/>
      <c r="K19" s="208"/>
      <c r="L19" s="80"/>
    </row>
    <row r="20" spans="2:12" ht="30">
      <c r="B20" s="82">
        <v>2</v>
      </c>
      <c r="C20" s="85" t="s">
        <v>549</v>
      </c>
      <c r="D20" s="90" t="s">
        <v>550</v>
      </c>
      <c r="J20" s="75"/>
      <c r="K20" s="208"/>
      <c r="L20" s="80"/>
    </row>
    <row r="21" spans="2:12" ht="54.75" customHeight="1">
      <c r="B21" s="82" t="s">
        <v>78</v>
      </c>
      <c r="C21" s="85" t="s">
        <v>553</v>
      </c>
      <c r="D21" s="90"/>
      <c r="J21" s="75"/>
      <c r="K21" s="208"/>
      <c r="L21" s="80"/>
    </row>
    <row r="22" spans="2:12" ht="30">
      <c r="B22" s="82">
        <v>3</v>
      </c>
      <c r="C22" s="83" t="s">
        <v>534</v>
      </c>
      <c r="D22" s="84" t="s">
        <v>543</v>
      </c>
      <c r="J22" s="75">
        <v>7</v>
      </c>
      <c r="K22" s="208"/>
      <c r="L22" s="80"/>
    </row>
    <row r="23" spans="2:12" ht="30">
      <c r="B23" s="82">
        <v>4</v>
      </c>
      <c r="C23" s="83" t="s">
        <v>535</v>
      </c>
      <c r="D23" s="84" t="s">
        <v>542</v>
      </c>
      <c r="J23" s="75">
        <v>8</v>
      </c>
      <c r="K23" s="208"/>
      <c r="L23" s="80"/>
    </row>
    <row r="24" spans="2:12" ht="30">
      <c r="B24" s="82">
        <v>5</v>
      </c>
      <c r="C24" s="83" t="s">
        <v>536</v>
      </c>
      <c r="D24" s="84" t="s">
        <v>544</v>
      </c>
      <c r="J24" s="75">
        <v>9</v>
      </c>
      <c r="K24" s="208"/>
      <c r="L24" s="80"/>
    </row>
    <row r="25" spans="2:12" ht="75">
      <c r="B25" s="82">
        <v>6</v>
      </c>
      <c r="C25" s="83" t="s">
        <v>537</v>
      </c>
      <c r="D25" s="84" t="s">
        <v>545</v>
      </c>
      <c r="J25" s="75">
        <v>10</v>
      </c>
      <c r="K25" s="208"/>
      <c r="L25" s="80"/>
    </row>
    <row r="26" spans="2:12" ht="30">
      <c r="B26" s="82">
        <v>7</v>
      </c>
      <c r="C26" s="83" t="s">
        <v>538</v>
      </c>
      <c r="D26" s="84" t="s">
        <v>546</v>
      </c>
      <c r="J26" s="75">
        <v>11</v>
      </c>
      <c r="K26" s="208"/>
      <c r="L26" s="80"/>
    </row>
    <row r="27" spans="2:12" ht="75">
      <c r="B27" s="82">
        <v>8</v>
      </c>
      <c r="C27" s="83" t="s">
        <v>537</v>
      </c>
      <c r="D27" s="84" t="s">
        <v>545</v>
      </c>
    </row>
    <row r="28" spans="2:12" ht="87" customHeight="1">
      <c r="B28" s="82" t="s">
        <v>86</v>
      </c>
      <c r="C28" s="85" t="s">
        <v>551</v>
      </c>
      <c r="D28" s="91" t="s">
        <v>552</v>
      </c>
    </row>
    <row r="31" spans="2:12" ht="28.5" customHeight="1">
      <c r="B31" s="86"/>
      <c r="D31" s="86"/>
    </row>
    <row r="32" spans="2:12">
      <c r="B32" s="87"/>
      <c r="D32" s="87"/>
    </row>
    <row r="33" spans="2:4">
      <c r="B33" s="88"/>
      <c r="D33" s="88"/>
    </row>
    <row r="34" spans="2:4">
      <c r="B34" s="88"/>
      <c r="D34" s="88"/>
    </row>
    <row r="35" spans="2:4">
      <c r="B35" s="89"/>
      <c r="D35" s="79"/>
    </row>
    <row r="36" spans="2:4">
      <c r="B36" s="89"/>
      <c r="D36" s="89"/>
    </row>
  </sheetData>
  <mergeCells count="8">
    <mergeCell ref="A14:B14"/>
    <mergeCell ref="C14:F14"/>
    <mergeCell ref="A11:B11"/>
    <mergeCell ref="C11:F11"/>
    <mergeCell ref="A12:B12"/>
    <mergeCell ref="C12:F12"/>
    <mergeCell ref="A13:B13"/>
    <mergeCell ref="C13:F13"/>
  </mergeCells>
  <dataValidations count="2">
    <dataValidation type="list" allowBlank="1" showInputMessage="1" showErrorMessage="1" sqref="D6">
      <formula1>IF(D4=J6,$J$13:$J$26,IF(D4=J8,$K$13:$K$15,$K$16))</formula1>
    </dataValidation>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E86"/>
  <sheetViews>
    <sheetView view="pageBreakPreview" topLeftCell="A13" zoomScaleNormal="100" zoomScaleSheetLayoutView="100" workbookViewId="0">
      <selection activeCell="O18" sqref="O18"/>
    </sheetView>
  </sheetViews>
  <sheetFormatPr defaultColWidth="9.140625" defaultRowHeight="12.75"/>
  <cols>
    <col min="1" max="1" width="56" style="209" customWidth="1"/>
    <col min="2" max="2" width="10.28515625" style="226" customWidth="1"/>
    <col min="3" max="3" width="13.42578125" style="209" customWidth="1"/>
    <col min="4" max="4" width="21.85546875" style="344" customWidth="1"/>
    <col min="5" max="5" width="19.140625" style="314" customWidth="1"/>
    <col min="6" max="16384" width="9.140625" style="209"/>
  </cols>
  <sheetData>
    <row r="1" spans="1:5" ht="27" customHeight="1">
      <c r="A1" s="393" t="s">
        <v>236</v>
      </c>
      <c r="B1" s="393"/>
      <c r="C1" s="393"/>
      <c r="D1" s="393"/>
      <c r="E1" s="393"/>
    </row>
    <row r="2" spans="1:5" ht="35.25" customHeight="1">
      <c r="A2" s="394" t="s">
        <v>171</v>
      </c>
      <c r="B2" s="394"/>
      <c r="C2" s="394"/>
      <c r="D2" s="394"/>
      <c r="E2" s="394"/>
    </row>
    <row r="3" spans="1:5">
      <c r="A3" s="395" t="s">
        <v>581</v>
      </c>
      <c r="B3" s="395"/>
      <c r="C3" s="395"/>
      <c r="D3" s="395"/>
      <c r="E3" s="395"/>
    </row>
    <row r="4" spans="1:5" ht="19.5" customHeight="1">
      <c r="A4" s="395"/>
      <c r="B4" s="395"/>
      <c r="C4" s="395"/>
      <c r="D4" s="395"/>
      <c r="E4" s="395"/>
    </row>
    <row r="5" spans="1:5">
      <c r="A5" s="396" t="str">
        <f>'ngay thang'!B10</f>
        <v>Quý II năm 2025/Quarter II 2025</v>
      </c>
      <c r="B5" s="396"/>
      <c r="C5" s="396"/>
      <c r="D5" s="396"/>
      <c r="E5" s="396"/>
    </row>
    <row r="6" spans="1:5">
      <c r="A6" s="210"/>
      <c r="B6" s="210"/>
      <c r="C6" s="210"/>
      <c r="D6" s="323"/>
      <c r="E6" s="325"/>
    </row>
    <row r="7" spans="1:5" ht="25.5">
      <c r="A7" s="261" t="s">
        <v>244</v>
      </c>
      <c r="B7" s="397" t="s">
        <v>471</v>
      </c>
      <c r="C7" s="397"/>
      <c r="D7" s="397"/>
      <c r="E7" s="397"/>
    </row>
    <row r="8" spans="1:5" ht="25.5">
      <c r="A8" s="260" t="s">
        <v>243</v>
      </c>
      <c r="B8" s="388" t="s">
        <v>245</v>
      </c>
      <c r="C8" s="388"/>
      <c r="D8" s="388"/>
      <c r="E8" s="388"/>
    </row>
    <row r="9" spans="1:5" ht="25.5">
      <c r="A9" s="261" t="s">
        <v>246</v>
      </c>
      <c r="B9" s="385" t="s">
        <v>624</v>
      </c>
      <c r="C9" s="385"/>
      <c r="D9" s="385"/>
      <c r="E9" s="385"/>
    </row>
    <row r="10" spans="1:5" ht="25.5">
      <c r="A10" s="260" t="s">
        <v>247</v>
      </c>
      <c r="B10" s="388" t="str">
        <f>'ngay thang'!B14</f>
        <v>Ngày 14 tháng 07 năm 2025
14 Jul 2025</v>
      </c>
      <c r="C10" s="388"/>
      <c r="D10" s="388"/>
      <c r="E10" s="388"/>
    </row>
    <row r="12" spans="1:5" s="211" customFormat="1" ht="25.5">
      <c r="A12" s="264" t="s">
        <v>173</v>
      </c>
      <c r="B12" s="264" t="s">
        <v>174</v>
      </c>
      <c r="C12" s="264" t="s">
        <v>175</v>
      </c>
      <c r="D12" s="313" t="s">
        <v>655</v>
      </c>
      <c r="E12" s="313" t="s">
        <v>643</v>
      </c>
    </row>
    <row r="13" spans="1:5" s="211" customFormat="1" ht="25.5">
      <c r="A13" s="265" t="s">
        <v>582</v>
      </c>
      <c r="B13" s="266" t="s">
        <v>46</v>
      </c>
      <c r="C13" s="267"/>
      <c r="D13" s="313"/>
      <c r="E13" s="313"/>
    </row>
    <row r="14" spans="1:5" s="211" customFormat="1" ht="25.5">
      <c r="A14" s="265" t="s">
        <v>583</v>
      </c>
      <c r="B14" s="268">
        <v>1</v>
      </c>
      <c r="C14" s="269"/>
      <c r="D14" s="326">
        <v>4218922998</v>
      </c>
      <c r="E14" s="326">
        <v>1069001501</v>
      </c>
    </row>
    <row r="15" spans="1:5" s="211" customFormat="1" ht="38.25">
      <c r="A15" s="265" t="s">
        <v>584</v>
      </c>
      <c r="B15" s="268">
        <v>2</v>
      </c>
      <c r="C15" s="269"/>
      <c r="D15" s="326">
        <v>-1323109832</v>
      </c>
      <c r="E15" s="326">
        <v>-2048896318</v>
      </c>
    </row>
    <row r="16" spans="1:5" s="211" customFormat="1" ht="51">
      <c r="A16" s="270" t="s">
        <v>585</v>
      </c>
      <c r="B16" s="271">
        <v>3</v>
      </c>
      <c r="C16" s="267"/>
      <c r="D16" s="327">
        <v>-1270841474</v>
      </c>
      <c r="E16" s="327">
        <v>-2005504776</v>
      </c>
    </row>
    <row r="17" spans="1:5" s="211" customFormat="1" ht="25.5">
      <c r="A17" s="270" t="s">
        <v>586</v>
      </c>
      <c r="B17" s="271">
        <v>4</v>
      </c>
      <c r="C17" s="267"/>
      <c r="D17" s="327">
        <v>-52268358</v>
      </c>
      <c r="E17" s="327">
        <v>-43391542</v>
      </c>
    </row>
    <row r="18" spans="1:5" s="211" customFormat="1" ht="51">
      <c r="A18" s="265" t="s">
        <v>587</v>
      </c>
      <c r="B18" s="268">
        <v>5</v>
      </c>
      <c r="C18" s="269"/>
      <c r="D18" s="326">
        <f>D14+D15</f>
        <v>2895813166</v>
      </c>
      <c r="E18" s="326">
        <v>-979894817</v>
      </c>
    </row>
    <row r="19" spans="1:5" s="211" customFormat="1" ht="25.5">
      <c r="A19" s="270" t="s">
        <v>588</v>
      </c>
      <c r="B19" s="268">
        <v>20</v>
      </c>
      <c r="C19" s="269"/>
      <c r="D19" s="327">
        <v>8261418874</v>
      </c>
      <c r="E19" s="327">
        <v>-2324633224</v>
      </c>
    </row>
    <row r="20" spans="1:5" s="211" customFormat="1" ht="38.25">
      <c r="A20" s="12" t="s">
        <v>589</v>
      </c>
      <c r="B20" s="272">
        <v>6</v>
      </c>
      <c r="C20" s="273"/>
      <c r="D20" s="327"/>
      <c r="E20" s="327">
        <v>69400000</v>
      </c>
    </row>
    <row r="21" spans="1:5" s="211" customFormat="1" ht="25.5">
      <c r="A21" s="12" t="s">
        <v>590</v>
      </c>
      <c r="B21" s="272">
        <v>7</v>
      </c>
      <c r="C21" s="273"/>
      <c r="D21" s="327">
        <v>47000000</v>
      </c>
      <c r="E21" s="327">
        <v>900000</v>
      </c>
    </row>
    <row r="22" spans="1:5" s="211" customFormat="1" ht="25.5">
      <c r="A22" s="12" t="s">
        <v>591</v>
      </c>
      <c r="B22" s="272">
        <v>8</v>
      </c>
      <c r="C22" s="273"/>
      <c r="D22" s="327"/>
      <c r="E22" s="327"/>
    </row>
    <row r="23" spans="1:5" s="211" customFormat="1" ht="25.5">
      <c r="A23" s="12" t="s">
        <v>592</v>
      </c>
      <c r="B23" s="272">
        <v>9</v>
      </c>
      <c r="C23" s="273"/>
      <c r="D23" s="327"/>
      <c r="E23" s="327"/>
    </row>
    <row r="24" spans="1:5" s="211" customFormat="1" ht="38.25">
      <c r="A24" s="12" t="s">
        <v>593</v>
      </c>
      <c r="B24" s="272">
        <v>10</v>
      </c>
      <c r="C24" s="273"/>
      <c r="D24" s="327">
        <v>-3492660000</v>
      </c>
      <c r="E24" s="327">
        <v>3492660000</v>
      </c>
    </row>
    <row r="25" spans="1:5" s="211" customFormat="1" ht="38.25">
      <c r="A25" s="12" t="s">
        <v>594</v>
      </c>
      <c r="B25" s="272">
        <v>11</v>
      </c>
      <c r="C25" s="273"/>
      <c r="D25" s="327">
        <v>45233224</v>
      </c>
      <c r="E25" s="327">
        <v>8578058</v>
      </c>
    </row>
    <row r="26" spans="1:5" s="211" customFormat="1" ht="25.5">
      <c r="A26" s="12" t="s">
        <v>595</v>
      </c>
      <c r="B26" s="272">
        <v>12</v>
      </c>
      <c r="C26" s="273"/>
      <c r="D26" s="327"/>
      <c r="E26" s="327"/>
    </row>
    <row r="27" spans="1:5" s="211" customFormat="1" ht="38.25">
      <c r="A27" s="12" t="s">
        <v>596</v>
      </c>
      <c r="B27" s="272">
        <v>13</v>
      </c>
      <c r="C27" s="273"/>
      <c r="D27" s="327">
        <v>8388798</v>
      </c>
      <c r="E27" s="327">
        <v>1612739</v>
      </c>
    </row>
    <row r="28" spans="1:5" s="211" customFormat="1" ht="38.25">
      <c r="A28" s="12" t="s">
        <v>597</v>
      </c>
      <c r="B28" s="272">
        <v>14</v>
      </c>
      <c r="C28" s="273"/>
      <c r="D28" s="327">
        <v>253219555</v>
      </c>
      <c r="E28" s="327">
        <v>111473445</v>
      </c>
    </row>
    <row r="29" spans="1:5" s="211" customFormat="1" ht="38.25">
      <c r="A29" s="12" t="s">
        <v>598</v>
      </c>
      <c r="B29" s="272">
        <v>15</v>
      </c>
      <c r="C29" s="273"/>
      <c r="D29" s="327">
        <v>228365797</v>
      </c>
      <c r="E29" s="327">
        <v>-44555835</v>
      </c>
    </row>
    <row r="30" spans="1:5" s="211" customFormat="1" ht="25.5">
      <c r="A30" s="12" t="s">
        <v>599</v>
      </c>
      <c r="B30" s="272">
        <v>16</v>
      </c>
      <c r="C30" s="273"/>
      <c r="D30" s="327"/>
      <c r="E30" s="327"/>
    </row>
    <row r="31" spans="1:5" s="211" customFormat="1" ht="38.25">
      <c r="A31" s="12" t="s">
        <v>600</v>
      </c>
      <c r="B31" s="272">
        <v>17</v>
      </c>
      <c r="C31" s="273"/>
      <c r="D31" s="327">
        <v>-23233951</v>
      </c>
      <c r="E31" s="327">
        <v>1629912</v>
      </c>
    </row>
    <row r="32" spans="1:5" s="211" customFormat="1" ht="25.5">
      <c r="A32" s="12" t="s">
        <v>601</v>
      </c>
      <c r="B32" s="272">
        <v>18</v>
      </c>
      <c r="C32" s="273"/>
      <c r="D32" s="327"/>
      <c r="E32" s="328"/>
    </row>
    <row r="33" spans="1:5" s="211" customFormat="1" ht="25.5">
      <c r="A33" s="274" t="s">
        <v>602</v>
      </c>
      <c r="B33" s="275">
        <v>19</v>
      </c>
      <c r="C33" s="276"/>
      <c r="D33" s="326">
        <v>8223545463</v>
      </c>
      <c r="E33" s="326">
        <v>337170278</v>
      </c>
    </row>
    <row r="34" spans="1:5" s="211" customFormat="1" ht="25.5">
      <c r="A34" s="265" t="s">
        <v>603</v>
      </c>
      <c r="B34" s="277" t="s">
        <v>56</v>
      </c>
      <c r="C34" s="267"/>
      <c r="D34" s="327"/>
      <c r="E34" s="327"/>
    </row>
    <row r="35" spans="1:5" s="211" customFormat="1" ht="25.5">
      <c r="A35" s="270" t="s">
        <v>604</v>
      </c>
      <c r="B35" s="271">
        <v>31</v>
      </c>
      <c r="C35" s="267"/>
      <c r="D35" s="327">
        <v>7434620392</v>
      </c>
      <c r="E35" s="327">
        <v>9704275123</v>
      </c>
    </row>
    <row r="36" spans="1:5" s="211" customFormat="1" ht="25.5">
      <c r="A36" s="270" t="s">
        <v>605</v>
      </c>
      <c r="B36" s="271">
        <v>32</v>
      </c>
      <c r="C36" s="267"/>
      <c r="D36" s="327">
        <v>16790990927</v>
      </c>
      <c r="E36" s="329">
        <v>7294500116</v>
      </c>
    </row>
    <row r="37" spans="1:5" s="211" customFormat="1" ht="25.5">
      <c r="A37" s="270" t="s">
        <v>606</v>
      </c>
      <c r="B37" s="271">
        <v>33</v>
      </c>
      <c r="C37" s="267"/>
      <c r="D37" s="327"/>
      <c r="E37" s="329"/>
    </row>
    <row r="38" spans="1:5" s="211" customFormat="1" ht="25.5">
      <c r="A38" s="270" t="s">
        <v>607</v>
      </c>
      <c r="B38" s="271">
        <v>34</v>
      </c>
      <c r="C38" s="267"/>
      <c r="D38" s="327"/>
      <c r="E38" s="329"/>
    </row>
    <row r="39" spans="1:5" s="211" customFormat="1" ht="25.5">
      <c r="A39" s="12" t="s">
        <v>608</v>
      </c>
      <c r="B39" s="272">
        <v>35</v>
      </c>
      <c r="C39" s="273"/>
      <c r="D39" s="327"/>
      <c r="E39" s="328"/>
    </row>
    <row r="40" spans="1:5" s="211" customFormat="1" ht="38.25">
      <c r="A40" s="274" t="s">
        <v>609</v>
      </c>
      <c r="B40" s="275">
        <v>30</v>
      </c>
      <c r="C40" s="276"/>
      <c r="D40" s="326">
        <v>-9356370535</v>
      </c>
      <c r="E40" s="326">
        <v>2409775007</v>
      </c>
    </row>
    <row r="41" spans="1:5" s="211" customFormat="1" ht="38.25">
      <c r="A41" s="11" t="s">
        <v>610</v>
      </c>
      <c r="B41" s="272">
        <v>40</v>
      </c>
      <c r="C41" s="273"/>
      <c r="D41" s="326">
        <v>-1132825072</v>
      </c>
      <c r="E41" s="330">
        <v>2746945285</v>
      </c>
    </row>
    <row r="42" spans="1:5" s="211" customFormat="1" ht="25.5">
      <c r="A42" s="11" t="s">
        <v>611</v>
      </c>
      <c r="B42" s="272">
        <v>50</v>
      </c>
      <c r="C42" s="278"/>
      <c r="D42" s="330">
        <v>8025913431</v>
      </c>
      <c r="E42" s="330">
        <v>5278968146</v>
      </c>
    </row>
    <row r="43" spans="1:5" s="211" customFormat="1" ht="25.5">
      <c r="A43" s="12" t="s">
        <v>612</v>
      </c>
      <c r="B43" s="272">
        <v>51</v>
      </c>
      <c r="C43" s="273"/>
      <c r="D43" s="331">
        <v>8025913431</v>
      </c>
      <c r="E43" s="331">
        <v>5278968146</v>
      </c>
    </row>
    <row r="44" spans="1:5" s="211" customFormat="1" ht="25.5">
      <c r="A44" s="12" t="s">
        <v>613</v>
      </c>
      <c r="B44" s="272">
        <v>52</v>
      </c>
      <c r="C44" s="278"/>
      <c r="D44" s="331">
        <v>7756859571</v>
      </c>
      <c r="E44" s="331">
        <v>5233591843</v>
      </c>
    </row>
    <row r="45" spans="1:5" s="211" customFormat="1" ht="25.5">
      <c r="A45" s="12" t="s">
        <v>614</v>
      </c>
      <c r="B45" s="272">
        <v>52.1</v>
      </c>
      <c r="C45" s="278"/>
      <c r="D45" s="327"/>
      <c r="E45" s="327"/>
    </row>
    <row r="46" spans="1:5" s="211" customFormat="1" ht="25.5">
      <c r="A46" s="279" t="s">
        <v>615</v>
      </c>
      <c r="B46" s="272">
        <v>53</v>
      </c>
      <c r="C46" s="280"/>
      <c r="D46" s="327">
        <v>269053860</v>
      </c>
      <c r="E46" s="332">
        <v>45376303</v>
      </c>
    </row>
    <row r="47" spans="1:5" s="211" customFormat="1" ht="25.5">
      <c r="A47" s="279" t="s">
        <v>616</v>
      </c>
      <c r="B47" s="272">
        <v>54</v>
      </c>
      <c r="C47" s="280"/>
      <c r="D47" s="327"/>
      <c r="E47" s="331"/>
    </row>
    <row r="48" spans="1:5" s="211" customFormat="1" ht="25.5">
      <c r="A48" s="11" t="s">
        <v>617</v>
      </c>
      <c r="B48" s="272">
        <v>55</v>
      </c>
      <c r="C48" s="281"/>
      <c r="D48" s="330">
        <v>6893088359</v>
      </c>
      <c r="E48" s="330">
        <v>8025913431</v>
      </c>
    </row>
    <row r="49" spans="1:5" s="211" customFormat="1" ht="25.5">
      <c r="A49" s="12" t="s">
        <v>618</v>
      </c>
      <c r="B49" s="272">
        <v>56</v>
      </c>
      <c r="C49" s="273"/>
      <c r="D49" s="331">
        <v>6893088359</v>
      </c>
      <c r="E49" s="327">
        <v>8025913431</v>
      </c>
    </row>
    <row r="50" spans="1:5" s="211" customFormat="1" ht="25.5">
      <c r="A50" s="12" t="s">
        <v>613</v>
      </c>
      <c r="B50" s="272">
        <v>57</v>
      </c>
      <c r="C50" s="280"/>
      <c r="D50" s="327">
        <v>6358902962</v>
      </c>
      <c r="E50" s="327">
        <v>7756859571</v>
      </c>
    </row>
    <row r="51" spans="1:5" s="211" customFormat="1" ht="25.5">
      <c r="A51" s="12" t="s">
        <v>614</v>
      </c>
      <c r="B51" s="272">
        <v>57.1</v>
      </c>
      <c r="C51" s="280"/>
      <c r="D51" s="327"/>
      <c r="E51" s="326"/>
    </row>
    <row r="52" spans="1:5" s="211" customFormat="1" ht="25.5">
      <c r="A52" s="12" t="s">
        <v>615</v>
      </c>
      <c r="B52" s="272">
        <v>58</v>
      </c>
      <c r="C52" s="280"/>
      <c r="D52" s="333">
        <v>534185397</v>
      </c>
      <c r="E52" s="327">
        <v>269053860</v>
      </c>
    </row>
    <row r="53" spans="1:5" s="211" customFormat="1" ht="25.5">
      <c r="A53" s="279" t="s">
        <v>616</v>
      </c>
      <c r="B53" s="272">
        <v>59</v>
      </c>
      <c r="C53" s="280"/>
      <c r="D53" s="334"/>
      <c r="E53" s="332"/>
    </row>
    <row r="54" spans="1:5" s="211" customFormat="1" ht="38.25">
      <c r="A54" s="11" t="s">
        <v>619</v>
      </c>
      <c r="B54" s="272">
        <v>60</v>
      </c>
      <c r="C54" s="278"/>
      <c r="D54" s="335">
        <v>-1132825072</v>
      </c>
      <c r="E54" s="330">
        <v>2746945285</v>
      </c>
    </row>
    <row r="55" spans="1:5" s="211" customFormat="1" ht="25.5">
      <c r="A55" s="11" t="s">
        <v>620</v>
      </c>
      <c r="B55" s="272">
        <v>80</v>
      </c>
      <c r="C55" s="9"/>
      <c r="D55" s="336"/>
      <c r="E55" s="337"/>
    </row>
    <row r="56" spans="1:5" s="211" customFormat="1" ht="29.25" customHeight="1">
      <c r="A56" s="369"/>
      <c r="B56" s="369"/>
      <c r="C56" s="369"/>
      <c r="D56" s="338"/>
      <c r="E56" s="313"/>
    </row>
    <row r="57" spans="1:5" s="211" customFormat="1">
      <c r="A57" s="213"/>
      <c r="B57" s="214"/>
      <c r="C57" s="214"/>
      <c r="D57" s="339"/>
      <c r="E57" s="340"/>
    </row>
    <row r="58" spans="1:5" s="211" customFormat="1">
      <c r="A58" s="215" t="s">
        <v>176</v>
      </c>
      <c r="B58" s="216"/>
      <c r="C58" s="32" t="s">
        <v>177</v>
      </c>
      <c r="D58" s="123"/>
      <c r="E58" s="341"/>
    </row>
    <row r="59" spans="1:5" s="211" customFormat="1">
      <c r="A59" s="217" t="s">
        <v>178</v>
      </c>
      <c r="B59" s="216"/>
      <c r="C59" s="57" t="s">
        <v>179</v>
      </c>
      <c r="D59" s="125"/>
      <c r="E59" s="341"/>
    </row>
    <row r="60" spans="1:5" s="211" customFormat="1">
      <c r="A60" s="218"/>
      <c r="B60" s="216"/>
      <c r="C60" s="31"/>
      <c r="D60" s="122"/>
      <c r="E60" s="4"/>
    </row>
    <row r="61" spans="1:5" s="211" customFormat="1">
      <c r="A61" s="218"/>
      <c r="B61" s="216"/>
      <c r="C61" s="31"/>
      <c r="D61" s="122"/>
      <c r="E61" s="4"/>
    </row>
    <row r="62" spans="1:5" s="211" customFormat="1">
      <c r="A62" s="218"/>
      <c r="B62" s="216"/>
      <c r="C62" s="31"/>
      <c r="D62" s="122"/>
      <c r="E62" s="4"/>
    </row>
    <row r="63" spans="1:5" s="211" customFormat="1">
      <c r="A63" s="218"/>
      <c r="B63" s="216"/>
      <c r="C63" s="31"/>
      <c r="D63" s="122"/>
      <c r="E63" s="4"/>
    </row>
    <row r="64" spans="1:5" s="211" customFormat="1">
      <c r="A64" s="218"/>
      <c r="B64" s="216"/>
      <c r="C64" s="31"/>
      <c r="D64" s="122"/>
      <c r="E64" s="4"/>
    </row>
    <row r="65" spans="1:5" s="211" customFormat="1">
      <c r="A65" s="218"/>
      <c r="B65" s="216"/>
      <c r="C65" s="31"/>
      <c r="D65" s="122"/>
      <c r="E65" s="4"/>
    </row>
    <row r="66" spans="1:5" s="211" customFormat="1">
      <c r="A66" s="219"/>
      <c r="B66" s="220"/>
      <c r="C66" s="35"/>
      <c r="D66" s="342"/>
      <c r="E66" s="2"/>
    </row>
    <row r="67" spans="1:5" s="211" customFormat="1" ht="23.25" customHeight="1">
      <c r="A67" s="215" t="s">
        <v>238</v>
      </c>
      <c r="B67" s="216"/>
      <c r="C67" s="60" t="s">
        <v>472</v>
      </c>
      <c r="D67" s="123"/>
      <c r="E67" s="99"/>
    </row>
    <row r="68" spans="1:5" s="132" customFormat="1" ht="15">
      <c r="A68" s="120" t="s">
        <v>580</v>
      </c>
      <c r="B68" s="1"/>
      <c r="C68" s="154"/>
    </row>
    <row r="69" spans="1:5" s="132" customFormat="1" ht="15">
      <c r="A69" s="1" t="s">
        <v>239</v>
      </c>
      <c r="B69" s="1"/>
      <c r="C69" s="154"/>
    </row>
    <row r="70" spans="1:5" s="211" customFormat="1">
      <c r="A70" s="221"/>
      <c r="B70" s="214"/>
      <c r="D70" s="98"/>
      <c r="E70" s="343"/>
    </row>
    <row r="71" spans="1:5" s="211" customFormat="1">
      <c r="A71" s="221"/>
      <c r="B71" s="214"/>
      <c r="D71" s="98"/>
      <c r="E71" s="343"/>
    </row>
    <row r="72" spans="1:5" s="211" customFormat="1">
      <c r="A72" s="389"/>
      <c r="B72" s="389"/>
      <c r="C72" s="222"/>
      <c r="D72" s="390"/>
      <c r="E72" s="390"/>
    </row>
    <row r="73" spans="1:5" s="211" customFormat="1">
      <c r="A73" s="391"/>
      <c r="B73" s="391"/>
      <c r="C73" s="223"/>
      <c r="D73" s="392"/>
      <c r="E73" s="392"/>
    </row>
    <row r="74" spans="1:5" s="211" customFormat="1">
      <c r="A74" s="386"/>
      <c r="B74" s="386"/>
      <c r="C74" s="224"/>
      <c r="D74" s="387"/>
      <c r="E74" s="387"/>
    </row>
    <row r="75" spans="1:5" s="211" customFormat="1">
      <c r="B75" s="225"/>
      <c r="D75" s="98"/>
      <c r="E75" s="99"/>
    </row>
    <row r="76" spans="1:5" s="211" customFormat="1">
      <c r="B76" s="225"/>
      <c r="D76" s="98"/>
      <c r="E76" s="99"/>
    </row>
    <row r="77" spans="1:5" s="211" customFormat="1">
      <c r="B77" s="225"/>
      <c r="D77" s="98"/>
      <c r="E77" s="99"/>
    </row>
    <row r="78" spans="1:5" s="211" customFormat="1">
      <c r="B78" s="225"/>
      <c r="D78" s="98"/>
      <c r="E78" s="99"/>
    </row>
    <row r="79" spans="1:5" s="211" customFormat="1">
      <c r="B79" s="225"/>
      <c r="D79" s="98"/>
      <c r="E79" s="99"/>
    </row>
    <row r="80" spans="1:5" s="211" customFormat="1">
      <c r="B80" s="225"/>
      <c r="D80" s="98"/>
      <c r="E80" s="99"/>
    </row>
    <row r="81" spans="2:5" s="211" customFormat="1">
      <c r="B81" s="225"/>
      <c r="D81" s="98"/>
      <c r="E81" s="99"/>
    </row>
    <row r="82" spans="2:5" s="211" customFormat="1">
      <c r="B82" s="225"/>
      <c r="D82" s="98"/>
      <c r="E82" s="99"/>
    </row>
    <row r="83" spans="2:5" s="211" customFormat="1">
      <c r="B83" s="225"/>
      <c r="D83" s="98"/>
      <c r="E83" s="99"/>
    </row>
    <row r="84" spans="2:5" s="211" customFormat="1">
      <c r="B84" s="225"/>
      <c r="D84" s="98"/>
      <c r="E84" s="99"/>
    </row>
    <row r="85" spans="2:5" s="211" customFormat="1">
      <c r="B85" s="225"/>
      <c r="D85" s="98"/>
      <c r="E85" s="99"/>
    </row>
    <row r="86" spans="2:5" s="211" customFormat="1">
      <c r="B86" s="225"/>
      <c r="D86" s="98"/>
      <c r="E86" s="99"/>
    </row>
  </sheetData>
  <mergeCells count="14">
    <mergeCell ref="B8:E8"/>
    <mergeCell ref="A1:E1"/>
    <mergeCell ref="A2:E2"/>
    <mergeCell ref="A3:E4"/>
    <mergeCell ref="A5:E5"/>
    <mergeCell ref="B7:E7"/>
    <mergeCell ref="A74:B74"/>
    <mergeCell ref="D74:E74"/>
    <mergeCell ref="B9:E9"/>
    <mergeCell ref="B10:E10"/>
    <mergeCell ref="A72:B72"/>
    <mergeCell ref="D72:E72"/>
    <mergeCell ref="A73:B73"/>
    <mergeCell ref="D73:E73"/>
  </mergeCells>
  <pageMargins left="0.7" right="0.7" top="0.75" bottom="0.75" header="0.3" footer="0.3"/>
  <pageSetup paperSize="9" scale="74"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3"/>
  <sheetViews>
    <sheetView tabSelected="1" view="pageBreakPreview" zoomScale="85" zoomScaleNormal="85" zoomScaleSheetLayoutView="85" workbookViewId="0">
      <selection activeCell="C18" sqref="C18"/>
    </sheetView>
  </sheetViews>
  <sheetFormatPr defaultRowHeight="12.75"/>
  <cols>
    <col min="1" max="1" width="47.7109375" style="27" customWidth="1"/>
    <col min="2" max="2" width="6.7109375" style="27" bestFit="1" customWidth="1"/>
    <col min="3" max="3" width="8.28515625" style="27" customWidth="1"/>
    <col min="4" max="4" width="17.5703125" style="28" customWidth="1"/>
    <col min="5" max="5" width="19.7109375" style="28" customWidth="1"/>
    <col min="6" max="7" width="21.42578125" style="28" customWidth="1"/>
    <col min="8" max="9" width="14.7109375" style="212" hidden="1" customWidth="1"/>
    <col min="10" max="10" width="12.5703125" style="212" hidden="1" customWidth="1"/>
    <col min="11" max="11" width="13.85546875" style="212" hidden="1" customWidth="1"/>
    <col min="12" max="12" width="15.42578125" style="212" bestFit="1" customWidth="1"/>
    <col min="13" max="14" width="9.140625" style="27"/>
    <col min="15" max="15" width="14.7109375" style="27" bestFit="1" customWidth="1"/>
    <col min="16" max="16" width="9.140625" style="27"/>
    <col min="17" max="18" width="10.85546875" style="27" bestFit="1" customWidth="1"/>
    <col min="19" max="16384" width="9.140625" style="27"/>
  </cols>
  <sheetData>
    <row r="1" spans="1:20" ht="23.25" customHeight="1">
      <c r="A1" s="402" t="s">
        <v>235</v>
      </c>
      <c r="B1" s="402"/>
      <c r="C1" s="402"/>
      <c r="D1" s="402"/>
      <c r="E1" s="402"/>
      <c r="F1" s="402"/>
      <c r="G1" s="402"/>
    </row>
    <row r="2" spans="1:20" ht="27.75" customHeight="1">
      <c r="A2" s="403" t="s">
        <v>171</v>
      </c>
      <c r="B2" s="403"/>
      <c r="C2" s="403"/>
      <c r="D2" s="403"/>
      <c r="E2" s="403"/>
      <c r="F2" s="403"/>
      <c r="G2" s="403"/>
    </row>
    <row r="3" spans="1:20">
      <c r="A3" s="404" t="s">
        <v>172</v>
      </c>
      <c r="B3" s="404"/>
      <c r="C3" s="404"/>
      <c r="D3" s="404"/>
      <c r="E3" s="404"/>
      <c r="F3" s="404"/>
      <c r="G3" s="404"/>
    </row>
    <row r="4" spans="1:20" ht="18.75" customHeight="1">
      <c r="A4" s="404"/>
      <c r="B4" s="404"/>
      <c r="C4" s="404"/>
      <c r="D4" s="404"/>
      <c r="E4" s="404"/>
      <c r="F4" s="404"/>
      <c r="G4" s="404"/>
    </row>
    <row r="5" spans="1:20" s="1" customFormat="1">
      <c r="A5" s="405" t="str">
        <f>'ngay thang'!B10</f>
        <v>Quý II năm 2025/Quarter II 2025</v>
      </c>
      <c r="B5" s="405"/>
      <c r="C5" s="405"/>
      <c r="D5" s="405"/>
      <c r="E5" s="405"/>
      <c r="F5" s="405"/>
      <c r="G5" s="405"/>
      <c r="H5" s="160"/>
      <c r="I5" s="160"/>
      <c r="J5" s="160"/>
      <c r="K5" s="160"/>
      <c r="L5" s="160"/>
    </row>
    <row r="6" spans="1:20">
      <c r="A6" s="62"/>
      <c r="B6" s="62"/>
      <c r="C6" s="62"/>
      <c r="D6" s="62"/>
      <c r="E6" s="62"/>
      <c r="F6" s="62"/>
    </row>
    <row r="7" spans="1:20" ht="25.5" customHeight="1">
      <c r="A7" s="263" t="s">
        <v>244</v>
      </c>
      <c r="B7" s="385" t="s">
        <v>471</v>
      </c>
      <c r="C7" s="385"/>
      <c r="D7" s="385"/>
      <c r="E7" s="385"/>
      <c r="F7" s="385"/>
      <c r="G7" s="385"/>
    </row>
    <row r="8" spans="1:20" ht="25.5" customHeight="1">
      <c r="A8" s="262" t="s">
        <v>243</v>
      </c>
      <c r="B8" s="383" t="s">
        <v>245</v>
      </c>
      <c r="C8" s="383"/>
      <c r="D8" s="383"/>
      <c r="E8" s="383"/>
      <c r="F8" s="383"/>
      <c r="G8" s="383"/>
    </row>
    <row r="9" spans="1:20" ht="25.5" customHeight="1">
      <c r="A9" s="263" t="s">
        <v>246</v>
      </c>
      <c r="B9" s="385" t="s">
        <v>624</v>
      </c>
      <c r="C9" s="385"/>
      <c r="D9" s="385"/>
      <c r="E9" s="385"/>
      <c r="F9" s="385"/>
      <c r="G9" s="385"/>
    </row>
    <row r="10" spans="1:20" ht="25.5">
      <c r="A10" s="262" t="s">
        <v>247</v>
      </c>
      <c r="B10" s="383" t="str">
        <f>'ngay thang'!B14</f>
        <v>Ngày 14 tháng 07 năm 2025
14 Jul 2025</v>
      </c>
      <c r="C10" s="383"/>
      <c r="D10" s="383"/>
      <c r="E10" s="383"/>
      <c r="F10" s="26"/>
      <c r="G10" s="26"/>
    </row>
    <row r="12" spans="1:20" ht="33.75" customHeight="1">
      <c r="A12" s="400" t="s">
        <v>173</v>
      </c>
      <c r="B12" s="400" t="s">
        <v>174</v>
      </c>
      <c r="C12" s="400" t="s">
        <v>175</v>
      </c>
      <c r="D12" s="398" t="s">
        <v>645</v>
      </c>
      <c r="E12" s="399"/>
      <c r="F12" s="398" t="s">
        <v>627</v>
      </c>
      <c r="G12" s="399"/>
    </row>
    <row r="13" spans="1:20" ht="69" customHeight="1">
      <c r="A13" s="401"/>
      <c r="B13" s="401"/>
      <c r="C13" s="401"/>
      <c r="D13" s="10" t="s">
        <v>307</v>
      </c>
      <c r="E13" s="10" t="s">
        <v>308</v>
      </c>
      <c r="F13" s="10" t="s">
        <v>309</v>
      </c>
      <c r="G13" s="10" t="s">
        <v>310</v>
      </c>
      <c r="H13" s="303"/>
      <c r="I13" s="303"/>
      <c r="J13" s="303"/>
      <c r="K13" s="303"/>
      <c r="L13" s="303"/>
    </row>
    <row r="14" spans="1:20" ht="25.5">
      <c r="A14" s="11" t="s">
        <v>311</v>
      </c>
      <c r="B14" s="9" t="s">
        <v>16</v>
      </c>
      <c r="C14" s="9"/>
      <c r="D14" s="240">
        <v>4848091709</v>
      </c>
      <c r="E14" s="240">
        <v>6467497449</v>
      </c>
      <c r="F14" s="240">
        <v>-3831540763</v>
      </c>
      <c r="G14" s="240">
        <v>1004608357</v>
      </c>
      <c r="H14" s="357">
        <v>-1246248516</v>
      </c>
      <c r="I14" s="357">
        <v>40936318</v>
      </c>
      <c r="J14" s="212">
        <f>+H14-D14</f>
        <v>-6094340225</v>
      </c>
      <c r="K14" s="212">
        <f>+I14-E14</f>
        <v>-6426561131</v>
      </c>
      <c r="M14" s="376"/>
      <c r="N14" s="39"/>
      <c r="O14" s="39"/>
      <c r="P14" s="39"/>
      <c r="Q14" s="40"/>
      <c r="R14" s="40"/>
      <c r="S14" s="40"/>
      <c r="T14" s="40"/>
    </row>
    <row r="15" spans="1:20" ht="25.5">
      <c r="A15" s="12" t="s">
        <v>312</v>
      </c>
      <c r="B15" s="9" t="s">
        <v>17</v>
      </c>
      <c r="C15" s="9"/>
      <c r="D15" s="241">
        <v>302080000</v>
      </c>
      <c r="E15" s="241">
        <v>459580000</v>
      </c>
      <c r="F15" s="241">
        <v>509284100</v>
      </c>
      <c r="G15" s="241">
        <v>812313600</v>
      </c>
      <c r="H15" s="358">
        <v>68690000</v>
      </c>
      <c r="I15" s="358">
        <v>976383600</v>
      </c>
      <c r="J15" s="212">
        <f t="shared" ref="J15:J48" si="0">+H15-D15</f>
        <v>-233390000</v>
      </c>
      <c r="K15" s="212">
        <f t="shared" ref="K15:K48" si="1">+I15-E15</f>
        <v>516803600</v>
      </c>
      <c r="M15" s="376"/>
      <c r="N15" s="39"/>
      <c r="O15" s="39"/>
      <c r="P15" s="39"/>
      <c r="Q15" s="40"/>
      <c r="R15" s="40"/>
      <c r="S15" s="40"/>
      <c r="T15" s="40"/>
    </row>
    <row r="16" spans="1:20" ht="25.5">
      <c r="A16" s="12" t="s">
        <v>313</v>
      </c>
      <c r="B16" s="9" t="s">
        <v>18</v>
      </c>
      <c r="C16" s="9"/>
      <c r="D16" s="241">
        <v>4444109</v>
      </c>
      <c r="E16" s="241">
        <v>7256849</v>
      </c>
      <c r="F16" s="241">
        <v>10915537</v>
      </c>
      <c r="G16" s="241">
        <v>14947807</v>
      </c>
      <c r="H16" s="358">
        <v>3348484</v>
      </c>
      <c r="I16" s="358">
        <v>26570268</v>
      </c>
      <c r="J16" s="212">
        <f t="shared" si="0"/>
        <v>-1095625</v>
      </c>
      <c r="K16" s="212">
        <f t="shared" si="1"/>
        <v>19313419</v>
      </c>
      <c r="M16" s="376"/>
      <c r="N16" s="39"/>
      <c r="O16" s="39"/>
      <c r="P16" s="39"/>
      <c r="Q16" s="40"/>
      <c r="R16" s="40"/>
      <c r="S16" s="40"/>
      <c r="T16" s="40"/>
    </row>
    <row r="17" spans="1:20" ht="25.5">
      <c r="A17" s="12" t="s">
        <v>314</v>
      </c>
      <c r="B17" s="9" t="s">
        <v>27</v>
      </c>
      <c r="C17" s="9"/>
      <c r="D17" s="241">
        <v>3270726126</v>
      </c>
      <c r="E17" s="241">
        <v>2724314350</v>
      </c>
      <c r="F17" s="241">
        <v>-424441362</v>
      </c>
      <c r="G17" s="241">
        <v>2908408315</v>
      </c>
      <c r="H17" s="358">
        <v>456930905</v>
      </c>
      <c r="I17" s="358">
        <v>2037102835</v>
      </c>
      <c r="J17" s="212">
        <f t="shared" si="0"/>
        <v>-2813795221</v>
      </c>
      <c r="K17" s="212">
        <f t="shared" si="1"/>
        <v>-687211515</v>
      </c>
      <c r="M17" s="376"/>
      <c r="N17" s="39"/>
      <c r="O17" s="39"/>
      <c r="P17" s="39"/>
      <c r="Q17" s="40"/>
      <c r="R17" s="40"/>
      <c r="S17" s="40"/>
      <c r="T17" s="40"/>
    </row>
    <row r="18" spans="1:20" ht="38.25">
      <c r="A18" s="12" t="s">
        <v>315</v>
      </c>
      <c r="B18" s="9" t="s">
        <v>28</v>
      </c>
      <c r="C18" s="9"/>
      <c r="D18" s="241">
        <v>1270841474</v>
      </c>
      <c r="E18" s="241">
        <v>3276346250</v>
      </c>
      <c r="F18" s="241">
        <v>-3927299038</v>
      </c>
      <c r="G18" s="241">
        <v>-2731061365</v>
      </c>
      <c r="H18" s="358">
        <v>-1775217905</v>
      </c>
      <c r="I18" s="358">
        <v>-2999120385</v>
      </c>
      <c r="J18" s="212">
        <f t="shared" si="0"/>
        <v>-3046059379</v>
      </c>
      <c r="K18" s="212">
        <f t="shared" si="1"/>
        <v>-6275466635</v>
      </c>
      <c r="M18" s="376"/>
      <c r="N18" s="39"/>
      <c r="O18" s="39"/>
      <c r="P18" s="39"/>
      <c r="Q18" s="40"/>
      <c r="R18" s="40"/>
      <c r="S18" s="40"/>
      <c r="T18" s="40"/>
    </row>
    <row r="19" spans="1:20" ht="25.5">
      <c r="A19" s="12" t="s">
        <v>316</v>
      </c>
      <c r="B19" s="9" t="s">
        <v>29</v>
      </c>
      <c r="C19" s="9"/>
      <c r="D19" s="241"/>
      <c r="E19" s="241"/>
      <c r="F19" s="241"/>
      <c r="G19" s="241"/>
      <c r="H19" s="358">
        <v>0</v>
      </c>
      <c r="I19" s="358"/>
      <c r="J19" s="212">
        <f t="shared" si="0"/>
        <v>0</v>
      </c>
      <c r="K19" s="212">
        <f t="shared" si="1"/>
        <v>0</v>
      </c>
      <c r="N19" s="39"/>
      <c r="O19" s="39"/>
      <c r="P19" s="39"/>
      <c r="Q19" s="40"/>
      <c r="R19" s="40"/>
      <c r="S19" s="40"/>
      <c r="T19" s="40"/>
    </row>
    <row r="20" spans="1:20" ht="51">
      <c r="A20" s="12" t="s">
        <v>317</v>
      </c>
      <c r="B20" s="9" t="s">
        <v>30</v>
      </c>
      <c r="C20" s="9"/>
      <c r="D20" s="241"/>
      <c r="E20" s="241"/>
      <c r="F20" s="241"/>
      <c r="G20" s="241"/>
      <c r="H20" s="358">
        <v>0</v>
      </c>
      <c r="I20" s="358"/>
      <c r="J20" s="212">
        <f t="shared" si="0"/>
        <v>0</v>
      </c>
      <c r="K20" s="212">
        <f t="shared" si="1"/>
        <v>0</v>
      </c>
      <c r="N20" s="39"/>
      <c r="O20" s="39"/>
      <c r="P20" s="39"/>
      <c r="Q20" s="40"/>
      <c r="R20" s="40"/>
      <c r="S20" s="40"/>
      <c r="T20" s="40"/>
    </row>
    <row r="21" spans="1:20" ht="25.5">
      <c r="A21" s="12" t="s">
        <v>318</v>
      </c>
      <c r="B21" s="9" t="s">
        <v>31</v>
      </c>
      <c r="C21" s="9"/>
      <c r="D21" s="241"/>
      <c r="E21" s="241"/>
      <c r="F21" s="241"/>
      <c r="G21" s="241"/>
      <c r="H21" s="358">
        <v>0</v>
      </c>
      <c r="I21" s="358"/>
      <c r="J21" s="212">
        <f t="shared" si="0"/>
        <v>0</v>
      </c>
      <c r="K21" s="212">
        <f t="shared" si="1"/>
        <v>0</v>
      </c>
      <c r="N21" s="39"/>
      <c r="O21" s="39"/>
      <c r="P21" s="39"/>
      <c r="Q21" s="40"/>
      <c r="R21" s="40"/>
      <c r="S21" s="40"/>
      <c r="T21" s="40"/>
    </row>
    <row r="22" spans="1:20" ht="63.75">
      <c r="A22" s="12" t="s">
        <v>319</v>
      </c>
      <c r="B22" s="9" t="s">
        <v>32</v>
      </c>
      <c r="C22" s="9"/>
      <c r="D22" s="241"/>
      <c r="E22" s="240"/>
      <c r="F22" s="241"/>
      <c r="G22" s="241"/>
      <c r="H22" s="358">
        <v>0</v>
      </c>
      <c r="I22" s="358"/>
      <c r="J22" s="212">
        <f t="shared" si="0"/>
        <v>0</v>
      </c>
      <c r="K22" s="212">
        <f t="shared" si="1"/>
        <v>0</v>
      </c>
      <c r="N22" s="39"/>
      <c r="O22" s="39"/>
      <c r="P22" s="39"/>
      <c r="Q22" s="40"/>
      <c r="R22" s="40"/>
      <c r="S22" s="40"/>
      <c r="T22" s="40"/>
    </row>
    <row r="23" spans="1:20" ht="25.5">
      <c r="A23" s="11" t="s">
        <v>320</v>
      </c>
      <c r="B23" s="9" t="s">
        <v>26</v>
      </c>
      <c r="C23" s="9"/>
      <c r="D23" s="240">
        <v>163480661</v>
      </c>
      <c r="E23" s="240">
        <v>267426383</v>
      </c>
      <c r="F23" s="240">
        <v>246765328</v>
      </c>
      <c r="G23" s="240">
        <v>382487854</v>
      </c>
      <c r="H23" s="357">
        <v>134471785</v>
      </c>
      <c r="I23" s="357">
        <v>764795206</v>
      </c>
      <c r="J23" s="212">
        <f t="shared" si="0"/>
        <v>-29008876</v>
      </c>
      <c r="K23" s="212">
        <f t="shared" si="1"/>
        <v>497368823</v>
      </c>
      <c r="M23" s="376"/>
      <c r="N23" s="39"/>
      <c r="O23" s="39"/>
      <c r="P23" s="39"/>
      <c r="Q23" s="40"/>
      <c r="R23" s="40"/>
      <c r="S23" s="40"/>
      <c r="T23" s="40"/>
    </row>
    <row r="24" spans="1:20" ht="25.5">
      <c r="A24" s="12" t="s">
        <v>321</v>
      </c>
      <c r="B24" s="9" t="s">
        <v>25</v>
      </c>
      <c r="C24" s="9"/>
      <c r="D24" s="242">
        <v>163480661</v>
      </c>
      <c r="E24" s="241">
        <v>267426383</v>
      </c>
      <c r="F24" s="242">
        <v>246765328</v>
      </c>
      <c r="G24" s="242">
        <v>382487854</v>
      </c>
      <c r="H24" s="359">
        <v>134471785</v>
      </c>
      <c r="I24" s="360">
        <v>764795206</v>
      </c>
      <c r="J24" s="212">
        <f t="shared" si="0"/>
        <v>-29008876</v>
      </c>
      <c r="K24" s="212">
        <f t="shared" si="1"/>
        <v>497368823</v>
      </c>
      <c r="M24" s="376"/>
      <c r="N24" s="39"/>
      <c r="O24" s="39"/>
      <c r="P24" s="39"/>
      <c r="Q24" s="40"/>
      <c r="R24" s="40"/>
      <c r="S24" s="40"/>
      <c r="T24" s="40"/>
    </row>
    <row r="25" spans="1:20" ht="51">
      <c r="A25" s="12" t="s">
        <v>322</v>
      </c>
      <c r="B25" s="9" t="s">
        <v>24</v>
      </c>
      <c r="C25" s="9"/>
      <c r="D25" s="241"/>
      <c r="E25" s="240"/>
      <c r="F25" s="241"/>
      <c r="G25" s="241"/>
      <c r="H25" s="358">
        <v>0</v>
      </c>
      <c r="I25" s="358"/>
      <c r="J25" s="212">
        <f t="shared" si="0"/>
        <v>0</v>
      </c>
      <c r="K25" s="212">
        <f t="shared" si="1"/>
        <v>0</v>
      </c>
      <c r="N25" s="39"/>
      <c r="O25" s="39"/>
      <c r="P25" s="39"/>
      <c r="Q25" s="40"/>
      <c r="R25" s="40"/>
      <c r="S25" s="40"/>
      <c r="T25" s="40"/>
    </row>
    <row r="26" spans="1:20" ht="25.5">
      <c r="A26" s="12" t="s">
        <v>323</v>
      </c>
      <c r="B26" s="9" t="s">
        <v>23</v>
      </c>
      <c r="C26" s="9"/>
      <c r="D26" s="241"/>
      <c r="E26" s="240"/>
      <c r="F26" s="241"/>
      <c r="G26" s="241"/>
      <c r="H26" s="358">
        <v>0</v>
      </c>
      <c r="I26" s="358"/>
      <c r="J26" s="212">
        <f t="shared" si="0"/>
        <v>0</v>
      </c>
      <c r="K26" s="212">
        <f t="shared" si="1"/>
        <v>0</v>
      </c>
      <c r="N26" s="39"/>
      <c r="O26" s="39"/>
      <c r="P26" s="39"/>
      <c r="Q26" s="40"/>
      <c r="R26" s="40"/>
      <c r="S26" s="40"/>
      <c r="T26" s="40"/>
    </row>
    <row r="27" spans="1:20" ht="51">
      <c r="A27" s="12" t="s">
        <v>324</v>
      </c>
      <c r="B27" s="9" t="s">
        <v>22</v>
      </c>
      <c r="C27" s="9"/>
      <c r="D27" s="241"/>
      <c r="E27" s="240"/>
      <c r="F27" s="241"/>
      <c r="G27" s="241"/>
      <c r="H27" s="358">
        <v>0</v>
      </c>
      <c r="I27" s="358"/>
      <c r="J27" s="212">
        <f t="shared" si="0"/>
        <v>0</v>
      </c>
      <c r="K27" s="212">
        <f t="shared" si="1"/>
        <v>0</v>
      </c>
      <c r="N27" s="39"/>
      <c r="O27" s="39"/>
      <c r="P27" s="39"/>
      <c r="Q27" s="40"/>
      <c r="R27" s="40"/>
      <c r="S27" s="40"/>
      <c r="T27" s="40"/>
    </row>
    <row r="28" spans="1:20" ht="25.5">
      <c r="A28" s="12" t="s">
        <v>325</v>
      </c>
      <c r="B28" s="9" t="s">
        <v>33</v>
      </c>
      <c r="C28" s="9"/>
      <c r="D28" s="241"/>
      <c r="E28" s="240"/>
      <c r="F28" s="241"/>
      <c r="G28" s="241"/>
      <c r="H28" s="358">
        <v>0</v>
      </c>
      <c r="I28" s="358"/>
      <c r="J28" s="212">
        <f t="shared" si="0"/>
        <v>0</v>
      </c>
      <c r="K28" s="212">
        <f t="shared" si="1"/>
        <v>0</v>
      </c>
      <c r="N28" s="39"/>
      <c r="O28" s="39"/>
      <c r="P28" s="39"/>
      <c r="Q28" s="40"/>
      <c r="R28" s="40"/>
      <c r="S28" s="40"/>
      <c r="T28" s="40"/>
    </row>
    <row r="29" spans="1:20" ht="25.5">
      <c r="A29" s="11" t="s">
        <v>326</v>
      </c>
      <c r="B29" s="15" t="s">
        <v>34</v>
      </c>
      <c r="C29" s="15"/>
      <c r="D29" s="240">
        <v>465688050</v>
      </c>
      <c r="E29" s="240">
        <v>912146567</v>
      </c>
      <c r="F29" s="240">
        <v>554712744</v>
      </c>
      <c r="G29" s="240">
        <v>1011562934</v>
      </c>
      <c r="H29" s="357">
        <v>500880720</v>
      </c>
      <c r="I29" s="357">
        <v>2095649796</v>
      </c>
      <c r="J29" s="212">
        <f t="shared" si="0"/>
        <v>35192670</v>
      </c>
      <c r="K29" s="212">
        <f t="shared" si="1"/>
        <v>1183503229</v>
      </c>
      <c r="M29" s="376"/>
      <c r="N29" s="39"/>
      <c r="O29" s="39"/>
      <c r="P29" s="39"/>
      <c r="Q29" s="40"/>
      <c r="R29" s="40"/>
      <c r="S29" s="40"/>
      <c r="T29" s="40"/>
    </row>
    <row r="30" spans="1:20" ht="25.5">
      <c r="A30" s="12" t="s">
        <v>327</v>
      </c>
      <c r="B30" s="9" t="s">
        <v>35</v>
      </c>
      <c r="C30" s="9"/>
      <c r="D30" s="241">
        <v>208510711</v>
      </c>
      <c r="E30" s="241">
        <v>415206360</v>
      </c>
      <c r="F30" s="241">
        <v>227943117</v>
      </c>
      <c r="G30" s="241">
        <v>434247235</v>
      </c>
      <c r="H30" s="358">
        <v>220981586</v>
      </c>
      <c r="I30" s="358">
        <v>916362862</v>
      </c>
      <c r="J30" s="212">
        <f t="shared" si="0"/>
        <v>12470875</v>
      </c>
      <c r="K30" s="212">
        <f t="shared" si="1"/>
        <v>501156502</v>
      </c>
      <c r="M30" s="376"/>
      <c r="N30" s="39"/>
      <c r="O30" s="39"/>
      <c r="P30" s="39"/>
      <c r="Q30" s="40"/>
      <c r="R30" s="40"/>
      <c r="S30" s="40"/>
      <c r="T30" s="40"/>
    </row>
    <row r="31" spans="1:20" ht="25.5">
      <c r="A31" s="12" t="s">
        <v>328</v>
      </c>
      <c r="B31" s="9" t="s">
        <v>36</v>
      </c>
      <c r="C31" s="9"/>
      <c r="D31" s="241">
        <v>106406775</v>
      </c>
      <c r="E31" s="241">
        <v>195473454</v>
      </c>
      <c r="F31" s="241">
        <v>128319100</v>
      </c>
      <c r="G31" s="241">
        <v>228188816</v>
      </c>
      <c r="H31" s="358">
        <v>95166675</v>
      </c>
      <c r="I31" s="358">
        <v>445943672</v>
      </c>
      <c r="J31" s="212">
        <f t="shared" si="0"/>
        <v>-11240100</v>
      </c>
      <c r="K31" s="212">
        <f t="shared" si="1"/>
        <v>250470218</v>
      </c>
      <c r="M31" s="376"/>
      <c r="N31" s="39"/>
      <c r="O31" s="39"/>
      <c r="P31" s="39"/>
      <c r="Q31" s="40"/>
      <c r="R31" s="40"/>
      <c r="S31" s="40"/>
      <c r="T31" s="40"/>
    </row>
    <row r="32" spans="1:20" ht="25.5">
      <c r="A32" s="12" t="s">
        <v>329</v>
      </c>
      <c r="B32" s="9" t="s">
        <v>37</v>
      </c>
      <c r="C32" s="9"/>
      <c r="D32" s="241">
        <v>16500000</v>
      </c>
      <c r="E32" s="241">
        <v>33000000</v>
      </c>
      <c r="F32" s="241">
        <v>16500000</v>
      </c>
      <c r="G32" s="241">
        <v>33000000</v>
      </c>
      <c r="H32" s="358">
        <v>16500000</v>
      </c>
      <c r="I32" s="358">
        <v>66000000</v>
      </c>
      <c r="J32" s="212">
        <f t="shared" si="0"/>
        <v>0</v>
      </c>
      <c r="K32" s="212">
        <f t="shared" si="1"/>
        <v>33000000</v>
      </c>
      <c r="M32" s="376"/>
      <c r="N32" s="39"/>
      <c r="O32" s="39"/>
      <c r="P32" s="39"/>
      <c r="Q32" s="40"/>
      <c r="R32" s="40"/>
      <c r="S32" s="40"/>
      <c r="T32" s="40"/>
    </row>
    <row r="33" spans="1:20" ht="25.5">
      <c r="A33" s="12" t="s">
        <v>330</v>
      </c>
      <c r="B33" s="9" t="s">
        <v>38</v>
      </c>
      <c r="C33" s="9"/>
      <c r="D33" s="241">
        <v>49500000</v>
      </c>
      <c r="E33" s="241">
        <v>99000000</v>
      </c>
      <c r="F33" s="241">
        <v>49500000</v>
      </c>
      <c r="G33" s="241">
        <v>99000000</v>
      </c>
      <c r="H33" s="358">
        <v>49500000</v>
      </c>
      <c r="I33" s="358">
        <v>198000000</v>
      </c>
      <c r="J33" s="212">
        <f t="shared" si="0"/>
        <v>0</v>
      </c>
      <c r="K33" s="212">
        <f t="shared" si="1"/>
        <v>99000000</v>
      </c>
      <c r="M33" s="376"/>
      <c r="N33" s="39"/>
      <c r="O33" s="39"/>
      <c r="P33" s="39"/>
      <c r="Q33" s="40"/>
      <c r="R33" s="40"/>
      <c r="S33" s="40"/>
      <c r="T33" s="40"/>
    </row>
    <row r="34" spans="1:20" ht="25.5">
      <c r="A34" s="14" t="s">
        <v>331</v>
      </c>
      <c r="B34" s="9" t="s">
        <v>39</v>
      </c>
      <c r="C34" s="9"/>
      <c r="D34" s="241">
        <v>39600000</v>
      </c>
      <c r="E34" s="241">
        <v>79200000</v>
      </c>
      <c r="F34" s="241">
        <v>39600000</v>
      </c>
      <c r="G34" s="241">
        <v>79200000</v>
      </c>
      <c r="H34" s="358">
        <v>39600000</v>
      </c>
      <c r="I34" s="358">
        <v>158400000</v>
      </c>
      <c r="J34" s="212">
        <f t="shared" si="0"/>
        <v>0</v>
      </c>
      <c r="K34" s="212">
        <f t="shared" si="1"/>
        <v>79200000</v>
      </c>
      <c r="M34" s="376"/>
      <c r="N34" s="39"/>
      <c r="O34" s="39"/>
      <c r="P34" s="39"/>
      <c r="Q34" s="40"/>
      <c r="R34" s="40"/>
      <c r="S34" s="40"/>
      <c r="T34" s="40"/>
    </row>
    <row r="35" spans="1:20" ht="25.5">
      <c r="A35" s="12" t="s">
        <v>341</v>
      </c>
      <c r="B35" s="9">
        <v>20.6</v>
      </c>
      <c r="C35" s="9"/>
      <c r="D35" s="241">
        <v>45000000</v>
      </c>
      <c r="E35" s="241">
        <v>90000000</v>
      </c>
      <c r="F35" s="241">
        <v>45000000</v>
      </c>
      <c r="G35" s="241">
        <v>90000000</v>
      </c>
      <c r="H35" s="358">
        <v>45000000</v>
      </c>
      <c r="I35" s="358">
        <v>180000000</v>
      </c>
      <c r="J35" s="212">
        <f t="shared" si="0"/>
        <v>0</v>
      </c>
      <c r="K35" s="212">
        <f t="shared" si="1"/>
        <v>90000000</v>
      </c>
      <c r="M35" s="376"/>
      <c r="N35" s="39"/>
      <c r="O35" s="39"/>
      <c r="P35" s="39"/>
      <c r="Q35" s="40"/>
      <c r="R35" s="40"/>
      <c r="S35" s="40"/>
      <c r="T35" s="40"/>
    </row>
    <row r="36" spans="1:20" ht="25.5">
      <c r="A36" s="12" t="s">
        <v>466</v>
      </c>
      <c r="B36" s="9">
        <v>20.7</v>
      </c>
      <c r="C36" s="9"/>
      <c r="D36" s="324"/>
      <c r="E36" s="324"/>
      <c r="F36" s="241"/>
      <c r="G36" s="241"/>
      <c r="H36" s="358">
        <v>0</v>
      </c>
      <c r="I36" s="358">
        <v>24899834</v>
      </c>
      <c r="J36" s="212">
        <f t="shared" si="0"/>
        <v>0</v>
      </c>
      <c r="K36" s="212">
        <f t="shared" si="1"/>
        <v>24899834</v>
      </c>
      <c r="N36" s="39"/>
      <c r="O36" s="39"/>
      <c r="P36" s="39"/>
      <c r="Q36" s="40"/>
      <c r="R36" s="40"/>
      <c r="S36" s="40"/>
      <c r="T36" s="40"/>
    </row>
    <row r="37" spans="1:20" ht="25.5">
      <c r="A37" s="12" t="s">
        <v>467</v>
      </c>
      <c r="B37" s="9">
        <v>20.8</v>
      </c>
      <c r="C37" s="9"/>
      <c r="D37" s="241"/>
      <c r="E37" s="241"/>
      <c r="F37" s="241">
        <v>47727900</v>
      </c>
      <c r="G37" s="241">
        <v>47727900</v>
      </c>
      <c r="H37" s="358">
        <v>23863940</v>
      </c>
      <c r="I37" s="358">
        <v>95455800</v>
      </c>
      <c r="J37" s="212">
        <f t="shared" si="0"/>
        <v>23863940</v>
      </c>
      <c r="K37" s="212">
        <f t="shared" si="1"/>
        <v>95455800</v>
      </c>
      <c r="M37" s="376"/>
      <c r="N37" s="39"/>
      <c r="O37" s="39"/>
      <c r="P37" s="39"/>
      <c r="Q37" s="40"/>
      <c r="R37" s="40"/>
      <c r="S37" s="40"/>
      <c r="T37" s="40"/>
    </row>
    <row r="38" spans="1:20" ht="25.5">
      <c r="A38" s="12" t="s">
        <v>468</v>
      </c>
      <c r="B38" s="9">
        <v>20.9</v>
      </c>
      <c r="C38" s="9"/>
      <c r="D38" s="241"/>
      <c r="E38" s="241"/>
      <c r="F38" s="241"/>
      <c r="G38" s="241"/>
      <c r="H38" s="358">
        <v>0</v>
      </c>
      <c r="I38" s="358"/>
      <c r="J38" s="212">
        <f t="shared" si="0"/>
        <v>0</v>
      </c>
      <c r="K38" s="212">
        <f t="shared" si="1"/>
        <v>0</v>
      </c>
      <c r="N38" s="39"/>
      <c r="O38" s="39"/>
      <c r="P38" s="39"/>
      <c r="Q38" s="40"/>
      <c r="R38" s="40"/>
      <c r="S38" s="40"/>
      <c r="T38" s="40"/>
    </row>
    <row r="39" spans="1:20" ht="25.5">
      <c r="A39" s="12" t="s">
        <v>469</v>
      </c>
      <c r="B39" s="59">
        <v>20.100000000000001</v>
      </c>
      <c r="C39" s="9"/>
      <c r="D39" s="324">
        <v>170564</v>
      </c>
      <c r="E39" s="324">
        <v>266753</v>
      </c>
      <c r="F39" s="241">
        <v>122627</v>
      </c>
      <c r="G39" s="241">
        <v>198983</v>
      </c>
      <c r="H39" s="358">
        <v>10268519</v>
      </c>
      <c r="I39" s="358">
        <v>10587628</v>
      </c>
      <c r="J39" s="212">
        <f t="shared" si="0"/>
        <v>10097955</v>
      </c>
      <c r="K39" s="212">
        <f t="shared" si="1"/>
        <v>10320875</v>
      </c>
      <c r="M39" s="376"/>
      <c r="N39" s="39"/>
      <c r="O39" s="39"/>
      <c r="P39" s="39"/>
      <c r="Q39" s="40"/>
      <c r="R39" s="40"/>
      <c r="S39" s="40"/>
      <c r="T39" s="40"/>
    </row>
    <row r="40" spans="1:20" ht="38.25">
      <c r="A40" s="11" t="s">
        <v>332</v>
      </c>
      <c r="B40" s="16" t="s">
        <v>40</v>
      </c>
      <c r="C40" s="15"/>
      <c r="D40" s="240">
        <v>4218922998</v>
      </c>
      <c r="E40" s="240">
        <v>5287924499</v>
      </c>
      <c r="F40" s="240">
        <v>-4633018835</v>
      </c>
      <c r="G40" s="240">
        <v>-389442431</v>
      </c>
      <c r="H40" s="357">
        <v>-1881601021</v>
      </c>
      <c r="I40" s="357">
        <v>-2819508684</v>
      </c>
      <c r="J40" s="212">
        <f t="shared" si="0"/>
        <v>-6100524019</v>
      </c>
      <c r="K40" s="212">
        <f t="shared" si="1"/>
        <v>-8107433183</v>
      </c>
      <c r="M40" s="376"/>
      <c r="N40" s="39"/>
      <c r="O40" s="39"/>
      <c r="P40" s="39"/>
      <c r="Q40" s="40"/>
      <c r="R40" s="40"/>
      <c r="S40" s="40"/>
      <c r="T40" s="40"/>
    </row>
    <row r="41" spans="1:20" ht="25.5">
      <c r="A41" s="11" t="s">
        <v>333</v>
      </c>
      <c r="B41" s="16" t="s">
        <v>41</v>
      </c>
      <c r="C41" s="15"/>
      <c r="D41" s="240"/>
      <c r="E41" s="240"/>
      <c r="F41" s="240"/>
      <c r="G41" s="240"/>
      <c r="H41" s="357">
        <v>0</v>
      </c>
      <c r="I41" s="357"/>
      <c r="J41" s="212">
        <f t="shared" si="0"/>
        <v>0</v>
      </c>
      <c r="K41" s="212">
        <f t="shared" si="1"/>
        <v>0</v>
      </c>
      <c r="N41" s="39"/>
      <c r="O41" s="39"/>
      <c r="P41" s="39"/>
      <c r="Q41" s="40"/>
      <c r="R41" s="40"/>
      <c r="S41" s="40"/>
      <c r="T41" s="40"/>
    </row>
    <row r="42" spans="1:20" ht="25.5">
      <c r="A42" s="12" t="s">
        <v>334</v>
      </c>
      <c r="B42" s="13" t="s">
        <v>42</v>
      </c>
      <c r="C42" s="9"/>
      <c r="D42" s="241"/>
      <c r="E42" s="240"/>
      <c r="F42" s="241"/>
      <c r="G42" s="241"/>
      <c r="H42" s="358">
        <v>0</v>
      </c>
      <c r="I42" s="358"/>
      <c r="J42" s="212">
        <f t="shared" si="0"/>
        <v>0</v>
      </c>
      <c r="K42" s="212">
        <f t="shared" si="1"/>
        <v>0</v>
      </c>
      <c r="N42" s="39"/>
      <c r="O42" s="39"/>
      <c r="P42" s="39"/>
      <c r="Q42" s="40"/>
      <c r="R42" s="40"/>
      <c r="S42" s="40"/>
      <c r="T42" s="40"/>
    </row>
    <row r="43" spans="1:20" ht="25.5">
      <c r="A43" s="12" t="s">
        <v>335</v>
      </c>
      <c r="B43" s="13" t="s">
        <v>43</v>
      </c>
      <c r="C43" s="9"/>
      <c r="D43" s="241"/>
      <c r="E43" s="240"/>
      <c r="F43" s="241"/>
      <c r="G43" s="241"/>
      <c r="H43" s="358">
        <v>0</v>
      </c>
      <c r="I43" s="358"/>
      <c r="J43" s="212">
        <f t="shared" si="0"/>
        <v>0</v>
      </c>
      <c r="K43" s="212">
        <f t="shared" si="1"/>
        <v>0</v>
      </c>
      <c r="N43" s="39"/>
      <c r="O43" s="39"/>
      <c r="P43" s="39"/>
      <c r="Q43" s="40"/>
      <c r="R43" s="40"/>
      <c r="S43" s="40"/>
      <c r="T43" s="40"/>
    </row>
    <row r="44" spans="1:20" ht="25.5">
      <c r="A44" s="11" t="s">
        <v>336</v>
      </c>
      <c r="B44" s="16" t="s">
        <v>21</v>
      </c>
      <c r="C44" s="15"/>
      <c r="D44" s="240">
        <v>4218922998</v>
      </c>
      <c r="E44" s="240">
        <v>5287924499</v>
      </c>
      <c r="F44" s="240">
        <v>-4633018835</v>
      </c>
      <c r="G44" s="240">
        <v>-389442431</v>
      </c>
      <c r="H44" s="357">
        <v>-1881601021</v>
      </c>
      <c r="I44" s="357">
        <v>-2819508684</v>
      </c>
      <c r="J44" s="212">
        <f t="shared" si="0"/>
        <v>-6100524019</v>
      </c>
      <c r="K44" s="212">
        <f t="shared" si="1"/>
        <v>-8107433183</v>
      </c>
      <c r="M44" s="376"/>
      <c r="N44" s="39"/>
      <c r="O44" s="39"/>
      <c r="P44" s="39"/>
      <c r="Q44" s="40"/>
      <c r="R44" s="40"/>
      <c r="S44" s="40"/>
      <c r="T44" s="40"/>
    </row>
    <row r="45" spans="1:20" ht="25.5">
      <c r="A45" s="12" t="s">
        <v>337</v>
      </c>
      <c r="B45" s="13" t="s">
        <v>20</v>
      </c>
      <c r="C45" s="9"/>
      <c r="D45" s="241">
        <v>2948081524</v>
      </c>
      <c r="E45" s="241">
        <v>2011578249</v>
      </c>
      <c r="F45" s="241">
        <v>-705719797</v>
      </c>
      <c r="G45" s="241">
        <v>2341618934</v>
      </c>
      <c r="H45" s="358">
        <v>-106383116</v>
      </c>
      <c r="I45" s="358">
        <v>179611701</v>
      </c>
      <c r="J45" s="212">
        <f t="shared" si="0"/>
        <v>-3054464640</v>
      </c>
      <c r="K45" s="212">
        <f t="shared" si="1"/>
        <v>-1831966548</v>
      </c>
      <c r="M45" s="376"/>
      <c r="N45" s="39"/>
      <c r="O45" s="39"/>
      <c r="P45" s="39"/>
      <c r="Q45" s="40"/>
      <c r="R45" s="40"/>
      <c r="S45" s="40"/>
      <c r="T45" s="40"/>
    </row>
    <row r="46" spans="1:20" ht="25.5">
      <c r="A46" s="12" t="s">
        <v>338</v>
      </c>
      <c r="B46" s="13" t="s">
        <v>19</v>
      </c>
      <c r="C46" s="9"/>
      <c r="D46" s="241">
        <v>1270841474</v>
      </c>
      <c r="E46" s="241">
        <v>3276346250</v>
      </c>
      <c r="F46" s="241">
        <v>-3927299038</v>
      </c>
      <c r="G46" s="241">
        <v>-2731061365</v>
      </c>
      <c r="H46" s="358">
        <v>-1775217905</v>
      </c>
      <c r="I46" s="358">
        <v>-2999120385</v>
      </c>
      <c r="J46" s="212">
        <f t="shared" si="0"/>
        <v>-3046059379</v>
      </c>
      <c r="K46" s="212">
        <f t="shared" si="1"/>
        <v>-6275466635</v>
      </c>
      <c r="M46" s="376"/>
      <c r="N46" s="39"/>
      <c r="O46" s="39"/>
      <c r="P46" s="39"/>
      <c r="Q46" s="40"/>
      <c r="R46" s="40"/>
      <c r="S46" s="40"/>
      <c r="T46" s="40"/>
    </row>
    <row r="47" spans="1:20" ht="25.5">
      <c r="A47" s="11" t="s">
        <v>339</v>
      </c>
      <c r="B47" s="16" t="s">
        <v>44</v>
      </c>
      <c r="C47" s="15"/>
      <c r="D47" s="240"/>
      <c r="E47" s="240"/>
      <c r="F47" s="240"/>
      <c r="G47" s="240"/>
      <c r="H47" s="357">
        <v>0</v>
      </c>
      <c r="I47" s="357"/>
      <c r="J47" s="212">
        <f t="shared" si="0"/>
        <v>0</v>
      </c>
      <c r="K47" s="212">
        <f t="shared" si="1"/>
        <v>0</v>
      </c>
      <c r="N47" s="39"/>
      <c r="O47" s="39"/>
      <c r="P47" s="39"/>
      <c r="Q47" s="40"/>
      <c r="R47" s="40"/>
      <c r="S47" s="40"/>
      <c r="T47" s="40"/>
    </row>
    <row r="48" spans="1:20" ht="25.5">
      <c r="A48" s="11" t="s">
        <v>340</v>
      </c>
      <c r="B48" s="16" t="s">
        <v>45</v>
      </c>
      <c r="C48" s="15"/>
      <c r="D48" s="240">
        <v>4218922998</v>
      </c>
      <c r="E48" s="240">
        <v>5287924499</v>
      </c>
      <c r="F48" s="240">
        <v>-4633018835</v>
      </c>
      <c r="G48" s="240">
        <v>-389442431</v>
      </c>
      <c r="H48" s="357">
        <v>-1881601021</v>
      </c>
      <c r="I48" s="357">
        <v>-2819508684</v>
      </c>
      <c r="J48" s="212">
        <f t="shared" si="0"/>
        <v>-6100524019</v>
      </c>
      <c r="K48" s="212">
        <f t="shared" si="1"/>
        <v>-8107433183</v>
      </c>
      <c r="M48" s="376"/>
      <c r="N48" s="39"/>
      <c r="O48" s="39"/>
      <c r="P48" s="39"/>
      <c r="Q48" s="40"/>
      <c r="R48" s="40"/>
      <c r="S48" s="40"/>
      <c r="T48" s="40"/>
    </row>
    <row r="49" spans="1:12">
      <c r="A49" s="10"/>
      <c r="B49" s="10"/>
      <c r="C49" s="10"/>
      <c r="D49" s="10"/>
      <c r="E49" s="10"/>
      <c r="F49" s="10"/>
      <c r="G49" s="10"/>
    </row>
    <row r="51" spans="1:12" s="115" customFormat="1">
      <c r="A51" s="29" t="s">
        <v>176</v>
      </c>
      <c r="B51" s="30"/>
      <c r="C51" s="31"/>
      <c r="D51" s="31"/>
      <c r="E51" s="32" t="s">
        <v>177</v>
      </c>
      <c r="F51" s="33"/>
      <c r="G51" s="33"/>
      <c r="H51" s="212"/>
      <c r="I51" s="212"/>
      <c r="J51" s="212"/>
      <c r="K51" s="212"/>
      <c r="L51" s="212"/>
    </row>
    <row r="52" spans="1:12" s="115" customFormat="1">
      <c r="A52" s="30" t="s">
        <v>178</v>
      </c>
      <c r="B52" s="30"/>
      <c r="C52" s="31"/>
      <c r="D52" s="31"/>
      <c r="E52" s="31" t="s">
        <v>179</v>
      </c>
      <c r="F52" s="33"/>
      <c r="G52" s="33"/>
      <c r="H52" s="212"/>
      <c r="I52" s="212"/>
      <c r="J52" s="212"/>
      <c r="K52" s="212"/>
      <c r="L52" s="212"/>
    </row>
    <row r="53" spans="1:12" s="115" customFormat="1">
      <c r="A53" s="30"/>
      <c r="B53" s="30"/>
      <c r="C53" s="31"/>
      <c r="D53" s="31"/>
      <c r="E53" s="31"/>
      <c r="F53" s="33"/>
      <c r="G53" s="33"/>
      <c r="H53" s="212"/>
      <c r="I53" s="212"/>
      <c r="J53" s="212"/>
      <c r="K53" s="212"/>
      <c r="L53" s="212"/>
    </row>
    <row r="54" spans="1:12" s="115" customFormat="1">
      <c r="A54" s="30"/>
      <c r="B54" s="30"/>
      <c r="C54" s="31"/>
      <c r="D54" s="31"/>
      <c r="E54" s="31"/>
      <c r="F54" s="33"/>
      <c r="G54" s="33"/>
      <c r="H54" s="212"/>
      <c r="I54" s="212"/>
      <c r="J54" s="212"/>
      <c r="K54" s="212"/>
      <c r="L54" s="212"/>
    </row>
    <row r="55" spans="1:12" s="115" customFormat="1">
      <c r="A55" s="30"/>
      <c r="B55" s="30"/>
      <c r="C55" s="31"/>
      <c r="D55" s="31"/>
      <c r="E55" s="31"/>
      <c r="F55" s="33"/>
      <c r="G55" s="33"/>
      <c r="H55" s="212"/>
      <c r="I55" s="212"/>
      <c r="J55" s="212"/>
      <c r="K55" s="212"/>
      <c r="L55" s="212"/>
    </row>
    <row r="56" spans="1:12" s="115" customFormat="1">
      <c r="A56" s="30"/>
      <c r="B56" s="30"/>
      <c r="C56" s="31"/>
      <c r="D56" s="31"/>
      <c r="E56" s="31"/>
      <c r="F56" s="33"/>
      <c r="G56" s="33"/>
      <c r="H56" s="212"/>
      <c r="I56" s="212"/>
      <c r="J56" s="212"/>
      <c r="K56" s="212"/>
      <c r="L56" s="212"/>
    </row>
    <row r="57" spans="1:12" s="115" customFormat="1">
      <c r="A57" s="30"/>
      <c r="B57" s="30"/>
      <c r="C57" s="31"/>
      <c r="D57" s="31"/>
      <c r="E57" s="31"/>
      <c r="F57" s="33"/>
      <c r="G57" s="33"/>
      <c r="H57" s="212"/>
      <c r="I57" s="212"/>
      <c r="J57" s="212"/>
      <c r="K57" s="212"/>
      <c r="L57" s="212"/>
    </row>
    <row r="58" spans="1:12" s="115" customFormat="1">
      <c r="A58" s="30"/>
      <c r="B58" s="30"/>
      <c r="C58" s="31"/>
      <c r="D58" s="31"/>
      <c r="E58" s="31"/>
      <c r="F58" s="33"/>
      <c r="G58" s="33"/>
      <c r="H58" s="212"/>
      <c r="I58" s="212"/>
      <c r="J58" s="212"/>
      <c r="K58" s="212"/>
      <c r="L58" s="212"/>
    </row>
    <row r="59" spans="1:12" s="115" customFormat="1">
      <c r="A59" s="34"/>
      <c r="B59" s="34"/>
      <c r="C59" s="31"/>
      <c r="D59" s="31"/>
      <c r="E59" s="35"/>
      <c r="F59" s="36"/>
      <c r="G59" s="33"/>
      <c r="H59" s="212"/>
      <c r="I59" s="212"/>
      <c r="J59" s="212"/>
      <c r="K59" s="212"/>
      <c r="L59" s="212"/>
    </row>
    <row r="60" spans="1:12" s="115" customFormat="1">
      <c r="A60" s="29" t="s">
        <v>238</v>
      </c>
      <c r="B60" s="30"/>
      <c r="C60" s="31"/>
      <c r="D60" s="31"/>
      <c r="E60" s="32" t="s">
        <v>472</v>
      </c>
      <c r="F60" s="33"/>
      <c r="G60" s="33"/>
      <c r="H60" s="212"/>
      <c r="I60" s="212"/>
      <c r="J60" s="212"/>
      <c r="K60" s="212"/>
      <c r="L60" s="212"/>
    </row>
    <row r="61" spans="1:12" s="132" customFormat="1" ht="15">
      <c r="A61" s="120" t="s">
        <v>580</v>
      </c>
      <c r="B61" s="1"/>
      <c r="C61" s="154"/>
      <c r="I61" s="123"/>
    </row>
    <row r="62" spans="1:12" s="132" customFormat="1" ht="15">
      <c r="A62" s="1" t="s">
        <v>239</v>
      </c>
      <c r="B62" s="1"/>
      <c r="C62" s="154"/>
      <c r="I62" s="122"/>
    </row>
    <row r="63" spans="1:12">
      <c r="A63" s="28"/>
      <c r="B63" s="28"/>
      <c r="D63" s="27"/>
      <c r="E63" s="37"/>
      <c r="F63" s="27"/>
      <c r="G63" s="27"/>
    </row>
  </sheetData>
  <protectedRanges>
    <protectedRange sqref="C26:D26" name="Range1_2"/>
    <protectedRange sqref="F47:G48" name="Range1_14"/>
    <protectedRange sqref="H26" name="Range1_2_1"/>
    <protectedRange sqref="I26" name="Range1_2_1_1"/>
  </protectedRanges>
  <mergeCells count="13">
    <mergeCell ref="B10:E10"/>
    <mergeCell ref="A1:G1"/>
    <mergeCell ref="A2:G2"/>
    <mergeCell ref="A3:G4"/>
    <mergeCell ref="A5:G5"/>
    <mergeCell ref="B7:G7"/>
    <mergeCell ref="B8:G8"/>
    <mergeCell ref="B9:G9"/>
    <mergeCell ref="F12:G12"/>
    <mergeCell ref="D12:E12"/>
    <mergeCell ref="A12:A13"/>
    <mergeCell ref="C12:C13"/>
    <mergeCell ref="B12:B13"/>
  </mergeCells>
  <pageMargins left="0.51181102362204722" right="0.31496062992125984" top="0.47244094488188981" bottom="0.47244094488188981" header="0.31496062992125984" footer="0.31496062992125984"/>
  <pageSetup paperSize="9" scale="67"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1"/>
  <sheetViews>
    <sheetView view="pageBreakPreview" zoomScaleNormal="100" zoomScaleSheetLayoutView="100" workbookViewId="0">
      <selection sqref="A1:E75"/>
    </sheetView>
  </sheetViews>
  <sheetFormatPr defaultRowHeight="12.75"/>
  <cols>
    <col min="1" max="1" width="48.7109375" style="25" customWidth="1"/>
    <col min="2" max="2" width="12.28515625" style="25" customWidth="1"/>
    <col min="3" max="3" width="9.28515625" style="25" customWidth="1"/>
    <col min="4" max="4" width="24.5703125" style="25" customWidth="1"/>
    <col min="5" max="5" width="27.85546875" style="25" customWidth="1"/>
    <col min="6" max="6" width="24.5703125" style="100" hidden="1" customWidth="1"/>
    <col min="7" max="8" width="20.7109375" style="25" hidden="1" customWidth="1"/>
    <col min="9" max="9" width="23.85546875" style="25" hidden="1" customWidth="1"/>
    <col min="10" max="10" width="9.140625" style="25"/>
    <col min="11" max="11" width="16.85546875" style="25" bestFit="1" customWidth="1"/>
    <col min="12" max="16384" width="9.140625" style="25"/>
  </cols>
  <sheetData>
    <row r="1" spans="1:11" ht="27" customHeight="1">
      <c r="A1" s="402" t="s">
        <v>236</v>
      </c>
      <c r="B1" s="402"/>
      <c r="C1" s="402"/>
      <c r="D1" s="402"/>
      <c r="E1" s="402"/>
    </row>
    <row r="2" spans="1:11" ht="35.25" customHeight="1">
      <c r="A2" s="403" t="s">
        <v>171</v>
      </c>
      <c r="B2" s="403"/>
      <c r="C2" s="403"/>
      <c r="D2" s="403"/>
      <c r="E2" s="403"/>
    </row>
    <row r="3" spans="1:11">
      <c r="A3" s="404" t="s">
        <v>180</v>
      </c>
      <c r="B3" s="404"/>
      <c r="C3" s="404"/>
      <c r="D3" s="404"/>
      <c r="E3" s="404"/>
    </row>
    <row r="4" spans="1:11" ht="19.5" customHeight="1">
      <c r="A4" s="404"/>
      <c r="B4" s="404"/>
      <c r="C4" s="404"/>
      <c r="D4" s="404"/>
      <c r="E4" s="404"/>
    </row>
    <row r="5" spans="1:11">
      <c r="A5" s="410" t="str">
        <f>'ngay thang'!B10</f>
        <v>Quý II năm 2025/Quarter II 2025</v>
      </c>
      <c r="B5" s="410"/>
      <c r="C5" s="410"/>
      <c r="D5" s="410"/>
      <c r="E5" s="410"/>
    </row>
    <row r="6" spans="1:11" ht="0.75" customHeight="1">
      <c r="A6" s="382"/>
      <c r="B6" s="382"/>
      <c r="C6" s="382"/>
      <c r="D6" s="382"/>
      <c r="E6" s="382"/>
    </row>
    <row r="7" spans="1:11" ht="25.5">
      <c r="A7" s="380" t="s">
        <v>244</v>
      </c>
      <c r="B7" s="385" t="s">
        <v>471</v>
      </c>
      <c r="C7" s="385"/>
      <c r="D7" s="385"/>
      <c r="E7" s="385"/>
    </row>
    <row r="8" spans="1:11" ht="25.5">
      <c r="A8" s="379" t="s">
        <v>243</v>
      </c>
      <c r="B8" s="383" t="s">
        <v>245</v>
      </c>
      <c r="C8" s="383"/>
      <c r="D8" s="383"/>
      <c r="E8" s="383"/>
    </row>
    <row r="9" spans="1:11" ht="25.5">
      <c r="A9" s="380" t="s">
        <v>246</v>
      </c>
      <c r="B9" s="385" t="s">
        <v>624</v>
      </c>
      <c r="C9" s="385"/>
      <c r="D9" s="385"/>
      <c r="E9" s="385"/>
    </row>
    <row r="10" spans="1:11" ht="25.5">
      <c r="A10" s="379" t="s">
        <v>247</v>
      </c>
      <c r="B10" s="383" t="str">
        <f>'ngay thang'!B14</f>
        <v>Ngày 14 tháng 07 năm 2025
14 Jul 2025</v>
      </c>
      <c r="C10" s="383"/>
      <c r="D10" s="383"/>
      <c r="E10" s="383"/>
    </row>
    <row r="12" spans="1:11" s="27" customFormat="1" ht="48.75" customHeight="1">
      <c r="A12" s="10" t="s">
        <v>173</v>
      </c>
      <c r="B12" s="10" t="s">
        <v>174</v>
      </c>
      <c r="C12" s="38" t="s">
        <v>175</v>
      </c>
      <c r="D12" s="38" t="str">
        <f>'ngay thang'!B16</f>
        <v>KỲ BÁO CÁO/ THIS PERIOD
30/06/2025</v>
      </c>
      <c r="E12" s="38" t="str">
        <f>'ngay thang'!C16</f>
        <v>KỲ BÁO CÁO/ THIS PERIOD
31/03/2025</v>
      </c>
      <c r="F12" s="102"/>
    </row>
    <row r="13" spans="1:11" s="27" customFormat="1" ht="25.5">
      <c r="A13" s="282" t="s">
        <v>349</v>
      </c>
      <c r="B13" s="282" t="s">
        <v>46</v>
      </c>
      <c r="C13" s="283"/>
      <c r="D13" s="311"/>
      <c r="E13" s="370"/>
      <c r="F13" s="102"/>
    </row>
    <row r="14" spans="1:11" s="27" customFormat="1" ht="25.5">
      <c r="A14" s="282" t="s">
        <v>350</v>
      </c>
      <c r="B14" s="284" t="s">
        <v>0</v>
      </c>
      <c r="C14" s="285"/>
      <c r="D14" s="286">
        <v>6893088359</v>
      </c>
      <c r="E14" s="370">
        <v>8025913431</v>
      </c>
      <c r="F14" s="39">
        <v>5278968146</v>
      </c>
      <c r="G14" s="39">
        <v>5074781072</v>
      </c>
      <c r="H14" s="63">
        <f>+F14-D14</f>
        <v>-1614120213</v>
      </c>
      <c r="I14" s="63">
        <f>+G14-E14</f>
        <v>-2951132359</v>
      </c>
      <c r="J14" s="63"/>
      <c r="K14" s="63"/>
    </row>
    <row r="15" spans="1:11" s="27" customFormat="1" ht="25.5">
      <c r="A15" s="287" t="s">
        <v>351</v>
      </c>
      <c r="B15" s="288" t="s">
        <v>47</v>
      </c>
      <c r="C15" s="9"/>
      <c r="D15" s="242">
        <v>6893088359</v>
      </c>
      <c r="E15" s="311">
        <v>8025913431</v>
      </c>
      <c r="F15" s="39">
        <v>5278968146</v>
      </c>
      <c r="G15" s="39">
        <v>5074781072</v>
      </c>
      <c r="H15" s="63">
        <f t="shared" ref="H15:H60" si="0">+F15-D15</f>
        <v>-1614120213</v>
      </c>
      <c r="I15" s="63">
        <f t="shared" ref="I15:I60" si="1">+G15-E15</f>
        <v>-2951132359</v>
      </c>
      <c r="J15" s="63"/>
      <c r="K15" s="63"/>
    </row>
    <row r="16" spans="1:11" s="27" customFormat="1" ht="25.5">
      <c r="A16" s="287" t="s">
        <v>352</v>
      </c>
      <c r="B16" s="288" t="s">
        <v>48</v>
      </c>
      <c r="C16" s="9"/>
      <c r="D16" s="242"/>
      <c r="E16" s="311"/>
      <c r="F16" s="39"/>
      <c r="G16" s="39"/>
      <c r="H16" s="63">
        <f t="shared" si="0"/>
        <v>0</v>
      </c>
      <c r="I16" s="63">
        <f t="shared" si="1"/>
        <v>0</v>
      </c>
      <c r="J16" s="63"/>
      <c r="K16" s="63"/>
    </row>
    <row r="17" spans="1:11" s="27" customFormat="1" ht="25.5">
      <c r="A17" s="282" t="s">
        <v>353</v>
      </c>
      <c r="B17" s="284" t="s">
        <v>1</v>
      </c>
      <c r="C17" s="15"/>
      <c r="D17" s="289">
        <v>62171469100</v>
      </c>
      <c r="E17" s="424">
        <v>69162046500</v>
      </c>
      <c r="F17" s="39">
        <v>64831908500</v>
      </c>
      <c r="G17" s="39">
        <v>77704685500</v>
      </c>
      <c r="H17" s="63">
        <f t="shared" si="0"/>
        <v>2660439400</v>
      </c>
      <c r="I17" s="63">
        <f t="shared" si="1"/>
        <v>8542639000</v>
      </c>
      <c r="J17" s="63"/>
      <c r="K17" s="63"/>
    </row>
    <row r="18" spans="1:11" s="27" customFormat="1" ht="25.5">
      <c r="A18" s="287" t="s">
        <v>354</v>
      </c>
      <c r="B18" s="288" t="s">
        <v>2</v>
      </c>
      <c r="C18" s="9"/>
      <c r="D18" s="242">
        <v>62171469100</v>
      </c>
      <c r="E18" s="311">
        <v>69162046500</v>
      </c>
      <c r="F18" s="39">
        <v>64831908500</v>
      </c>
      <c r="G18" s="39">
        <v>77704685500</v>
      </c>
      <c r="H18" s="63">
        <f t="shared" si="0"/>
        <v>2660439400</v>
      </c>
      <c r="I18" s="63">
        <f t="shared" si="1"/>
        <v>8542639000</v>
      </c>
      <c r="J18" s="63"/>
      <c r="K18" s="63"/>
    </row>
    <row r="19" spans="1:11" s="27" customFormat="1" ht="25.5">
      <c r="A19" s="287" t="s">
        <v>286</v>
      </c>
      <c r="B19" s="288">
        <v>121.1</v>
      </c>
      <c r="C19" s="9"/>
      <c r="D19" s="242">
        <v>62171469100</v>
      </c>
      <c r="E19" s="311">
        <v>69162046500</v>
      </c>
      <c r="F19" s="39">
        <v>64831908500</v>
      </c>
      <c r="G19" s="39">
        <v>77704685500</v>
      </c>
      <c r="H19" s="63">
        <f t="shared" si="0"/>
        <v>2660439400</v>
      </c>
      <c r="I19" s="63">
        <f t="shared" si="1"/>
        <v>8542639000</v>
      </c>
      <c r="J19" s="63"/>
      <c r="K19" s="63"/>
    </row>
    <row r="20" spans="1:11" s="27" customFormat="1" ht="25.5">
      <c r="A20" s="287" t="s">
        <v>287</v>
      </c>
      <c r="B20" s="288">
        <v>121.2</v>
      </c>
      <c r="C20" s="9"/>
      <c r="D20" s="242"/>
      <c r="E20" s="311"/>
      <c r="F20" s="39"/>
      <c r="G20" s="39"/>
      <c r="H20" s="63">
        <f t="shared" si="0"/>
        <v>0</v>
      </c>
      <c r="I20" s="63">
        <f t="shared" si="1"/>
        <v>0</v>
      </c>
      <c r="J20" s="63"/>
      <c r="K20" s="63"/>
    </row>
    <row r="21" spans="1:11" s="27" customFormat="1" ht="25.5">
      <c r="A21" s="287" t="s">
        <v>288</v>
      </c>
      <c r="B21" s="288">
        <v>121.3</v>
      </c>
      <c r="C21" s="9"/>
      <c r="D21" s="242"/>
      <c r="E21" s="311"/>
      <c r="F21" s="39"/>
      <c r="G21" s="39"/>
      <c r="H21" s="63">
        <f t="shared" si="0"/>
        <v>0</v>
      </c>
      <c r="I21" s="63">
        <f t="shared" si="1"/>
        <v>0</v>
      </c>
      <c r="J21" s="63"/>
      <c r="K21" s="63"/>
    </row>
    <row r="22" spans="1:11" s="27" customFormat="1" ht="25.5">
      <c r="A22" s="287" t="s">
        <v>289</v>
      </c>
      <c r="B22" s="288">
        <v>121.4</v>
      </c>
      <c r="C22" s="9"/>
      <c r="D22" s="242"/>
      <c r="E22" s="311"/>
      <c r="F22" s="39"/>
      <c r="G22" s="39"/>
      <c r="H22" s="63">
        <f t="shared" si="0"/>
        <v>0</v>
      </c>
      <c r="I22" s="63">
        <f t="shared" si="1"/>
        <v>0</v>
      </c>
      <c r="J22" s="63"/>
      <c r="K22" s="63"/>
    </row>
    <row r="23" spans="1:11" s="27" customFormat="1" ht="25.5">
      <c r="A23" s="287" t="s">
        <v>355</v>
      </c>
      <c r="B23" s="288" t="s">
        <v>49</v>
      </c>
      <c r="C23" s="290"/>
      <c r="D23" s="242"/>
      <c r="E23" s="311"/>
      <c r="F23" s="39"/>
      <c r="G23" s="39"/>
      <c r="H23" s="63">
        <f t="shared" si="0"/>
        <v>0</v>
      </c>
      <c r="I23" s="63">
        <f t="shared" si="1"/>
        <v>0</v>
      </c>
      <c r="J23" s="63"/>
      <c r="K23" s="63"/>
    </row>
    <row r="24" spans="1:11" s="27" customFormat="1" ht="25.5">
      <c r="A24" s="282" t="s">
        <v>356</v>
      </c>
      <c r="B24" s="291" t="s">
        <v>3</v>
      </c>
      <c r="C24" s="285"/>
      <c r="D24" s="289"/>
      <c r="E24" s="424">
        <v>47000000</v>
      </c>
      <c r="F24" s="39">
        <v>117300000</v>
      </c>
      <c r="G24" s="39">
        <v>3147290000</v>
      </c>
      <c r="H24" s="63">
        <f t="shared" si="0"/>
        <v>117300000</v>
      </c>
      <c r="I24" s="63">
        <f t="shared" si="1"/>
        <v>3100290000</v>
      </c>
      <c r="J24" s="63"/>
      <c r="K24" s="63"/>
    </row>
    <row r="25" spans="1:11" s="27" customFormat="1" ht="25.5">
      <c r="A25" s="287" t="s">
        <v>357</v>
      </c>
      <c r="B25" s="288" t="s">
        <v>4</v>
      </c>
      <c r="C25" s="290"/>
      <c r="D25" s="242"/>
      <c r="E25" s="311"/>
      <c r="F25" s="39">
        <v>69400000</v>
      </c>
      <c r="G25" s="39">
        <v>3147290000</v>
      </c>
      <c r="H25" s="63">
        <f t="shared" si="0"/>
        <v>69400000</v>
      </c>
      <c r="I25" s="63">
        <f t="shared" si="1"/>
        <v>3147290000</v>
      </c>
      <c r="J25" s="63"/>
      <c r="K25" s="63"/>
    </row>
    <row r="26" spans="1:11" s="27" customFormat="1" ht="25.5">
      <c r="A26" s="287" t="s">
        <v>358</v>
      </c>
      <c r="B26" s="292" t="s">
        <v>248</v>
      </c>
      <c r="C26" s="290"/>
      <c r="D26" s="242"/>
      <c r="E26" s="311"/>
      <c r="F26" s="39"/>
      <c r="G26" s="39"/>
      <c r="H26" s="63">
        <f t="shared" si="0"/>
        <v>0</v>
      </c>
      <c r="I26" s="63">
        <f t="shared" si="1"/>
        <v>0</v>
      </c>
      <c r="J26" s="63"/>
      <c r="K26" s="63"/>
    </row>
    <row r="27" spans="1:11" s="27" customFormat="1" ht="25.5">
      <c r="A27" s="287" t="s">
        <v>359</v>
      </c>
      <c r="B27" s="288" t="s">
        <v>50</v>
      </c>
      <c r="C27" s="9"/>
      <c r="D27" s="242"/>
      <c r="E27" s="311">
        <v>47000000</v>
      </c>
      <c r="F27" s="39">
        <v>47900000</v>
      </c>
      <c r="G27" s="39"/>
      <c r="H27" s="63">
        <f t="shared" si="0"/>
        <v>47900000</v>
      </c>
      <c r="I27" s="63">
        <f t="shared" si="1"/>
        <v>-47000000</v>
      </c>
      <c r="J27" s="63"/>
      <c r="K27" s="63"/>
    </row>
    <row r="28" spans="1:11" s="27" customFormat="1" ht="25.5">
      <c r="A28" s="287" t="s">
        <v>360</v>
      </c>
      <c r="B28" s="288" t="s">
        <v>51</v>
      </c>
      <c r="C28" s="9"/>
      <c r="D28" s="242"/>
      <c r="E28" s="311"/>
      <c r="F28" s="39"/>
      <c r="G28" s="39"/>
      <c r="H28" s="63">
        <f t="shared" si="0"/>
        <v>0</v>
      </c>
      <c r="I28" s="63">
        <f t="shared" si="1"/>
        <v>0</v>
      </c>
      <c r="J28" s="63"/>
      <c r="K28" s="63"/>
    </row>
    <row r="29" spans="1:11" s="27" customFormat="1" ht="51">
      <c r="A29" s="287" t="s">
        <v>361</v>
      </c>
      <c r="B29" s="288" t="s">
        <v>249</v>
      </c>
      <c r="C29" s="9"/>
      <c r="D29" s="242"/>
      <c r="E29" s="311"/>
      <c r="F29" s="39"/>
      <c r="G29" s="39"/>
      <c r="H29" s="63">
        <f t="shared" si="0"/>
        <v>0</v>
      </c>
      <c r="I29" s="63">
        <f t="shared" si="1"/>
        <v>0</v>
      </c>
      <c r="J29" s="63"/>
      <c r="K29" s="63"/>
    </row>
    <row r="30" spans="1:11" s="27" customFormat="1" ht="25.5">
      <c r="A30" s="287" t="s">
        <v>362</v>
      </c>
      <c r="B30" s="288" t="s">
        <v>52</v>
      </c>
      <c r="C30" s="9"/>
      <c r="D30" s="242"/>
      <c r="E30" s="311">
        <v>47000000</v>
      </c>
      <c r="F30" s="39">
        <v>47900000</v>
      </c>
      <c r="G30" s="39"/>
      <c r="H30" s="63">
        <f t="shared" si="0"/>
        <v>47900000</v>
      </c>
      <c r="I30" s="63">
        <f t="shared" si="1"/>
        <v>-47000000</v>
      </c>
      <c r="J30" s="63"/>
      <c r="K30" s="63"/>
    </row>
    <row r="31" spans="1:11" s="27" customFormat="1" ht="25.5">
      <c r="A31" s="287" t="s">
        <v>363</v>
      </c>
      <c r="B31" s="288" t="s">
        <v>53</v>
      </c>
      <c r="C31" s="9"/>
      <c r="D31" s="242"/>
      <c r="E31" s="311"/>
      <c r="F31" s="39"/>
      <c r="G31" s="39"/>
      <c r="H31" s="63">
        <f t="shared" si="0"/>
        <v>0</v>
      </c>
      <c r="I31" s="63">
        <f t="shared" si="1"/>
        <v>0</v>
      </c>
      <c r="J31" s="63"/>
      <c r="K31" s="63"/>
    </row>
    <row r="32" spans="1:11" s="27" customFormat="1" ht="25.5">
      <c r="A32" s="287" t="s">
        <v>364</v>
      </c>
      <c r="B32" s="288" t="s">
        <v>54</v>
      </c>
      <c r="C32" s="9"/>
      <c r="D32" s="242"/>
      <c r="E32" s="311"/>
      <c r="F32" s="39"/>
      <c r="G32" s="39"/>
      <c r="H32" s="63">
        <f t="shared" si="0"/>
        <v>0</v>
      </c>
      <c r="I32" s="63">
        <f t="shared" si="1"/>
        <v>0</v>
      </c>
      <c r="J32" s="63"/>
      <c r="K32" s="63"/>
    </row>
    <row r="33" spans="1:11" s="27" customFormat="1" ht="25.5">
      <c r="A33" s="282" t="s">
        <v>365</v>
      </c>
      <c r="B33" s="284" t="s">
        <v>55</v>
      </c>
      <c r="C33" s="15"/>
      <c r="D33" s="293">
        <v>69064557459</v>
      </c>
      <c r="E33" s="424">
        <v>77234959931</v>
      </c>
      <c r="F33" s="39">
        <v>70228176646</v>
      </c>
      <c r="G33" s="39">
        <v>85926756572</v>
      </c>
      <c r="H33" s="63">
        <f t="shared" si="0"/>
        <v>1163619187</v>
      </c>
      <c r="I33" s="63">
        <f t="shared" si="1"/>
        <v>8691796641</v>
      </c>
      <c r="J33" s="63"/>
      <c r="K33" s="63"/>
    </row>
    <row r="34" spans="1:11" s="27" customFormat="1" ht="25.5">
      <c r="A34" s="282" t="s">
        <v>366</v>
      </c>
      <c r="B34" s="284" t="s">
        <v>56</v>
      </c>
      <c r="C34" s="15"/>
      <c r="D34" s="242"/>
      <c r="E34" s="424"/>
      <c r="F34" s="39"/>
      <c r="G34" s="39"/>
      <c r="H34" s="63">
        <f t="shared" si="0"/>
        <v>0</v>
      </c>
      <c r="I34" s="63">
        <f t="shared" si="1"/>
        <v>0</v>
      </c>
      <c r="J34" s="63"/>
      <c r="K34" s="63"/>
    </row>
    <row r="35" spans="1:11" s="27" customFormat="1" ht="25.5">
      <c r="A35" s="287" t="s">
        <v>367</v>
      </c>
      <c r="B35" s="288" t="s">
        <v>6</v>
      </c>
      <c r="C35" s="9"/>
      <c r="D35" s="242"/>
      <c r="E35" s="311"/>
      <c r="F35" s="39"/>
      <c r="G35" s="39"/>
      <c r="H35" s="63">
        <f t="shared" si="0"/>
        <v>0</v>
      </c>
      <c r="I35" s="63">
        <f t="shared" si="1"/>
        <v>0</v>
      </c>
      <c r="J35" s="63"/>
      <c r="K35" s="63"/>
    </row>
    <row r="36" spans="1:11" s="27" customFormat="1" ht="25.5">
      <c r="A36" s="287" t="s">
        <v>368</v>
      </c>
      <c r="B36" s="288" t="s">
        <v>7</v>
      </c>
      <c r="C36" s="9"/>
      <c r="D36" s="242"/>
      <c r="E36" s="311">
        <v>3492660000</v>
      </c>
      <c r="F36" s="39"/>
      <c r="G36" s="39"/>
      <c r="H36" s="63">
        <f t="shared" si="0"/>
        <v>0</v>
      </c>
      <c r="I36" s="63">
        <f t="shared" si="1"/>
        <v>-3492660000</v>
      </c>
      <c r="J36" s="63"/>
      <c r="K36" s="63"/>
    </row>
    <row r="37" spans="1:11" s="27" customFormat="1" ht="51">
      <c r="A37" s="287" t="s">
        <v>369</v>
      </c>
      <c r="B37" s="288" t="s">
        <v>57</v>
      </c>
      <c r="C37" s="9"/>
      <c r="D37" s="242">
        <v>59461063</v>
      </c>
      <c r="E37" s="425">
        <v>14227839</v>
      </c>
      <c r="F37" s="39">
        <v>5649781</v>
      </c>
      <c r="G37" s="39">
        <v>76948167</v>
      </c>
      <c r="H37" s="63">
        <f t="shared" si="0"/>
        <v>-53811282</v>
      </c>
      <c r="I37" s="63">
        <f t="shared" si="1"/>
        <v>62720328</v>
      </c>
      <c r="J37" s="63"/>
      <c r="K37" s="63"/>
    </row>
    <row r="38" spans="1:11" s="27" customFormat="1" ht="25.5">
      <c r="A38" s="287" t="s">
        <v>370</v>
      </c>
      <c r="B38" s="288" t="s">
        <v>8</v>
      </c>
      <c r="C38" s="9"/>
      <c r="D38" s="241">
        <v>11124824</v>
      </c>
      <c r="E38" s="425">
        <v>2736026</v>
      </c>
      <c r="F38" s="39">
        <v>1123287</v>
      </c>
      <c r="G38" s="39">
        <v>3174296</v>
      </c>
      <c r="H38" s="63">
        <f t="shared" si="0"/>
        <v>-10001537</v>
      </c>
      <c r="I38" s="63">
        <f t="shared" si="1"/>
        <v>438270</v>
      </c>
      <c r="J38" s="63"/>
      <c r="K38" s="63"/>
    </row>
    <row r="39" spans="1:11" s="27" customFormat="1" ht="25.5">
      <c r="A39" s="287" t="s">
        <v>371</v>
      </c>
      <c r="B39" s="288" t="s">
        <v>9</v>
      </c>
      <c r="C39" s="9"/>
      <c r="D39" s="242"/>
      <c r="E39" s="311"/>
      <c r="F39" s="39"/>
      <c r="G39" s="39"/>
      <c r="H39" s="63">
        <f t="shared" si="0"/>
        <v>0</v>
      </c>
      <c r="I39" s="63">
        <f t="shared" si="1"/>
        <v>0</v>
      </c>
      <c r="J39" s="63"/>
      <c r="K39" s="63"/>
    </row>
    <row r="40" spans="1:11" s="27" customFormat="1" ht="25.5">
      <c r="A40" s="287" t="s">
        <v>372</v>
      </c>
      <c r="B40" s="288" t="s">
        <v>58</v>
      </c>
      <c r="C40" s="9"/>
      <c r="D40" s="242">
        <v>45000000</v>
      </c>
      <c r="E40" s="311">
        <v>97268358</v>
      </c>
      <c r="F40" s="39">
        <v>140659900</v>
      </c>
      <c r="G40" s="39">
        <v>118953266</v>
      </c>
      <c r="H40" s="63">
        <f t="shared" si="0"/>
        <v>95659900</v>
      </c>
      <c r="I40" s="63">
        <f t="shared" si="1"/>
        <v>21684908</v>
      </c>
      <c r="J40" s="63"/>
      <c r="K40" s="63"/>
    </row>
    <row r="41" spans="1:11" s="27" customFormat="1" ht="25.5">
      <c r="A41" s="287" t="s">
        <v>373</v>
      </c>
      <c r="B41" s="288" t="s">
        <v>59</v>
      </c>
      <c r="C41" s="9"/>
      <c r="D41" s="242">
        <v>381559615</v>
      </c>
      <c r="E41" s="311">
        <v>128340060</v>
      </c>
      <c r="F41" s="39">
        <v>16866615</v>
      </c>
      <c r="G41" s="39">
        <v>90846204</v>
      </c>
      <c r="H41" s="63">
        <f t="shared" si="0"/>
        <v>-364693000</v>
      </c>
      <c r="I41" s="63">
        <f t="shared" si="1"/>
        <v>-37493856</v>
      </c>
      <c r="J41" s="63"/>
      <c r="K41" s="63"/>
    </row>
    <row r="42" spans="1:11" s="27" customFormat="1" ht="25.5">
      <c r="A42" s="287" t="s">
        <v>374</v>
      </c>
      <c r="B42" s="288" t="s">
        <v>10</v>
      </c>
      <c r="C42" s="9"/>
      <c r="D42" s="242">
        <v>269836981</v>
      </c>
      <c r="E42" s="311">
        <v>41471184</v>
      </c>
      <c r="F42" s="39">
        <v>86027019</v>
      </c>
      <c r="G42" s="39">
        <v>3030536820</v>
      </c>
      <c r="H42" s="63">
        <f t="shared" si="0"/>
        <v>-183809962</v>
      </c>
      <c r="I42" s="63">
        <f t="shared" si="1"/>
        <v>2989065636</v>
      </c>
      <c r="J42" s="63"/>
      <c r="K42" s="63"/>
    </row>
    <row r="43" spans="1:11" s="27" customFormat="1" ht="25.5">
      <c r="A43" s="287" t="s">
        <v>375</v>
      </c>
      <c r="B43" s="288" t="s">
        <v>60</v>
      </c>
      <c r="C43" s="9"/>
      <c r="D43" s="242">
        <v>105439507</v>
      </c>
      <c r="E43" s="311">
        <v>128673458</v>
      </c>
      <c r="F43" s="39">
        <v>127043546</v>
      </c>
      <c r="G43" s="39">
        <v>141717810</v>
      </c>
      <c r="H43" s="63">
        <f t="shared" si="0"/>
        <v>21604039</v>
      </c>
      <c r="I43" s="63">
        <f t="shared" si="1"/>
        <v>13044352</v>
      </c>
      <c r="J43" s="63"/>
      <c r="K43" s="63"/>
    </row>
    <row r="44" spans="1:11" s="27" customFormat="1" ht="25.5">
      <c r="A44" s="287" t="s">
        <v>376</v>
      </c>
      <c r="B44" s="288" t="s">
        <v>61</v>
      </c>
      <c r="C44" s="9"/>
      <c r="D44" s="242"/>
      <c r="E44" s="311"/>
      <c r="F44" s="39"/>
      <c r="G44" s="39"/>
      <c r="H44" s="63">
        <f t="shared" si="0"/>
        <v>0</v>
      </c>
      <c r="I44" s="63">
        <f t="shared" si="1"/>
        <v>0</v>
      </c>
      <c r="J44" s="63"/>
      <c r="K44" s="63"/>
    </row>
    <row r="45" spans="1:11" s="27" customFormat="1" ht="25.5">
      <c r="A45" s="282" t="s">
        <v>377</v>
      </c>
      <c r="B45" s="284" t="s">
        <v>5</v>
      </c>
      <c r="C45" s="15"/>
      <c r="D45" s="289">
        <v>872421990</v>
      </c>
      <c r="E45" s="424">
        <v>3905376925</v>
      </c>
      <c r="F45" s="39">
        <v>377370148</v>
      </c>
      <c r="G45" s="39">
        <v>3462176563</v>
      </c>
      <c r="H45" s="63">
        <f t="shared" si="0"/>
        <v>-495051842</v>
      </c>
      <c r="I45" s="63">
        <f t="shared" si="1"/>
        <v>-443200362</v>
      </c>
      <c r="J45" s="63"/>
      <c r="K45" s="63"/>
    </row>
    <row r="46" spans="1:11" s="27" customFormat="1" ht="38.25">
      <c r="A46" s="282" t="s">
        <v>378</v>
      </c>
      <c r="B46" s="284" t="s">
        <v>11</v>
      </c>
      <c r="C46" s="15"/>
      <c r="D46" s="289">
        <v>68192135469</v>
      </c>
      <c r="E46" s="424">
        <v>73329583006</v>
      </c>
      <c r="F46" s="39">
        <v>69850806498</v>
      </c>
      <c r="G46" s="39">
        <v>82464580009</v>
      </c>
      <c r="H46" s="63">
        <f t="shared" si="0"/>
        <v>1658671029</v>
      </c>
      <c r="I46" s="63">
        <f t="shared" si="1"/>
        <v>9134997003</v>
      </c>
      <c r="J46" s="63"/>
      <c r="K46" s="63"/>
    </row>
    <row r="47" spans="1:11" s="27" customFormat="1" ht="25.5">
      <c r="A47" s="287" t="s">
        <v>379</v>
      </c>
      <c r="B47" s="288" t="s">
        <v>12</v>
      </c>
      <c r="C47" s="9"/>
      <c r="D47" s="242">
        <v>61508750700</v>
      </c>
      <c r="E47" s="311">
        <v>70269254000</v>
      </c>
      <c r="F47" s="39">
        <v>68035070800</v>
      </c>
      <c r="G47" s="39">
        <v>78437167500</v>
      </c>
      <c r="H47" s="63">
        <f t="shared" si="0"/>
        <v>6526320100</v>
      </c>
      <c r="I47" s="63">
        <f t="shared" si="1"/>
        <v>8167913500</v>
      </c>
      <c r="J47" s="63"/>
      <c r="K47" s="63"/>
    </row>
    <row r="48" spans="1:11" s="27" customFormat="1" ht="25.5">
      <c r="A48" s="287" t="s">
        <v>380</v>
      </c>
      <c r="B48" s="288" t="s">
        <v>13</v>
      </c>
      <c r="C48" s="9"/>
      <c r="D48" s="242">
        <v>183231183400</v>
      </c>
      <c r="E48" s="311">
        <v>176158130100</v>
      </c>
      <c r="F48" s="39">
        <v>166946211200</v>
      </c>
      <c r="G48" s="39">
        <v>163003511400</v>
      </c>
      <c r="H48" s="63">
        <f t="shared" si="0"/>
        <v>-16284972200</v>
      </c>
      <c r="I48" s="63">
        <f t="shared" si="1"/>
        <v>-13154618700</v>
      </c>
      <c r="J48" s="63"/>
      <c r="K48" s="63"/>
    </row>
    <row r="49" spans="1:11" s="27" customFormat="1" ht="25.5">
      <c r="A49" s="287" t="s">
        <v>381</v>
      </c>
      <c r="B49" s="288" t="s">
        <v>62</v>
      </c>
      <c r="C49" s="9"/>
      <c r="D49" s="242">
        <v>-121722432700</v>
      </c>
      <c r="E49" s="311">
        <v>-105888876100</v>
      </c>
      <c r="F49" s="39">
        <v>-98911140400</v>
      </c>
      <c r="G49" s="39">
        <v>-84566343900</v>
      </c>
      <c r="H49" s="63">
        <f t="shared" si="0"/>
        <v>22811292300</v>
      </c>
      <c r="I49" s="63">
        <f t="shared" si="1"/>
        <v>21322532200</v>
      </c>
      <c r="J49" s="63"/>
      <c r="K49" s="63"/>
    </row>
    <row r="50" spans="1:11" s="27" customFormat="1" ht="25.5">
      <c r="A50" s="287" t="s">
        <v>382</v>
      </c>
      <c r="B50" s="288" t="s">
        <v>63</v>
      </c>
      <c r="C50" s="9"/>
      <c r="D50" s="242">
        <v>1878192650</v>
      </c>
      <c r="E50" s="311">
        <v>2474059885</v>
      </c>
      <c r="F50" s="39">
        <v>2298468078</v>
      </c>
      <c r="G50" s="39">
        <v>2628543868</v>
      </c>
      <c r="H50" s="63">
        <f t="shared" si="0"/>
        <v>420275428</v>
      </c>
      <c r="I50" s="63">
        <f t="shared" si="1"/>
        <v>154483983</v>
      </c>
      <c r="J50" s="63"/>
      <c r="K50" s="63"/>
    </row>
    <row r="51" spans="1:11" s="27" customFormat="1" ht="25.5">
      <c r="A51" s="287" t="s">
        <v>383</v>
      </c>
      <c r="B51" s="288" t="s">
        <v>14</v>
      </c>
      <c r="C51" s="9"/>
      <c r="D51" s="242">
        <v>4805192119</v>
      </c>
      <c r="E51" s="311">
        <v>586269121</v>
      </c>
      <c r="F51" s="39">
        <v>-482732380</v>
      </c>
      <c r="G51" s="39">
        <v>1398868641</v>
      </c>
      <c r="H51" s="63">
        <f t="shared" si="0"/>
        <v>-5287924499</v>
      </c>
      <c r="I51" s="63">
        <f t="shared" si="1"/>
        <v>812599520</v>
      </c>
      <c r="J51" s="63"/>
      <c r="K51" s="63"/>
    </row>
    <row r="52" spans="1:11" s="27" customFormat="1" ht="51">
      <c r="A52" s="282" t="s">
        <v>384</v>
      </c>
      <c r="B52" s="284" t="s">
        <v>15</v>
      </c>
      <c r="C52" s="15"/>
      <c r="D52" s="294">
        <v>11086.57</v>
      </c>
      <c r="E52" s="426">
        <v>10435.51</v>
      </c>
      <c r="F52" s="39">
        <v>10266.879999999999</v>
      </c>
      <c r="G52" s="39">
        <v>10513.45</v>
      </c>
      <c r="H52" s="63">
        <f t="shared" si="0"/>
        <v>-819.69000000000051</v>
      </c>
      <c r="I52" s="63">
        <f t="shared" si="1"/>
        <v>77.940000000000509</v>
      </c>
      <c r="J52" s="63"/>
      <c r="K52" s="63"/>
    </row>
    <row r="53" spans="1:11" s="27" customFormat="1" ht="25.5">
      <c r="A53" s="282" t="s">
        <v>385</v>
      </c>
      <c r="B53" s="284" t="s">
        <v>64</v>
      </c>
      <c r="C53" s="15"/>
      <c r="D53" s="242"/>
      <c r="E53" s="426"/>
      <c r="F53" s="39"/>
      <c r="G53" s="39"/>
      <c r="H53" s="63">
        <f t="shared" si="0"/>
        <v>0</v>
      </c>
      <c r="I53" s="63">
        <f t="shared" si="1"/>
        <v>0</v>
      </c>
      <c r="J53" s="63"/>
      <c r="K53" s="63"/>
    </row>
    <row r="54" spans="1:11" s="27" customFormat="1" ht="38.25">
      <c r="A54" s="287" t="s">
        <v>386</v>
      </c>
      <c r="B54" s="288" t="s">
        <v>65</v>
      </c>
      <c r="C54" s="9"/>
      <c r="D54" s="242"/>
      <c r="E54" s="427"/>
      <c r="F54" s="39"/>
      <c r="G54" s="39"/>
      <c r="H54" s="63">
        <f t="shared" si="0"/>
        <v>0</v>
      </c>
      <c r="I54" s="63">
        <f t="shared" si="1"/>
        <v>0</v>
      </c>
      <c r="J54" s="63"/>
      <c r="K54" s="63"/>
    </row>
    <row r="55" spans="1:11" s="27" customFormat="1" ht="38.25">
      <c r="A55" s="287" t="s">
        <v>387</v>
      </c>
      <c r="B55" s="288" t="s">
        <v>66</v>
      </c>
      <c r="C55" s="9"/>
      <c r="D55" s="242"/>
      <c r="E55" s="427"/>
      <c r="F55" s="39"/>
      <c r="G55" s="39"/>
      <c r="H55" s="63">
        <f t="shared" si="0"/>
        <v>0</v>
      </c>
      <c r="I55" s="63">
        <f t="shared" si="1"/>
        <v>0</v>
      </c>
      <c r="J55" s="63"/>
      <c r="K55" s="63"/>
    </row>
    <row r="56" spans="1:11" s="27" customFormat="1" ht="38.25">
      <c r="A56" s="282" t="s">
        <v>388</v>
      </c>
      <c r="B56" s="284" t="s">
        <v>67</v>
      </c>
      <c r="C56" s="15"/>
      <c r="D56" s="242"/>
      <c r="E56" s="426"/>
      <c r="F56" s="39"/>
      <c r="G56" s="39"/>
      <c r="H56" s="63">
        <f t="shared" si="0"/>
        <v>0</v>
      </c>
      <c r="I56" s="63">
        <f t="shared" si="1"/>
        <v>0</v>
      </c>
      <c r="J56" s="63"/>
      <c r="K56" s="63"/>
    </row>
    <row r="57" spans="1:11" s="27" customFormat="1" ht="25.5">
      <c r="A57" s="287" t="s">
        <v>389</v>
      </c>
      <c r="B57" s="288" t="s">
        <v>68</v>
      </c>
      <c r="C57" s="9"/>
      <c r="D57" s="242"/>
      <c r="E57" s="427"/>
      <c r="F57" s="39"/>
      <c r="G57" s="39"/>
      <c r="H57" s="63">
        <f t="shared" si="0"/>
        <v>0</v>
      </c>
      <c r="I57" s="63">
        <f t="shared" si="1"/>
        <v>0</v>
      </c>
      <c r="J57" s="63"/>
      <c r="K57" s="63"/>
    </row>
    <row r="58" spans="1:11" s="27" customFormat="1" ht="25.5">
      <c r="A58" s="287" t="s">
        <v>390</v>
      </c>
      <c r="B58" s="288" t="s">
        <v>69</v>
      </c>
      <c r="C58" s="9"/>
      <c r="D58" s="242"/>
      <c r="E58" s="427"/>
      <c r="F58" s="39"/>
      <c r="G58" s="39"/>
      <c r="H58" s="63">
        <f t="shared" si="0"/>
        <v>0</v>
      </c>
      <c r="I58" s="63">
        <f t="shared" si="1"/>
        <v>0</v>
      </c>
      <c r="J58" s="63"/>
      <c r="K58" s="63"/>
    </row>
    <row r="59" spans="1:11" s="27" customFormat="1" ht="25.5">
      <c r="A59" s="287" t="s">
        <v>391</v>
      </c>
      <c r="B59" s="288" t="s">
        <v>70</v>
      </c>
      <c r="C59" s="9"/>
      <c r="D59" s="242"/>
      <c r="E59" s="427"/>
      <c r="F59" s="39"/>
      <c r="G59" s="39"/>
      <c r="H59" s="63">
        <f t="shared" si="0"/>
        <v>0</v>
      </c>
      <c r="I59" s="63">
        <f t="shared" si="1"/>
        <v>0</v>
      </c>
      <c r="J59" s="63"/>
      <c r="K59" s="63"/>
    </row>
    <row r="60" spans="1:11" s="27" customFormat="1" ht="25.5">
      <c r="A60" s="287" t="s">
        <v>392</v>
      </c>
      <c r="B60" s="288" t="s">
        <v>71</v>
      </c>
      <c r="C60" s="9"/>
      <c r="D60" s="295">
        <v>6150875.0700000003</v>
      </c>
      <c r="E60" s="427">
        <v>7026925.4000000004</v>
      </c>
      <c r="F60" s="39">
        <v>6803507.0800000001</v>
      </c>
      <c r="G60" s="39">
        <v>7843716.75</v>
      </c>
      <c r="H60" s="63">
        <f t="shared" si="0"/>
        <v>652632.00999999978</v>
      </c>
      <c r="I60" s="63">
        <f t="shared" si="1"/>
        <v>816791.34999999963</v>
      </c>
      <c r="J60" s="63"/>
      <c r="K60" s="63"/>
    </row>
    <row r="61" spans="1:11" s="27" customFormat="1">
      <c r="A61" s="53"/>
      <c r="B61" s="54"/>
      <c r="C61" s="10"/>
      <c r="D61" s="55"/>
      <c r="E61" s="55"/>
      <c r="F61" s="102"/>
      <c r="G61" s="41"/>
    </row>
    <row r="62" spans="1:11" s="27" customFormat="1">
      <c r="A62" s="42"/>
      <c r="B62" s="62"/>
      <c r="C62" s="62"/>
      <c r="D62" s="43"/>
      <c r="E62" s="43"/>
      <c r="F62" s="102"/>
    </row>
    <row r="63" spans="1:11" s="27" customFormat="1">
      <c r="A63" s="29" t="s">
        <v>176</v>
      </c>
      <c r="B63" s="30"/>
      <c r="C63" s="31"/>
      <c r="D63" s="32" t="s">
        <v>177</v>
      </c>
      <c r="E63" s="32"/>
      <c r="F63" s="102"/>
    </row>
    <row r="64" spans="1:11" s="27" customFormat="1">
      <c r="A64" s="56" t="s">
        <v>178</v>
      </c>
      <c r="B64" s="30"/>
      <c r="C64" s="31"/>
      <c r="D64" s="57" t="s">
        <v>179</v>
      </c>
      <c r="E64" s="57"/>
      <c r="F64" s="102"/>
    </row>
    <row r="65" spans="1:9" s="27" customFormat="1">
      <c r="A65" s="30"/>
      <c r="B65" s="30"/>
      <c r="C65" s="31"/>
      <c r="D65" s="31"/>
      <c r="E65" s="31"/>
      <c r="F65" s="102"/>
    </row>
    <row r="66" spans="1:9" s="27" customFormat="1">
      <c r="A66" s="30"/>
      <c r="B66" s="30"/>
      <c r="C66" s="31"/>
      <c r="D66" s="31"/>
      <c r="E66" s="31"/>
      <c r="F66" s="102"/>
    </row>
    <row r="67" spans="1:9" s="27" customFormat="1">
      <c r="A67" s="30"/>
      <c r="B67" s="30"/>
      <c r="C67" s="31"/>
      <c r="D67" s="31"/>
      <c r="E67" s="31"/>
      <c r="F67" s="102"/>
    </row>
    <row r="68" spans="1:9" s="27" customFormat="1">
      <c r="A68" s="30"/>
      <c r="B68" s="30"/>
      <c r="C68" s="31"/>
      <c r="D68" s="31"/>
      <c r="E68" s="31"/>
      <c r="F68" s="102"/>
    </row>
    <row r="69" spans="1:9" s="27" customFormat="1">
      <c r="A69" s="30"/>
      <c r="B69" s="30"/>
      <c r="C69" s="31"/>
      <c r="D69" s="31"/>
      <c r="E69" s="31"/>
      <c r="F69" s="102"/>
    </row>
    <row r="70" spans="1:9" s="27" customFormat="1">
      <c r="A70" s="30"/>
      <c r="B70" s="30"/>
      <c r="C70" s="31"/>
      <c r="D70" s="31"/>
      <c r="E70" s="31"/>
      <c r="F70" s="102"/>
    </row>
    <row r="71" spans="1:9" s="27" customFormat="1">
      <c r="A71" s="34"/>
      <c r="B71" s="34"/>
      <c r="C71" s="31"/>
      <c r="D71" s="35"/>
      <c r="E71" s="35"/>
      <c r="F71" s="102"/>
    </row>
    <row r="72" spans="1:9" s="27" customFormat="1">
      <c r="A72" s="29" t="s">
        <v>238</v>
      </c>
      <c r="B72" s="30"/>
      <c r="C72" s="31"/>
      <c r="D72" s="60" t="s">
        <v>472</v>
      </c>
      <c r="E72" s="32"/>
      <c r="F72" s="102"/>
    </row>
    <row r="73" spans="1:9" s="103" customFormat="1" ht="15">
      <c r="A73" s="29" t="s">
        <v>580</v>
      </c>
      <c r="B73" s="27"/>
      <c r="C73" s="198"/>
      <c r="I73" s="32"/>
    </row>
    <row r="74" spans="1:9" s="103" customFormat="1" ht="15">
      <c r="A74" s="27" t="s">
        <v>239</v>
      </c>
      <c r="B74" s="27"/>
      <c r="C74" s="198"/>
      <c r="I74" s="31"/>
    </row>
    <row r="75" spans="1:9" s="27" customFormat="1">
      <c r="A75" s="28"/>
      <c r="B75" s="28"/>
      <c r="E75" s="37"/>
      <c r="F75" s="102"/>
    </row>
    <row r="76" spans="1:9" s="27" customFormat="1">
      <c r="A76" s="28"/>
      <c r="B76" s="28"/>
      <c r="E76" s="37"/>
      <c r="F76" s="102"/>
    </row>
    <row r="77" spans="1:9" s="27" customFormat="1">
      <c r="A77" s="408"/>
      <c r="B77" s="408"/>
      <c r="C77" s="58"/>
      <c r="D77" s="408"/>
      <c r="E77" s="408"/>
      <c r="F77" s="102"/>
    </row>
    <row r="78" spans="1:9" s="27" customFormat="1">
      <c r="A78" s="407"/>
      <c r="B78" s="407"/>
      <c r="C78" s="44"/>
      <c r="D78" s="407"/>
      <c r="E78" s="407"/>
      <c r="F78" s="102"/>
    </row>
    <row r="79" spans="1:9" s="27" customFormat="1" ht="13.15" customHeight="1">
      <c r="A79" s="386"/>
      <c r="B79" s="386"/>
      <c r="C79" s="45"/>
      <c r="D79" s="406"/>
      <c r="E79" s="406"/>
      <c r="F79" s="102"/>
    </row>
    <row r="80" spans="1:9" s="27" customFormat="1">
      <c r="F80" s="102"/>
    </row>
    <row r="81" spans="6:6" s="27" customFormat="1">
      <c r="F81" s="102"/>
    </row>
    <row r="82" spans="6:6" s="27" customFormat="1">
      <c r="F82" s="102"/>
    </row>
    <row r="83" spans="6:6" s="27" customFormat="1">
      <c r="F83" s="102"/>
    </row>
    <row r="84" spans="6:6" s="27" customFormat="1">
      <c r="F84" s="102"/>
    </row>
    <row r="85" spans="6:6" s="27" customFormat="1">
      <c r="F85" s="102"/>
    </row>
    <row r="86" spans="6:6" s="27" customFormat="1">
      <c r="F86" s="102"/>
    </row>
    <row r="87" spans="6:6" s="27" customFormat="1">
      <c r="F87" s="102"/>
    </row>
    <row r="88" spans="6:6" s="27" customFormat="1">
      <c r="F88" s="102"/>
    </row>
    <row r="89" spans="6:6" s="27" customFormat="1">
      <c r="F89" s="102"/>
    </row>
    <row r="90" spans="6:6" s="27" customFormat="1">
      <c r="F90" s="102"/>
    </row>
    <row r="91" spans="6:6" s="27" customFormat="1">
      <c r="F91" s="102"/>
    </row>
  </sheetData>
  <mergeCells count="14">
    <mergeCell ref="B8:E8"/>
    <mergeCell ref="B10:E10"/>
    <mergeCell ref="D77:E77"/>
    <mergeCell ref="D78:E78"/>
    <mergeCell ref="A1:E1"/>
    <mergeCell ref="A2:E2"/>
    <mergeCell ref="A3:E4"/>
    <mergeCell ref="A5:E5"/>
    <mergeCell ref="B7:E7"/>
    <mergeCell ref="D79:E79"/>
    <mergeCell ref="A78:B78"/>
    <mergeCell ref="A79:B79"/>
    <mergeCell ref="A77:B77"/>
    <mergeCell ref="B9:E9"/>
  </mergeCells>
  <pageMargins left="0.53" right="0.45" top="0.54" bottom="0.48" header="0.3" footer="0.3"/>
  <pageSetup paperSize="9" scale="77"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3"/>
  <sheetViews>
    <sheetView view="pageBreakPreview" zoomScaleNormal="100" zoomScaleSheetLayoutView="100" workbookViewId="0">
      <selection activeCell="E18" sqref="E18"/>
    </sheetView>
  </sheetViews>
  <sheetFormatPr defaultRowHeight="12.75"/>
  <cols>
    <col min="1" max="1" width="9.28515625" style="296" bestFit="1" customWidth="1"/>
    <col min="2" max="2" width="50" style="296" customWidth="1"/>
    <col min="3" max="3" width="13.5703125" style="296" customWidth="1"/>
    <col min="4" max="4" width="22.5703125" style="51" customWidth="1"/>
    <col min="5" max="5" width="22" style="51" customWidth="1"/>
    <col min="6" max="6" width="23.5703125" style="298" customWidth="1"/>
    <col min="7" max="7" width="21.5703125" style="296" hidden="1" customWidth="1"/>
    <col min="8" max="8" width="9.140625" style="296" hidden="1" customWidth="1"/>
    <col min="9" max="9" width="11.7109375" style="25" hidden="1" customWidth="1"/>
    <col min="10" max="10" width="15.85546875" style="25" hidden="1" customWidth="1"/>
    <col min="11" max="11" width="11.28515625" style="25" hidden="1" customWidth="1"/>
    <col min="12" max="12" width="12.28515625" style="25" hidden="1" customWidth="1"/>
    <col min="13" max="13" width="18" style="25" hidden="1" customWidth="1"/>
    <col min="14" max="15" width="0" style="25" hidden="1" customWidth="1"/>
    <col min="16" max="16" width="13.5703125" style="25" hidden="1" customWidth="1"/>
    <col min="17" max="17" width="18.5703125" style="296" hidden="1" customWidth="1"/>
    <col min="18" max="24" width="0" style="296" hidden="1" customWidth="1"/>
    <col min="25" max="16384" width="9.140625" style="296"/>
  </cols>
  <sheetData>
    <row r="1" spans="1:17" ht="23.25" customHeight="1">
      <c r="A1" s="402" t="s">
        <v>485</v>
      </c>
      <c r="B1" s="402"/>
      <c r="C1" s="402"/>
      <c r="D1" s="402"/>
      <c r="E1" s="402"/>
      <c r="F1" s="402"/>
      <c r="G1" s="381"/>
    </row>
    <row r="2" spans="1:17" ht="25.5" customHeight="1">
      <c r="A2" s="403" t="s">
        <v>486</v>
      </c>
      <c r="B2" s="403"/>
      <c r="C2" s="403"/>
      <c r="D2" s="403"/>
      <c r="E2" s="403"/>
      <c r="F2" s="403"/>
      <c r="G2" s="428"/>
    </row>
    <row r="3" spans="1:17" ht="15" customHeight="1">
      <c r="A3" s="404" t="s">
        <v>281</v>
      </c>
      <c r="B3" s="404"/>
      <c r="C3" s="404"/>
      <c r="D3" s="404"/>
      <c r="E3" s="404"/>
      <c r="F3" s="404"/>
      <c r="G3" s="46"/>
    </row>
    <row r="4" spans="1:17">
      <c r="A4" s="404"/>
      <c r="B4" s="404"/>
      <c r="C4" s="404"/>
      <c r="D4" s="404"/>
      <c r="E4" s="404"/>
      <c r="F4" s="404"/>
      <c r="G4" s="46"/>
    </row>
    <row r="5" spans="1:17" ht="23.25" customHeight="1">
      <c r="A5" s="410" t="str">
        <f>'ngay thang'!B12</f>
        <v>Tại ngày 30 tháng 06 năm 2025/As at 30 Jun 2025</v>
      </c>
      <c r="B5" s="410"/>
      <c r="C5" s="410"/>
      <c r="D5" s="410"/>
      <c r="E5" s="410"/>
      <c r="F5" s="410"/>
      <c r="G5" s="46"/>
    </row>
    <row r="6" spans="1:17">
      <c r="A6" s="382"/>
      <c r="B6" s="382"/>
      <c r="C6" s="382"/>
      <c r="D6" s="382"/>
      <c r="E6" s="382"/>
      <c r="F6" s="46"/>
      <c r="G6" s="46"/>
    </row>
    <row r="7" spans="1:17" s="297" customFormat="1" ht="25.5" customHeight="1">
      <c r="A7" s="385" t="s">
        <v>246</v>
      </c>
      <c r="B7" s="385"/>
      <c r="C7" s="385" t="s">
        <v>624</v>
      </c>
      <c r="D7" s="385"/>
      <c r="E7" s="385"/>
      <c r="F7" s="385"/>
      <c r="G7" s="186"/>
      <c r="I7" s="429"/>
      <c r="J7" s="429"/>
      <c r="K7" s="429"/>
      <c r="L7" s="429"/>
      <c r="M7" s="429"/>
      <c r="N7" s="429"/>
      <c r="O7" s="429"/>
      <c r="P7" s="429"/>
    </row>
    <row r="8" spans="1:17" s="297" customFormat="1" ht="25.5" customHeight="1">
      <c r="A8" s="385" t="s">
        <v>244</v>
      </c>
      <c r="B8" s="385"/>
      <c r="C8" s="385" t="s">
        <v>471</v>
      </c>
      <c r="D8" s="385"/>
      <c r="E8" s="385"/>
      <c r="F8" s="385"/>
      <c r="G8" s="186"/>
      <c r="I8" s="429"/>
      <c r="J8" s="429"/>
      <c r="K8" s="429"/>
      <c r="L8" s="429"/>
      <c r="M8" s="429"/>
      <c r="N8" s="429"/>
      <c r="O8" s="429"/>
      <c r="P8" s="429"/>
    </row>
    <row r="9" spans="1:17" s="297" customFormat="1" ht="25.5" customHeight="1">
      <c r="A9" s="383" t="s">
        <v>243</v>
      </c>
      <c r="B9" s="383"/>
      <c r="C9" s="383" t="s">
        <v>245</v>
      </c>
      <c r="D9" s="383"/>
      <c r="E9" s="383"/>
      <c r="F9" s="383"/>
      <c r="G9" s="187"/>
      <c r="I9" s="429"/>
      <c r="J9" s="429"/>
      <c r="K9" s="429"/>
      <c r="L9" s="429"/>
      <c r="M9" s="429"/>
      <c r="N9" s="429"/>
      <c r="O9" s="429"/>
      <c r="P9" s="429"/>
    </row>
    <row r="10" spans="1:17" s="297" customFormat="1" ht="25.5" customHeight="1">
      <c r="A10" s="383" t="s">
        <v>247</v>
      </c>
      <c r="B10" s="383"/>
      <c r="C10" s="383" t="str">
        <f>'ngay thang'!B14</f>
        <v>Ngày 14 tháng 07 năm 2025
14 Jul 2025</v>
      </c>
      <c r="D10" s="383"/>
      <c r="E10" s="383"/>
      <c r="F10" s="383"/>
      <c r="G10" s="187"/>
      <c r="I10" s="429"/>
      <c r="J10" s="429"/>
      <c r="K10" s="429"/>
      <c r="L10" s="429"/>
      <c r="M10" s="429"/>
      <c r="N10" s="429"/>
      <c r="O10" s="429"/>
      <c r="P10" s="429"/>
    </row>
    <row r="11" spans="1:17" ht="17.25" customHeight="1">
      <c r="A11" s="379"/>
      <c r="B11" s="379"/>
      <c r="C11" s="379"/>
      <c r="D11" s="379"/>
      <c r="E11" s="379"/>
      <c r="F11" s="379"/>
      <c r="G11" s="187"/>
    </row>
    <row r="12" spans="1:17" ht="21.75" customHeight="1">
      <c r="A12" s="188" t="s">
        <v>282</v>
      </c>
      <c r="D12" s="189"/>
      <c r="E12" s="189"/>
    </row>
    <row r="13" spans="1:17" ht="53.25" customHeight="1">
      <c r="A13" s="190" t="s">
        <v>199</v>
      </c>
      <c r="B13" s="190" t="s">
        <v>200</v>
      </c>
      <c r="C13" s="190" t="s">
        <v>201</v>
      </c>
      <c r="D13" s="38" t="s">
        <v>305</v>
      </c>
      <c r="E13" s="191" t="s">
        <v>306</v>
      </c>
      <c r="F13" s="192" t="s">
        <v>234</v>
      </c>
      <c r="G13" s="114" t="s">
        <v>623</v>
      </c>
      <c r="H13" s="299"/>
    </row>
    <row r="14" spans="1:17" s="301" customFormat="1" ht="25.5">
      <c r="A14" s="17" t="s">
        <v>46</v>
      </c>
      <c r="B14" s="18" t="s">
        <v>250</v>
      </c>
      <c r="C14" s="14" t="s">
        <v>88</v>
      </c>
      <c r="D14" s="430"/>
      <c r="E14" s="317"/>
      <c r="F14" s="431"/>
      <c r="G14" s="300"/>
      <c r="I14" s="25"/>
      <c r="J14" s="25"/>
      <c r="K14" s="25"/>
      <c r="L14" s="25"/>
      <c r="M14" s="25"/>
      <c r="N14" s="25"/>
      <c r="O14" s="25"/>
      <c r="P14" s="25"/>
    </row>
    <row r="15" spans="1:17" s="301" customFormat="1" ht="25.5">
      <c r="A15" s="17" t="s">
        <v>89</v>
      </c>
      <c r="B15" s="14" t="s">
        <v>393</v>
      </c>
      <c r="C15" s="14" t="s">
        <v>90</v>
      </c>
      <c r="D15" s="243">
        <v>6893088359</v>
      </c>
      <c r="E15" s="432">
        <v>8025913431</v>
      </c>
      <c r="F15" s="245">
        <f>D15/G15</f>
        <v>0.28980086181948261</v>
      </c>
      <c r="G15" s="300">
        <v>23785603382</v>
      </c>
      <c r="H15" s="301">
        <v>5278968146</v>
      </c>
      <c r="I15" s="25">
        <v>5074781072</v>
      </c>
      <c r="J15" s="25">
        <v>1.2774392573701667</v>
      </c>
      <c r="K15" s="433">
        <f>+H15-D15</f>
        <v>-1614120213</v>
      </c>
      <c r="L15" s="433">
        <f t="shared" ref="L15:M15" si="0">+I15-E15</f>
        <v>-2951132359</v>
      </c>
      <c r="M15" s="433">
        <f t="shared" si="0"/>
        <v>0.98763839555068411</v>
      </c>
      <c r="N15" s="25"/>
      <c r="O15" s="25"/>
      <c r="P15" s="434"/>
      <c r="Q15" s="300"/>
    </row>
    <row r="16" spans="1:17" s="301" customFormat="1" ht="25.5">
      <c r="A16" s="17"/>
      <c r="B16" s="19" t="s">
        <v>487</v>
      </c>
      <c r="C16" s="14" t="s">
        <v>91</v>
      </c>
      <c r="D16" s="243"/>
      <c r="E16" s="310"/>
      <c r="F16" s="245"/>
      <c r="G16" s="300" t="s">
        <v>644</v>
      </c>
      <c r="I16" s="25"/>
      <c r="J16" s="25">
        <v>0</v>
      </c>
      <c r="K16" s="433">
        <f t="shared" ref="K16:K57" si="1">+H16-D16</f>
        <v>0</v>
      </c>
      <c r="L16" s="433">
        <f t="shared" ref="L16:L57" si="2">+I16-E16</f>
        <v>0</v>
      </c>
      <c r="M16" s="433">
        <f t="shared" ref="M16:M57" si="3">+J16-F16</f>
        <v>0</v>
      </c>
      <c r="N16" s="25"/>
      <c r="O16" s="25"/>
      <c r="P16" s="25"/>
      <c r="Q16" s="300"/>
    </row>
    <row r="17" spans="1:17" s="301" customFormat="1" ht="25.5">
      <c r="A17" s="17"/>
      <c r="B17" s="19" t="s">
        <v>394</v>
      </c>
      <c r="C17" s="14" t="s">
        <v>92</v>
      </c>
      <c r="D17" s="243">
        <v>6893088359</v>
      </c>
      <c r="E17" s="432">
        <v>8025913431</v>
      </c>
      <c r="F17" s="245">
        <f t="shared" ref="F17:F57" si="4">D17/G17</f>
        <v>0.28980086181948261</v>
      </c>
      <c r="G17" s="300">
        <v>23785603382</v>
      </c>
      <c r="H17" s="301">
        <v>5278968146</v>
      </c>
      <c r="I17" s="25">
        <v>5074781072</v>
      </c>
      <c r="J17" s="25">
        <v>1.2774392573701667</v>
      </c>
      <c r="K17" s="433">
        <f t="shared" si="1"/>
        <v>-1614120213</v>
      </c>
      <c r="L17" s="433">
        <f t="shared" si="2"/>
        <v>-2951132359</v>
      </c>
      <c r="M17" s="433">
        <f t="shared" si="3"/>
        <v>0.98763839555068411</v>
      </c>
      <c r="N17" s="25"/>
      <c r="O17" s="25"/>
      <c r="P17" s="434"/>
      <c r="Q17" s="300"/>
    </row>
    <row r="18" spans="1:17" s="301" customFormat="1" ht="25.5">
      <c r="A18" s="17" t="s">
        <v>93</v>
      </c>
      <c r="B18" s="14" t="s">
        <v>395</v>
      </c>
      <c r="C18" s="14" t="s">
        <v>94</v>
      </c>
      <c r="D18" s="243">
        <v>62171469100</v>
      </c>
      <c r="E18" s="432">
        <v>69162046500</v>
      </c>
      <c r="F18" s="245">
        <f t="shared" si="4"/>
        <v>0.93882637576793715</v>
      </c>
      <c r="G18" s="300">
        <v>66222542000</v>
      </c>
      <c r="H18" s="301">
        <v>64831908500</v>
      </c>
      <c r="I18" s="25">
        <v>77704685500</v>
      </c>
      <c r="J18" s="25">
        <v>1.0578231373460765</v>
      </c>
      <c r="K18" s="433">
        <f t="shared" si="1"/>
        <v>2660439400</v>
      </c>
      <c r="L18" s="433">
        <f t="shared" si="2"/>
        <v>8542639000</v>
      </c>
      <c r="M18" s="433">
        <f t="shared" si="3"/>
        <v>0.11899676157813932</v>
      </c>
      <c r="N18" s="25"/>
      <c r="O18" s="25"/>
      <c r="P18" s="434"/>
      <c r="Q18" s="300"/>
    </row>
    <row r="19" spans="1:17" s="301" customFormat="1" ht="25.5">
      <c r="A19" s="17"/>
      <c r="B19" s="19" t="s">
        <v>396</v>
      </c>
      <c r="C19" s="14" t="s">
        <v>95</v>
      </c>
      <c r="D19" s="243">
        <v>62171469100</v>
      </c>
      <c r="E19" s="432">
        <v>69162046500</v>
      </c>
      <c r="F19" s="245">
        <f t="shared" si="4"/>
        <v>0.93882637576793715</v>
      </c>
      <c r="G19" s="300">
        <v>66222542000</v>
      </c>
      <c r="H19" s="301">
        <v>64831908500</v>
      </c>
      <c r="I19" s="25">
        <v>77704685500</v>
      </c>
      <c r="J19" s="25">
        <v>1.0607489873403368</v>
      </c>
      <c r="K19" s="433">
        <f t="shared" si="1"/>
        <v>2660439400</v>
      </c>
      <c r="L19" s="433">
        <f t="shared" si="2"/>
        <v>8542639000</v>
      </c>
      <c r="M19" s="435">
        <f t="shared" si="3"/>
        <v>0.1219226115723997</v>
      </c>
      <c r="N19" s="25"/>
      <c r="O19" s="25"/>
      <c r="P19" s="434"/>
      <c r="Q19" s="300"/>
    </row>
    <row r="20" spans="1:17" s="301" customFormat="1" ht="25.5">
      <c r="A20" s="17"/>
      <c r="B20" s="19" t="s">
        <v>397</v>
      </c>
      <c r="C20" s="14" t="s">
        <v>96</v>
      </c>
      <c r="D20" s="243"/>
      <c r="E20" s="432"/>
      <c r="F20" s="245"/>
      <c r="G20" s="300" t="s">
        <v>644</v>
      </c>
      <c r="I20" s="25"/>
      <c r="J20" s="25">
        <v>0</v>
      </c>
      <c r="K20" s="433">
        <f t="shared" si="1"/>
        <v>0</v>
      </c>
      <c r="L20" s="433">
        <f t="shared" si="2"/>
        <v>0</v>
      </c>
      <c r="M20" s="433">
        <f t="shared" si="3"/>
        <v>0</v>
      </c>
      <c r="N20" s="25"/>
      <c r="O20" s="25"/>
      <c r="P20" s="25"/>
      <c r="Q20" s="300"/>
    </row>
    <row r="21" spans="1:17" s="301" customFormat="1" ht="25.5">
      <c r="A21" s="17"/>
      <c r="B21" s="19" t="s">
        <v>398</v>
      </c>
      <c r="C21" s="14" t="s">
        <v>181</v>
      </c>
      <c r="D21" s="243"/>
      <c r="E21" s="432"/>
      <c r="F21" s="245"/>
      <c r="G21" s="300" t="s">
        <v>644</v>
      </c>
      <c r="I21" s="25"/>
      <c r="J21" s="25">
        <v>0</v>
      </c>
      <c r="K21" s="433">
        <f t="shared" si="1"/>
        <v>0</v>
      </c>
      <c r="L21" s="433">
        <f t="shared" si="2"/>
        <v>0</v>
      </c>
      <c r="M21" s="433">
        <f t="shared" si="3"/>
        <v>0</v>
      </c>
      <c r="N21" s="25"/>
      <c r="O21" s="25"/>
      <c r="P21" s="25"/>
      <c r="Q21" s="300"/>
    </row>
    <row r="22" spans="1:17" s="301" customFormat="1" ht="25.5">
      <c r="A22" s="17"/>
      <c r="B22" s="19" t="s">
        <v>290</v>
      </c>
      <c r="C22" s="14" t="s">
        <v>182</v>
      </c>
      <c r="D22" s="244"/>
      <c r="E22" s="432"/>
      <c r="F22" s="245"/>
      <c r="G22" s="300" t="s">
        <v>644</v>
      </c>
      <c r="I22" s="25"/>
      <c r="J22" s="25">
        <v>0</v>
      </c>
      <c r="K22" s="433">
        <f t="shared" si="1"/>
        <v>0</v>
      </c>
      <c r="L22" s="433">
        <f t="shared" si="2"/>
        <v>0</v>
      </c>
      <c r="M22" s="433">
        <f t="shared" si="3"/>
        <v>0</v>
      </c>
      <c r="N22" s="25"/>
      <c r="O22" s="25"/>
      <c r="P22" s="25"/>
      <c r="Q22" s="300"/>
    </row>
    <row r="23" spans="1:17" s="301" customFormat="1" ht="25.5">
      <c r="A23" s="17" t="s">
        <v>97</v>
      </c>
      <c r="B23" s="19" t="s">
        <v>518</v>
      </c>
      <c r="C23" s="14"/>
      <c r="D23" s="244"/>
      <c r="E23" s="432"/>
      <c r="F23" s="245"/>
      <c r="G23" s="300" t="s">
        <v>644</v>
      </c>
      <c r="I23" s="25"/>
      <c r="J23" s="25">
        <v>0</v>
      </c>
      <c r="K23" s="433">
        <f t="shared" si="1"/>
        <v>0</v>
      </c>
      <c r="L23" s="433">
        <f t="shared" si="2"/>
        <v>0</v>
      </c>
      <c r="M23" s="433">
        <f t="shared" si="3"/>
        <v>0</v>
      </c>
      <c r="N23" s="25"/>
      <c r="O23" s="25"/>
      <c r="P23" s="25"/>
      <c r="Q23" s="300"/>
    </row>
    <row r="24" spans="1:17" s="301" customFormat="1" ht="25.5">
      <c r="A24" s="17" t="s">
        <v>99</v>
      </c>
      <c r="B24" s="14" t="s">
        <v>399</v>
      </c>
      <c r="C24" s="14" t="s">
        <v>98</v>
      </c>
      <c r="D24" s="243"/>
      <c r="E24" s="432">
        <v>47000000</v>
      </c>
      <c r="F24" s="245"/>
      <c r="G24" s="300">
        <v>52100000</v>
      </c>
      <c r="H24" s="301">
        <v>47900000</v>
      </c>
      <c r="I24" s="25"/>
      <c r="J24" s="25">
        <v>0</v>
      </c>
      <c r="K24" s="433">
        <f t="shared" si="1"/>
        <v>47900000</v>
      </c>
      <c r="L24" s="433">
        <f t="shared" si="2"/>
        <v>-47000000</v>
      </c>
      <c r="M24" s="433">
        <f t="shared" si="3"/>
        <v>0</v>
      </c>
      <c r="N24" s="25"/>
      <c r="O24" s="25"/>
      <c r="P24" s="434"/>
      <c r="Q24" s="300"/>
    </row>
    <row r="25" spans="1:17" s="301" customFormat="1" ht="25.5">
      <c r="A25" s="17" t="s">
        <v>101</v>
      </c>
      <c r="B25" s="14" t="s">
        <v>400</v>
      </c>
      <c r="C25" s="14" t="s">
        <v>100</v>
      </c>
      <c r="D25" s="243"/>
      <c r="E25" s="432"/>
      <c r="F25" s="245"/>
      <c r="G25" s="300" t="s">
        <v>644</v>
      </c>
      <c r="I25" s="25"/>
      <c r="J25" s="25">
        <v>0</v>
      </c>
      <c r="K25" s="433">
        <f t="shared" si="1"/>
        <v>0</v>
      </c>
      <c r="L25" s="433">
        <f t="shared" si="2"/>
        <v>0</v>
      </c>
      <c r="M25" s="433">
        <f t="shared" si="3"/>
        <v>0</v>
      </c>
      <c r="N25" s="25"/>
      <c r="O25" s="25"/>
      <c r="P25" s="25"/>
      <c r="Q25" s="300"/>
    </row>
    <row r="26" spans="1:17" s="301" customFormat="1" ht="25.5">
      <c r="A26" s="17" t="s">
        <v>103</v>
      </c>
      <c r="B26" s="14" t="s">
        <v>517</v>
      </c>
      <c r="C26" s="14"/>
      <c r="D26" s="244"/>
      <c r="E26" s="432"/>
      <c r="F26" s="245"/>
      <c r="G26" s="300" t="s">
        <v>644</v>
      </c>
      <c r="I26" s="25"/>
      <c r="J26" s="25">
        <v>0</v>
      </c>
      <c r="K26" s="433">
        <f t="shared" si="1"/>
        <v>0</v>
      </c>
      <c r="L26" s="433">
        <f t="shared" si="2"/>
        <v>0</v>
      </c>
      <c r="M26" s="433">
        <f t="shared" si="3"/>
        <v>0</v>
      </c>
      <c r="N26" s="25"/>
      <c r="O26" s="25"/>
      <c r="P26" s="25"/>
      <c r="Q26" s="300"/>
    </row>
    <row r="27" spans="1:17" s="301" customFormat="1" ht="25.5">
      <c r="A27" s="17" t="s">
        <v>105</v>
      </c>
      <c r="B27" s="14" t="s">
        <v>401</v>
      </c>
      <c r="C27" s="14" t="s">
        <v>102</v>
      </c>
      <c r="D27" s="244"/>
      <c r="E27" s="432"/>
      <c r="F27" s="245"/>
      <c r="G27" s="300">
        <v>3237620000</v>
      </c>
      <c r="H27" s="301">
        <v>69400000</v>
      </c>
      <c r="I27" s="25">
        <v>3147290000</v>
      </c>
      <c r="J27" s="25">
        <v>0.56148867313915862</v>
      </c>
      <c r="K27" s="433">
        <f t="shared" si="1"/>
        <v>69400000</v>
      </c>
      <c r="L27" s="433">
        <f t="shared" si="2"/>
        <v>3147290000</v>
      </c>
      <c r="M27" s="433">
        <f t="shared" si="3"/>
        <v>0.56148867313915862</v>
      </c>
      <c r="N27" s="25"/>
      <c r="O27" s="25"/>
      <c r="P27" s="434"/>
      <c r="Q27" s="300"/>
    </row>
    <row r="28" spans="1:17" s="301" customFormat="1" ht="25.5">
      <c r="A28" s="17" t="s">
        <v>107</v>
      </c>
      <c r="B28" s="14" t="s">
        <v>402</v>
      </c>
      <c r="C28" s="14" t="s">
        <v>104</v>
      </c>
      <c r="D28" s="244"/>
      <c r="E28" s="432"/>
      <c r="F28" s="245"/>
      <c r="G28" s="300" t="s">
        <v>644</v>
      </c>
      <c r="I28" s="25"/>
      <c r="J28" s="25">
        <v>0</v>
      </c>
      <c r="K28" s="433">
        <f t="shared" si="1"/>
        <v>0</v>
      </c>
      <c r="L28" s="433">
        <f t="shared" si="2"/>
        <v>0</v>
      </c>
      <c r="M28" s="433">
        <f t="shared" si="3"/>
        <v>0</v>
      </c>
      <c r="N28" s="25"/>
      <c r="O28" s="25"/>
      <c r="P28" s="25"/>
      <c r="Q28" s="300"/>
    </row>
    <row r="29" spans="1:17" s="301" customFormat="1" ht="25.5">
      <c r="A29" s="17" t="s">
        <v>488</v>
      </c>
      <c r="B29" s="14" t="s">
        <v>403</v>
      </c>
      <c r="C29" s="14" t="s">
        <v>106</v>
      </c>
      <c r="D29" s="244"/>
      <c r="E29" s="432"/>
      <c r="F29" s="245"/>
      <c r="G29" s="300" t="s">
        <v>644</v>
      </c>
      <c r="I29" s="25"/>
      <c r="J29" s="25">
        <v>0</v>
      </c>
      <c r="K29" s="433">
        <f t="shared" si="1"/>
        <v>0</v>
      </c>
      <c r="L29" s="433">
        <f t="shared" si="2"/>
        <v>0</v>
      </c>
      <c r="M29" s="433">
        <f t="shared" si="3"/>
        <v>0</v>
      </c>
      <c r="N29" s="25"/>
      <c r="O29" s="25"/>
      <c r="P29" s="25"/>
      <c r="Q29" s="300"/>
    </row>
    <row r="30" spans="1:17" s="437" customFormat="1" ht="25.5">
      <c r="A30" s="20" t="s">
        <v>489</v>
      </c>
      <c r="B30" s="18" t="s">
        <v>251</v>
      </c>
      <c r="C30" s="18" t="s">
        <v>108</v>
      </c>
      <c r="D30" s="246">
        <v>69064557459</v>
      </c>
      <c r="E30" s="436">
        <v>77234959931</v>
      </c>
      <c r="F30" s="316">
        <f t="shared" si="4"/>
        <v>0.74025870984530218</v>
      </c>
      <c r="G30" s="300">
        <v>93297865382</v>
      </c>
      <c r="H30" s="437">
        <v>70228176646</v>
      </c>
      <c r="I30" s="25">
        <v>85926756572</v>
      </c>
      <c r="J30" s="25">
        <v>1.0714644584252393</v>
      </c>
      <c r="K30" s="433">
        <f t="shared" si="1"/>
        <v>1163619187</v>
      </c>
      <c r="L30" s="433">
        <f t="shared" si="2"/>
        <v>8691796641</v>
      </c>
      <c r="M30" s="433">
        <f t="shared" si="3"/>
        <v>0.33120574857993712</v>
      </c>
      <c r="N30" s="25"/>
      <c r="O30" s="25"/>
      <c r="P30" s="434"/>
      <c r="Q30" s="300"/>
    </row>
    <row r="31" spans="1:17" s="301" customFormat="1" ht="25.5">
      <c r="A31" s="20" t="s">
        <v>56</v>
      </c>
      <c r="B31" s="18" t="s">
        <v>252</v>
      </c>
      <c r="C31" s="14" t="s">
        <v>109</v>
      </c>
      <c r="D31" s="244"/>
      <c r="E31" s="432"/>
      <c r="F31" s="245"/>
      <c r="G31" s="300" t="s">
        <v>644</v>
      </c>
      <c r="I31" s="25"/>
      <c r="J31" s="25">
        <v>0</v>
      </c>
      <c r="K31" s="433">
        <f t="shared" si="1"/>
        <v>0</v>
      </c>
      <c r="L31" s="433">
        <f t="shared" si="2"/>
        <v>0</v>
      </c>
      <c r="M31" s="433">
        <f t="shared" si="3"/>
        <v>0</v>
      </c>
      <c r="N31" s="25"/>
      <c r="O31" s="25"/>
      <c r="P31" s="25"/>
      <c r="Q31" s="300"/>
    </row>
    <row r="32" spans="1:17" s="301" customFormat="1" ht="38.25">
      <c r="A32" s="20" t="s">
        <v>110</v>
      </c>
      <c r="B32" s="18" t="s">
        <v>490</v>
      </c>
      <c r="C32" s="14"/>
      <c r="D32" s="244"/>
      <c r="E32" s="432"/>
      <c r="F32" s="245"/>
      <c r="G32" s="300" t="s">
        <v>644</v>
      </c>
      <c r="I32" s="25"/>
      <c r="J32" s="25">
        <v>0</v>
      </c>
      <c r="K32" s="433">
        <f t="shared" si="1"/>
        <v>0</v>
      </c>
      <c r="L32" s="433">
        <f t="shared" si="2"/>
        <v>0</v>
      </c>
      <c r="M32" s="433">
        <f t="shared" si="3"/>
        <v>0</v>
      </c>
      <c r="N32" s="25"/>
      <c r="O32" s="25"/>
      <c r="P32" s="25"/>
      <c r="Q32" s="300"/>
    </row>
    <row r="33" spans="1:17" s="301" customFormat="1" ht="38.25" customHeight="1">
      <c r="A33" s="20" t="s">
        <v>112</v>
      </c>
      <c r="B33" s="18" t="s">
        <v>404</v>
      </c>
      <c r="C33" s="18" t="s">
        <v>111</v>
      </c>
      <c r="D33" s="315"/>
      <c r="E33" s="436">
        <v>3492660000</v>
      </c>
      <c r="F33" s="316"/>
      <c r="G33" s="300">
        <v>6986860000</v>
      </c>
      <c r="I33" s="25"/>
      <c r="J33" s="25">
        <v>0</v>
      </c>
      <c r="K33" s="433">
        <f t="shared" si="1"/>
        <v>0</v>
      </c>
      <c r="L33" s="433">
        <f t="shared" si="2"/>
        <v>-3492660000</v>
      </c>
      <c r="M33" s="433">
        <f t="shared" si="3"/>
        <v>0</v>
      </c>
      <c r="N33" s="25"/>
      <c r="O33" s="25"/>
      <c r="P33" s="434"/>
      <c r="Q33" s="300"/>
    </row>
    <row r="34" spans="1:17" s="301" customFormat="1" ht="25.5">
      <c r="A34" s="17"/>
      <c r="B34" s="19" t="s">
        <v>519</v>
      </c>
      <c r="C34" s="14" t="s">
        <v>240</v>
      </c>
      <c r="D34" s="244"/>
      <c r="E34" s="432">
        <v>3492660000</v>
      </c>
      <c r="F34" s="316">
        <f t="shared" si="4"/>
        <v>0</v>
      </c>
      <c r="G34" s="300">
        <v>6986860000</v>
      </c>
      <c r="I34" s="25"/>
      <c r="J34" s="25">
        <v>0</v>
      </c>
      <c r="K34" s="433">
        <f t="shared" si="1"/>
        <v>0</v>
      </c>
      <c r="L34" s="433">
        <f t="shared" si="2"/>
        <v>-3492660000</v>
      </c>
      <c r="M34" s="433">
        <f t="shared" si="3"/>
        <v>0</v>
      </c>
      <c r="N34" s="25"/>
      <c r="O34" s="25"/>
      <c r="P34" s="434"/>
      <c r="Q34" s="300"/>
    </row>
    <row r="35" spans="1:17" s="301" customFormat="1" ht="25.5">
      <c r="A35" s="17"/>
      <c r="B35" s="19" t="s">
        <v>405</v>
      </c>
      <c r="C35" s="14" t="s">
        <v>253</v>
      </c>
      <c r="D35" s="244"/>
      <c r="E35" s="432"/>
      <c r="F35" s="245"/>
      <c r="G35" s="300"/>
      <c r="I35" s="25"/>
      <c r="J35" s="25">
        <v>0</v>
      </c>
      <c r="K35" s="433">
        <f t="shared" si="1"/>
        <v>0</v>
      </c>
      <c r="L35" s="433">
        <f t="shared" si="2"/>
        <v>0</v>
      </c>
      <c r="M35" s="433">
        <f t="shared" si="3"/>
        <v>0</v>
      </c>
      <c r="N35" s="25"/>
      <c r="O35" s="25"/>
      <c r="P35" s="25"/>
      <c r="Q35" s="300"/>
    </row>
    <row r="36" spans="1:17" s="301" customFormat="1" ht="25.5">
      <c r="A36" s="20" t="s">
        <v>114</v>
      </c>
      <c r="B36" s="18" t="s">
        <v>406</v>
      </c>
      <c r="C36" s="18" t="s">
        <v>113</v>
      </c>
      <c r="D36" s="246">
        <v>872421990</v>
      </c>
      <c r="E36" s="436">
        <v>412716925</v>
      </c>
      <c r="F36" s="316">
        <f t="shared" si="4"/>
        <v>0.3987529397506881</v>
      </c>
      <c r="G36" s="300">
        <v>2187876008</v>
      </c>
      <c r="H36" s="301">
        <v>377370148</v>
      </c>
      <c r="I36" s="25">
        <v>3462176563</v>
      </c>
      <c r="J36" s="25">
        <v>1.3161989780263219</v>
      </c>
      <c r="K36" s="433">
        <f t="shared" si="1"/>
        <v>-495051842</v>
      </c>
      <c r="L36" s="433">
        <f t="shared" si="2"/>
        <v>3049459638</v>
      </c>
      <c r="M36" s="433">
        <f t="shared" si="3"/>
        <v>0.91744603827563376</v>
      </c>
      <c r="N36" s="25"/>
      <c r="O36" s="25"/>
      <c r="P36" s="434"/>
      <c r="Q36" s="300"/>
    </row>
    <row r="37" spans="1:17" s="301" customFormat="1" ht="25.5">
      <c r="A37" s="17"/>
      <c r="B37" s="14" t="s">
        <v>407</v>
      </c>
      <c r="C37" s="14" t="s">
        <v>241</v>
      </c>
      <c r="D37" s="243">
        <v>269836981</v>
      </c>
      <c r="E37" s="432">
        <v>41471184</v>
      </c>
      <c r="F37" s="245">
        <f t="shared" si="4"/>
        <v>2.5933024964842644</v>
      </c>
      <c r="G37" s="300">
        <v>104051487</v>
      </c>
      <c r="H37" s="301">
        <v>86027019</v>
      </c>
      <c r="I37" s="25">
        <v>3030536820</v>
      </c>
      <c r="J37" s="25">
        <v>7.2632043264294897</v>
      </c>
      <c r="K37" s="433">
        <f t="shared" si="1"/>
        <v>-183809962</v>
      </c>
      <c r="L37" s="433">
        <f t="shared" si="2"/>
        <v>2989065636</v>
      </c>
      <c r="M37" s="433">
        <f t="shared" si="3"/>
        <v>4.6699018299452248</v>
      </c>
      <c r="N37" s="25"/>
      <c r="O37" s="25"/>
      <c r="P37" s="434"/>
      <c r="Q37" s="300"/>
    </row>
    <row r="38" spans="1:17" s="301" customFormat="1" ht="25.5">
      <c r="A38" s="17"/>
      <c r="B38" s="14" t="s">
        <v>408</v>
      </c>
      <c r="C38" s="14" t="s">
        <v>242</v>
      </c>
      <c r="D38" s="243">
        <v>381559615</v>
      </c>
      <c r="E38" s="432">
        <v>128340060</v>
      </c>
      <c r="F38" s="245">
        <f t="shared" si="4"/>
        <v>0.21498876642275508</v>
      </c>
      <c r="G38" s="300">
        <v>1774788615</v>
      </c>
      <c r="H38" s="301">
        <v>16866615</v>
      </c>
      <c r="I38" s="25">
        <v>90846204</v>
      </c>
      <c r="J38" s="25">
        <v>0.26493543396360669</v>
      </c>
      <c r="K38" s="433">
        <f t="shared" si="1"/>
        <v>-364693000</v>
      </c>
      <c r="L38" s="433">
        <f t="shared" si="2"/>
        <v>-37493856</v>
      </c>
      <c r="M38" s="433">
        <f t="shared" si="3"/>
        <v>4.9946667540851614E-2</v>
      </c>
      <c r="N38" s="25"/>
      <c r="O38" s="25"/>
      <c r="P38" s="434"/>
      <c r="Q38" s="300"/>
    </row>
    <row r="39" spans="1:17" s="301" customFormat="1" ht="25.5">
      <c r="A39" s="17"/>
      <c r="B39" s="14" t="s">
        <v>291</v>
      </c>
      <c r="C39" s="14" t="s">
        <v>183</v>
      </c>
      <c r="D39" s="244"/>
      <c r="E39" s="432"/>
      <c r="F39" s="245"/>
      <c r="G39" s="300" t="s">
        <v>644</v>
      </c>
      <c r="I39" s="25"/>
      <c r="J39" s="25">
        <v>0</v>
      </c>
      <c r="K39" s="433">
        <f t="shared" si="1"/>
        <v>0</v>
      </c>
      <c r="L39" s="433">
        <f t="shared" si="2"/>
        <v>0</v>
      </c>
      <c r="M39" s="433">
        <f t="shared" si="3"/>
        <v>0</v>
      </c>
      <c r="N39" s="25"/>
      <c r="O39" s="25"/>
      <c r="P39" s="25"/>
      <c r="Q39" s="300"/>
    </row>
    <row r="40" spans="1:17" s="301" customFormat="1" ht="25.5">
      <c r="A40" s="17"/>
      <c r="B40" s="14" t="s">
        <v>409</v>
      </c>
      <c r="C40" s="14" t="s">
        <v>187</v>
      </c>
      <c r="D40" s="243">
        <v>45000000</v>
      </c>
      <c r="E40" s="432">
        <v>45000000</v>
      </c>
      <c r="F40" s="245">
        <f t="shared" si="4"/>
        <v>1</v>
      </c>
      <c r="G40" s="300">
        <v>45000000</v>
      </c>
      <c r="H40" s="301">
        <v>45000000</v>
      </c>
      <c r="I40" s="25">
        <v>45000000</v>
      </c>
      <c r="J40" s="25">
        <v>1</v>
      </c>
      <c r="K40" s="433">
        <f t="shared" si="1"/>
        <v>0</v>
      </c>
      <c r="L40" s="433">
        <f t="shared" si="2"/>
        <v>0</v>
      </c>
      <c r="M40" s="433">
        <f t="shared" si="3"/>
        <v>0</v>
      </c>
      <c r="N40" s="25"/>
      <c r="O40" s="25"/>
      <c r="P40" s="434"/>
      <c r="Q40" s="300"/>
    </row>
    <row r="41" spans="1:17" s="301" customFormat="1" ht="38.25">
      <c r="A41" s="17"/>
      <c r="B41" s="14" t="s">
        <v>463</v>
      </c>
      <c r="C41" s="14" t="s">
        <v>184</v>
      </c>
      <c r="D41" s="244"/>
      <c r="E41" s="432"/>
      <c r="F41" s="245"/>
      <c r="G41" s="300" t="s">
        <v>644</v>
      </c>
      <c r="I41" s="25"/>
      <c r="J41" s="25">
        <v>0</v>
      </c>
      <c r="K41" s="433">
        <f t="shared" si="1"/>
        <v>0</v>
      </c>
      <c r="L41" s="433">
        <f t="shared" si="2"/>
        <v>0</v>
      </c>
      <c r="M41" s="433">
        <f t="shared" si="3"/>
        <v>0</v>
      </c>
      <c r="N41" s="25"/>
      <c r="O41" s="25"/>
      <c r="P41" s="25"/>
      <c r="Q41" s="300"/>
    </row>
    <row r="42" spans="1:17" s="301" customFormat="1" ht="25.5">
      <c r="A42" s="17"/>
      <c r="B42" s="14" t="s">
        <v>294</v>
      </c>
      <c r="C42" s="14" t="s">
        <v>190</v>
      </c>
      <c r="D42" s="243">
        <v>11124824</v>
      </c>
      <c r="E42" s="432">
        <v>2736026</v>
      </c>
      <c r="F42" s="245">
        <f t="shared" si="4"/>
        <v>1.7678211105175023</v>
      </c>
      <c r="G42" s="300">
        <v>6292958</v>
      </c>
      <c r="H42" s="301">
        <v>1123287</v>
      </c>
      <c r="I42" s="25">
        <v>3174296</v>
      </c>
      <c r="J42" s="25">
        <v>6.0978942396951288</v>
      </c>
      <c r="K42" s="433">
        <f t="shared" si="1"/>
        <v>-10001537</v>
      </c>
      <c r="L42" s="433">
        <f t="shared" si="2"/>
        <v>438270</v>
      </c>
      <c r="M42" s="433">
        <f t="shared" si="3"/>
        <v>4.3300731291776264</v>
      </c>
      <c r="N42" s="25"/>
      <c r="O42" s="25"/>
      <c r="P42" s="434"/>
      <c r="Q42" s="300"/>
    </row>
    <row r="43" spans="1:17" s="301" customFormat="1" ht="25.5">
      <c r="A43" s="17"/>
      <c r="B43" s="14" t="s">
        <v>292</v>
      </c>
      <c r="C43" s="14" t="s">
        <v>186</v>
      </c>
      <c r="D43" s="243">
        <v>70239507</v>
      </c>
      <c r="E43" s="432">
        <v>72809373</v>
      </c>
      <c r="F43" s="245">
        <f t="shared" si="4"/>
        <v>0.8785674322123056</v>
      </c>
      <c r="G43" s="300">
        <v>79947770</v>
      </c>
      <c r="H43" s="301">
        <v>71268367</v>
      </c>
      <c r="I43" s="25">
        <v>85724378</v>
      </c>
      <c r="J43" s="25">
        <v>1.0981121852614253</v>
      </c>
      <c r="K43" s="433">
        <f t="shared" si="1"/>
        <v>1028860</v>
      </c>
      <c r="L43" s="433">
        <f t="shared" si="2"/>
        <v>12915005</v>
      </c>
      <c r="M43" s="433">
        <f t="shared" si="3"/>
        <v>0.21954475304911969</v>
      </c>
      <c r="N43" s="25"/>
      <c r="O43" s="25"/>
      <c r="P43" s="434"/>
      <c r="Q43" s="300"/>
    </row>
    <row r="44" spans="1:17" s="301" customFormat="1" ht="26.25" customHeight="1">
      <c r="A44" s="17"/>
      <c r="B44" s="14" t="s">
        <v>293</v>
      </c>
      <c r="C44" s="14" t="s">
        <v>185</v>
      </c>
      <c r="D44" s="243"/>
      <c r="E44" s="432">
        <v>20664085</v>
      </c>
      <c r="F44" s="245">
        <f t="shared" si="4"/>
        <v>0</v>
      </c>
      <c r="G44" s="300">
        <v>21052670</v>
      </c>
      <c r="H44" s="301">
        <v>20575179</v>
      </c>
      <c r="I44" s="25">
        <v>20793432</v>
      </c>
      <c r="J44" s="25">
        <v>1.0032928687587315</v>
      </c>
      <c r="K44" s="433">
        <f t="shared" si="1"/>
        <v>20575179</v>
      </c>
      <c r="L44" s="433">
        <f t="shared" si="2"/>
        <v>129347</v>
      </c>
      <c r="M44" s="433">
        <f t="shared" si="3"/>
        <v>1.0032928687587315</v>
      </c>
      <c r="N44" s="25"/>
      <c r="O44" s="25"/>
      <c r="P44" s="434"/>
      <c r="Q44" s="300"/>
    </row>
    <row r="45" spans="1:17" s="301" customFormat="1" ht="26.25" customHeight="1">
      <c r="A45" s="17"/>
      <c r="B45" s="14" t="s">
        <v>410</v>
      </c>
      <c r="C45" s="14" t="s">
        <v>189</v>
      </c>
      <c r="D45" s="243">
        <v>5500000</v>
      </c>
      <c r="E45" s="432">
        <v>5500000</v>
      </c>
      <c r="F45" s="245">
        <f t="shared" si="4"/>
        <v>1</v>
      </c>
      <c r="G45" s="300">
        <v>5500000</v>
      </c>
      <c r="H45" s="301">
        <v>5500000</v>
      </c>
      <c r="I45" s="25">
        <v>5500000</v>
      </c>
      <c r="J45" s="25">
        <v>1</v>
      </c>
      <c r="K45" s="433">
        <f t="shared" si="1"/>
        <v>0</v>
      </c>
      <c r="L45" s="433">
        <f t="shared" si="2"/>
        <v>0</v>
      </c>
      <c r="M45" s="433">
        <f t="shared" si="3"/>
        <v>0</v>
      </c>
      <c r="N45" s="25"/>
      <c r="O45" s="25"/>
      <c r="P45" s="434"/>
      <c r="Q45" s="300"/>
    </row>
    <row r="46" spans="1:17" s="301" customFormat="1" ht="25.5">
      <c r="A46" s="17"/>
      <c r="B46" s="14" t="s">
        <v>411</v>
      </c>
      <c r="C46" s="14" t="s">
        <v>229</v>
      </c>
      <c r="D46" s="243">
        <v>16500000</v>
      </c>
      <c r="E46" s="432">
        <v>16500000</v>
      </c>
      <c r="F46" s="245">
        <f t="shared" si="4"/>
        <v>1</v>
      </c>
      <c r="G46" s="300">
        <v>16500000</v>
      </c>
      <c r="H46" s="301">
        <v>16500000</v>
      </c>
      <c r="I46" s="25">
        <v>16500000</v>
      </c>
      <c r="J46" s="25">
        <v>1</v>
      </c>
      <c r="K46" s="433">
        <f t="shared" si="1"/>
        <v>0</v>
      </c>
      <c r="L46" s="433">
        <f t="shared" si="2"/>
        <v>0</v>
      </c>
      <c r="M46" s="433">
        <f t="shared" si="3"/>
        <v>0</v>
      </c>
      <c r="N46" s="25"/>
      <c r="O46" s="25"/>
      <c r="P46" s="434"/>
      <c r="Q46" s="300"/>
    </row>
    <row r="47" spans="1:17" s="301" customFormat="1" ht="25.5">
      <c r="A47" s="17"/>
      <c r="B47" s="14" t="s">
        <v>412</v>
      </c>
      <c r="C47" s="14" t="s">
        <v>192</v>
      </c>
      <c r="D47" s="243">
        <v>13200000</v>
      </c>
      <c r="E47" s="432">
        <v>13200000</v>
      </c>
      <c r="F47" s="245">
        <f t="shared" si="4"/>
        <v>1</v>
      </c>
      <c r="G47" s="300">
        <v>13200000</v>
      </c>
      <c r="H47" s="301">
        <v>13200000</v>
      </c>
      <c r="I47" s="25">
        <v>13200000</v>
      </c>
      <c r="J47" s="25">
        <v>1</v>
      </c>
      <c r="K47" s="433">
        <f t="shared" si="1"/>
        <v>0</v>
      </c>
      <c r="L47" s="433">
        <f t="shared" si="2"/>
        <v>0</v>
      </c>
      <c r="M47" s="433">
        <f t="shared" si="3"/>
        <v>0</v>
      </c>
      <c r="N47" s="25"/>
      <c r="O47" s="25"/>
      <c r="P47" s="434"/>
      <c r="Q47" s="300"/>
    </row>
    <row r="48" spans="1:17" s="301" customFormat="1" ht="25.5">
      <c r="A48" s="17"/>
      <c r="B48" s="14" t="s">
        <v>296</v>
      </c>
      <c r="C48" s="14" t="s">
        <v>188</v>
      </c>
      <c r="D48" s="243"/>
      <c r="E48" s="432">
        <v>47727900</v>
      </c>
      <c r="F48" s="245">
        <f t="shared" si="4"/>
        <v>0</v>
      </c>
      <c r="G48" s="300">
        <v>47727900</v>
      </c>
      <c r="H48" s="301">
        <v>95455800</v>
      </c>
      <c r="I48" s="25">
        <v>71591860</v>
      </c>
      <c r="J48" s="25">
        <v>2.2000000000000002</v>
      </c>
      <c r="K48" s="433">
        <f t="shared" si="1"/>
        <v>95455800</v>
      </c>
      <c r="L48" s="433">
        <f t="shared" si="2"/>
        <v>23863960</v>
      </c>
      <c r="M48" s="433">
        <f t="shared" si="3"/>
        <v>2.2000000000000002</v>
      </c>
      <c r="N48" s="25"/>
      <c r="O48" s="25"/>
      <c r="P48" s="434"/>
      <c r="Q48" s="300"/>
    </row>
    <row r="49" spans="1:17" s="301" customFormat="1" ht="25.5">
      <c r="A49" s="17"/>
      <c r="B49" s="14" t="s">
        <v>413</v>
      </c>
      <c r="C49" s="14" t="s">
        <v>191</v>
      </c>
      <c r="D49" s="244"/>
      <c r="E49" s="432"/>
      <c r="F49" s="245"/>
      <c r="G49" s="300" t="s">
        <v>644</v>
      </c>
      <c r="I49" s="25"/>
      <c r="J49" s="25">
        <v>0</v>
      </c>
      <c r="K49" s="433">
        <f t="shared" si="1"/>
        <v>0</v>
      </c>
      <c r="L49" s="433">
        <f t="shared" si="2"/>
        <v>0</v>
      </c>
      <c r="M49" s="433">
        <f t="shared" si="3"/>
        <v>0</v>
      </c>
      <c r="N49" s="25"/>
      <c r="O49" s="25"/>
      <c r="P49" s="25"/>
      <c r="Q49" s="300"/>
    </row>
    <row r="50" spans="1:17" s="301" customFormat="1" ht="51">
      <c r="A50" s="17"/>
      <c r="B50" s="14" t="s">
        <v>295</v>
      </c>
      <c r="C50" s="14" t="s">
        <v>453</v>
      </c>
      <c r="D50" s="244">
        <v>59461063</v>
      </c>
      <c r="E50" s="432">
        <v>14227839</v>
      </c>
      <c r="F50" s="245">
        <f t="shared" si="4"/>
        <v>0.95034789527116881</v>
      </c>
      <c r="G50" s="300">
        <v>62567680</v>
      </c>
      <c r="H50" s="301">
        <v>5649781</v>
      </c>
      <c r="I50" s="25">
        <v>76948167</v>
      </c>
      <c r="J50" s="25">
        <v>3.0971348473519291</v>
      </c>
      <c r="K50" s="433">
        <f t="shared" si="1"/>
        <v>-53811282</v>
      </c>
      <c r="L50" s="433">
        <f t="shared" si="2"/>
        <v>62720328</v>
      </c>
      <c r="M50" s="433">
        <f t="shared" si="3"/>
        <v>2.1467869520807605</v>
      </c>
      <c r="N50" s="25"/>
      <c r="O50" s="25"/>
      <c r="P50" s="434"/>
      <c r="Q50" s="300"/>
    </row>
    <row r="51" spans="1:17" s="301" customFormat="1" ht="25.5">
      <c r="A51" s="17"/>
      <c r="B51" s="14" t="s">
        <v>455</v>
      </c>
      <c r="C51" s="14" t="s">
        <v>454</v>
      </c>
      <c r="D51" s="244"/>
      <c r="E51" s="432">
        <v>3492660</v>
      </c>
      <c r="F51" s="245">
        <f t="shared" si="4"/>
        <v>0</v>
      </c>
      <c r="G51" s="300">
        <v>8179584</v>
      </c>
      <c r="H51" s="301">
        <v>104100</v>
      </c>
      <c r="I51" s="25">
        <v>1417219</v>
      </c>
      <c r="J51" s="25">
        <v>1.0527912621359223</v>
      </c>
      <c r="K51" s="433">
        <f t="shared" si="1"/>
        <v>104100</v>
      </c>
      <c r="L51" s="433">
        <f t="shared" si="2"/>
        <v>-2075441</v>
      </c>
      <c r="M51" s="433">
        <f t="shared" si="3"/>
        <v>1.0527912621359223</v>
      </c>
      <c r="N51" s="25"/>
      <c r="O51" s="25"/>
      <c r="P51" s="434"/>
      <c r="Q51" s="300"/>
    </row>
    <row r="52" spans="1:17" s="301" customFormat="1" ht="25.5">
      <c r="A52" s="17"/>
      <c r="B52" s="14" t="s">
        <v>456</v>
      </c>
      <c r="C52" s="14" t="s">
        <v>464</v>
      </c>
      <c r="D52" s="244"/>
      <c r="E52" s="432">
        <v>1047798</v>
      </c>
      <c r="F52" s="245">
        <f t="shared" si="4"/>
        <v>0</v>
      </c>
      <c r="G52" s="300">
        <v>3067344</v>
      </c>
      <c r="H52" s="301">
        <v>100000</v>
      </c>
      <c r="I52" s="25">
        <v>944187</v>
      </c>
      <c r="J52" s="25">
        <v>1</v>
      </c>
      <c r="K52" s="433">
        <f t="shared" si="1"/>
        <v>100000</v>
      </c>
      <c r="L52" s="433">
        <f t="shared" si="2"/>
        <v>-103611</v>
      </c>
      <c r="M52" s="433">
        <f t="shared" si="3"/>
        <v>1</v>
      </c>
      <c r="N52" s="25"/>
      <c r="O52" s="25"/>
      <c r="P52" s="434"/>
      <c r="Q52" s="300"/>
    </row>
    <row r="53" spans="1:17" s="301" customFormat="1" ht="25.5">
      <c r="A53" s="17"/>
      <c r="B53" s="14" t="s">
        <v>452</v>
      </c>
      <c r="C53" s="14" t="s">
        <v>465</v>
      </c>
      <c r="D53" s="244"/>
      <c r="E53" s="432"/>
      <c r="F53" s="245"/>
      <c r="G53" s="300" t="s">
        <v>644</v>
      </c>
      <c r="I53" s="25"/>
      <c r="J53" s="25">
        <v>0</v>
      </c>
      <c r="K53" s="433">
        <f t="shared" si="1"/>
        <v>0</v>
      </c>
      <c r="L53" s="433">
        <f t="shared" si="2"/>
        <v>0</v>
      </c>
      <c r="M53" s="433">
        <f t="shared" si="3"/>
        <v>0</v>
      </c>
      <c r="N53" s="25"/>
      <c r="O53" s="25"/>
      <c r="P53" s="25"/>
      <c r="Q53" s="300"/>
    </row>
    <row r="54" spans="1:17" s="301" customFormat="1" ht="25.5">
      <c r="A54" s="20" t="s">
        <v>491</v>
      </c>
      <c r="B54" s="18" t="s">
        <v>414</v>
      </c>
      <c r="C54" s="18" t="s">
        <v>115</v>
      </c>
      <c r="D54" s="246">
        <v>872421990</v>
      </c>
      <c r="E54" s="436">
        <v>3905376925</v>
      </c>
      <c r="F54" s="245">
        <f t="shared" si="4"/>
        <v>9.5089601405346502E-2</v>
      </c>
      <c r="G54" s="300">
        <v>9174736008</v>
      </c>
      <c r="H54" s="301">
        <v>377370148</v>
      </c>
      <c r="I54" s="25">
        <v>3462176563</v>
      </c>
      <c r="J54" s="25">
        <v>1.3161989780263219</v>
      </c>
      <c r="K54" s="433">
        <f t="shared" si="1"/>
        <v>-495051842</v>
      </c>
      <c r="L54" s="433">
        <f t="shared" si="2"/>
        <v>-443200362</v>
      </c>
      <c r="M54" s="433">
        <f t="shared" si="3"/>
        <v>1.2211093766209755</v>
      </c>
      <c r="N54" s="25"/>
      <c r="O54" s="25"/>
      <c r="P54" s="434"/>
      <c r="Q54" s="300"/>
    </row>
    <row r="55" spans="1:17" s="301" customFormat="1" ht="25.5">
      <c r="A55" s="17"/>
      <c r="B55" s="21" t="s">
        <v>492</v>
      </c>
      <c r="C55" s="14" t="s">
        <v>116</v>
      </c>
      <c r="D55" s="246">
        <v>68192135469</v>
      </c>
      <c r="E55" s="436">
        <v>73329583006</v>
      </c>
      <c r="F55" s="245">
        <f t="shared" si="4"/>
        <v>0.81062290450260155</v>
      </c>
      <c r="G55" s="300">
        <v>84123129374</v>
      </c>
      <c r="H55" s="301">
        <v>69850806498</v>
      </c>
      <c r="I55" s="25">
        <v>82464580009</v>
      </c>
      <c r="J55" s="25">
        <v>1.0703892033070419</v>
      </c>
      <c r="K55" s="433">
        <f t="shared" si="1"/>
        <v>1658671029</v>
      </c>
      <c r="L55" s="433">
        <f t="shared" si="2"/>
        <v>9134997003</v>
      </c>
      <c r="M55" s="433">
        <f t="shared" si="3"/>
        <v>0.25976629880444035</v>
      </c>
      <c r="N55" s="25"/>
      <c r="O55" s="25"/>
      <c r="P55" s="434"/>
      <c r="Q55" s="300"/>
    </row>
    <row r="56" spans="1:17" s="301" customFormat="1" ht="25.5">
      <c r="A56" s="17"/>
      <c r="B56" s="19" t="s">
        <v>415</v>
      </c>
      <c r="C56" s="14" t="s">
        <v>117</v>
      </c>
      <c r="D56" s="247">
        <v>6150875.0700000003</v>
      </c>
      <c r="E56" s="438">
        <v>7026925.4000000004</v>
      </c>
      <c r="F56" s="245">
        <f t="shared" si="4"/>
        <v>0.77566879197506711</v>
      </c>
      <c r="G56" s="300">
        <v>7929769.9400000004</v>
      </c>
      <c r="H56" s="301">
        <v>6803507.0800000001</v>
      </c>
      <c r="I56" s="25">
        <v>7843716.75</v>
      </c>
      <c r="J56" s="25">
        <v>1.0988294105834462</v>
      </c>
      <c r="K56" s="433">
        <f t="shared" si="1"/>
        <v>652632.00999999978</v>
      </c>
      <c r="L56" s="433">
        <f t="shared" si="2"/>
        <v>816791.34999999963</v>
      </c>
      <c r="M56" s="433">
        <f t="shared" si="3"/>
        <v>0.32316061860837908</v>
      </c>
      <c r="N56" s="25"/>
      <c r="O56" s="25"/>
      <c r="P56" s="439"/>
      <c r="Q56" s="300"/>
    </row>
    <row r="57" spans="1:17" s="301" customFormat="1" ht="25.5">
      <c r="A57" s="17"/>
      <c r="B57" s="19" t="s">
        <v>416</v>
      </c>
      <c r="C57" s="14" t="s">
        <v>118</v>
      </c>
      <c r="D57" s="247">
        <v>11086.57</v>
      </c>
      <c r="E57" s="438">
        <v>10435.51</v>
      </c>
      <c r="F57" s="245">
        <f t="shared" si="4"/>
        <v>1.0450628362863057</v>
      </c>
      <c r="G57" s="300">
        <v>10608.52</v>
      </c>
      <c r="H57" s="301">
        <v>10266.879999999999</v>
      </c>
      <c r="I57" s="25">
        <v>10513.45</v>
      </c>
      <c r="J57" s="25">
        <v>0.97411778547146155</v>
      </c>
      <c r="K57" s="433">
        <f t="shared" si="1"/>
        <v>-819.69000000000051</v>
      </c>
      <c r="L57" s="433">
        <f t="shared" si="2"/>
        <v>77.940000000000509</v>
      </c>
      <c r="M57" s="433">
        <f t="shared" si="3"/>
        <v>-7.0945050814844146E-2</v>
      </c>
      <c r="N57" s="25"/>
      <c r="O57" s="25"/>
      <c r="P57" s="439"/>
      <c r="Q57" s="300"/>
    </row>
    <row r="58" spans="1:17">
      <c r="A58" s="193"/>
      <c r="B58" s="47"/>
      <c r="C58" s="48"/>
      <c r="D58" s="49"/>
      <c r="E58" s="49"/>
      <c r="F58" s="50"/>
      <c r="G58" s="50"/>
      <c r="H58" s="302"/>
      <c r="Q58" s="300"/>
    </row>
    <row r="59" spans="1:17" ht="11.25" customHeight="1">
      <c r="A59" s="27"/>
      <c r="B59" s="194"/>
      <c r="C59" s="27"/>
      <c r="D59" s="195"/>
      <c r="E59" s="195"/>
      <c r="F59" s="196"/>
      <c r="G59" s="196"/>
    </row>
    <row r="60" spans="1:17">
      <c r="A60" s="197" t="s">
        <v>176</v>
      </c>
      <c r="B60" s="27"/>
      <c r="C60" s="198"/>
      <c r="D60" s="199" t="s">
        <v>177</v>
      </c>
      <c r="E60" s="195"/>
      <c r="F60" s="196"/>
      <c r="G60" s="196"/>
    </row>
    <row r="61" spans="1:17">
      <c r="A61" s="200" t="s">
        <v>178</v>
      </c>
      <c r="B61" s="27"/>
      <c r="C61" s="198"/>
      <c r="D61" s="201" t="s">
        <v>179</v>
      </c>
      <c r="E61" s="195"/>
      <c r="F61" s="196"/>
      <c r="G61" s="196"/>
    </row>
    <row r="62" spans="1:17">
      <c r="A62" s="27"/>
      <c r="B62" s="27"/>
      <c r="C62" s="198"/>
      <c r="D62" s="198"/>
      <c r="E62" s="195"/>
      <c r="F62" s="196"/>
      <c r="G62" s="196"/>
    </row>
    <row r="63" spans="1:17">
      <c r="A63" s="27"/>
      <c r="B63" s="27"/>
      <c r="C63" s="198"/>
      <c r="D63" s="198"/>
      <c r="E63" s="195"/>
      <c r="F63" s="196"/>
      <c r="G63" s="196"/>
    </row>
    <row r="64" spans="1:17">
      <c r="A64" s="27"/>
      <c r="B64" s="27"/>
      <c r="C64" s="198"/>
      <c r="D64" s="198"/>
      <c r="E64" s="195"/>
      <c r="F64" s="196"/>
      <c r="G64" s="196"/>
    </row>
    <row r="65" spans="1:9">
      <c r="A65" s="27"/>
      <c r="B65" s="27"/>
      <c r="C65" s="198"/>
      <c r="D65" s="198"/>
      <c r="E65" s="195"/>
      <c r="F65" s="196"/>
      <c r="G65" s="196"/>
    </row>
    <row r="66" spans="1:9">
      <c r="A66" s="27"/>
      <c r="B66" s="27"/>
      <c r="C66" s="198"/>
      <c r="D66" s="198"/>
      <c r="E66" s="195"/>
      <c r="F66" s="196"/>
      <c r="G66" s="196"/>
    </row>
    <row r="67" spans="1:9">
      <c r="A67" s="27"/>
      <c r="B67" s="27"/>
      <c r="C67" s="198"/>
      <c r="D67" s="198"/>
      <c r="E67" s="195"/>
      <c r="F67" s="196"/>
      <c r="G67" s="196"/>
    </row>
    <row r="68" spans="1:9">
      <c r="A68" s="27"/>
      <c r="B68" s="27"/>
      <c r="C68" s="198"/>
      <c r="D68" s="198"/>
      <c r="E68" s="195"/>
      <c r="F68" s="196"/>
      <c r="G68" s="196"/>
    </row>
    <row r="69" spans="1:9">
      <c r="A69" s="27"/>
      <c r="B69" s="27"/>
      <c r="C69" s="198"/>
      <c r="D69" s="198"/>
      <c r="E69" s="195"/>
      <c r="F69" s="196"/>
      <c r="G69" s="202"/>
    </row>
    <row r="70" spans="1:9">
      <c r="A70" s="34"/>
      <c r="B70" s="34"/>
      <c r="C70" s="198"/>
      <c r="D70" s="35"/>
      <c r="E70" s="203"/>
      <c r="F70" s="204"/>
      <c r="G70" s="196"/>
    </row>
    <row r="71" spans="1:9">
      <c r="A71" s="29" t="s">
        <v>238</v>
      </c>
      <c r="B71" s="27"/>
      <c r="C71" s="198"/>
      <c r="D71" s="32" t="s">
        <v>472</v>
      </c>
      <c r="E71" s="195"/>
      <c r="F71" s="196"/>
      <c r="G71" s="196"/>
    </row>
    <row r="72" spans="1:9" s="103" customFormat="1" ht="15">
      <c r="A72" s="29" t="s">
        <v>580</v>
      </c>
      <c r="B72" s="27"/>
      <c r="C72" s="198"/>
      <c r="I72" s="32"/>
    </row>
    <row r="73" spans="1:9" s="103" customFormat="1" ht="15">
      <c r="A73" s="27" t="s">
        <v>239</v>
      </c>
      <c r="B73" s="27"/>
      <c r="C73" s="198"/>
      <c r="I73" s="31"/>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paperSize="9" scale="67" fitToHeight="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7"/>
  <sheetViews>
    <sheetView view="pageBreakPreview" zoomScaleNormal="100" zoomScaleSheetLayoutView="100" workbookViewId="0">
      <selection sqref="A1:F67"/>
    </sheetView>
  </sheetViews>
  <sheetFormatPr defaultRowHeight="12.75"/>
  <cols>
    <col min="1" max="1" width="7.140625" style="296" customWidth="1"/>
    <col min="2" max="2" width="48.5703125" style="296" customWidth="1"/>
    <col min="3" max="3" width="9.140625" style="296"/>
    <col min="4" max="4" width="21.85546875" style="51" customWidth="1"/>
    <col min="5" max="5" width="21.140625" style="51" customWidth="1"/>
    <col min="6" max="6" width="21.28515625" style="51" customWidth="1"/>
    <col min="7" max="8" width="14.5703125" style="303" hidden="1" customWidth="1"/>
    <col min="9" max="9" width="12.5703125" style="303" hidden="1" customWidth="1"/>
    <col min="10" max="10" width="16" style="303" hidden="1" customWidth="1"/>
    <col min="11" max="11" width="13.5703125" style="296" hidden="1" customWidth="1"/>
    <col min="12" max="13" width="0" style="296" hidden="1" customWidth="1"/>
    <col min="14" max="14" width="9.140625" style="296"/>
    <col min="15" max="15" width="8.7109375" style="296" customWidth="1"/>
    <col min="16" max="16" width="9.140625" style="296"/>
    <col min="17" max="17" width="15.85546875" style="296" customWidth="1"/>
    <col min="18" max="16384" width="9.140625" style="296"/>
  </cols>
  <sheetData>
    <row r="1" spans="1:18" ht="23.25" customHeight="1">
      <c r="A1" s="402" t="s">
        <v>485</v>
      </c>
      <c r="B1" s="402"/>
      <c r="C1" s="402"/>
      <c r="D1" s="402"/>
      <c r="E1" s="402"/>
      <c r="F1" s="402"/>
    </row>
    <row r="2" spans="1:18" ht="33" customHeight="1">
      <c r="A2" s="403" t="s">
        <v>493</v>
      </c>
      <c r="B2" s="403"/>
      <c r="C2" s="403"/>
      <c r="D2" s="403"/>
      <c r="E2" s="403"/>
      <c r="F2" s="403"/>
    </row>
    <row r="3" spans="1:18" ht="15" customHeight="1">
      <c r="A3" s="404" t="s">
        <v>281</v>
      </c>
      <c r="B3" s="404"/>
      <c r="C3" s="404"/>
      <c r="D3" s="404"/>
      <c r="E3" s="404"/>
      <c r="F3" s="404"/>
    </row>
    <row r="4" spans="1:18">
      <c r="A4" s="404"/>
      <c r="B4" s="404"/>
      <c r="C4" s="404"/>
      <c r="D4" s="404"/>
      <c r="E4" s="404"/>
      <c r="F4" s="404"/>
    </row>
    <row r="5" spans="1:18">
      <c r="A5" s="410" t="str">
        <f>'ngay thang'!B10</f>
        <v>Quý II năm 2025/Quarter II 2025</v>
      </c>
      <c r="B5" s="410"/>
      <c r="C5" s="410"/>
      <c r="D5" s="410"/>
      <c r="E5" s="410"/>
      <c r="F5" s="410"/>
    </row>
    <row r="6" spans="1:18">
      <c r="A6" s="382"/>
      <c r="B6" s="382"/>
      <c r="C6" s="382"/>
      <c r="D6" s="382"/>
      <c r="E6" s="382"/>
      <c r="F6" s="27"/>
    </row>
    <row r="7" spans="1:18" ht="30" customHeight="1">
      <c r="A7" s="385" t="s">
        <v>246</v>
      </c>
      <c r="B7" s="385"/>
      <c r="C7" s="385" t="s">
        <v>624</v>
      </c>
      <c r="D7" s="385"/>
      <c r="E7" s="385"/>
      <c r="F7" s="385"/>
    </row>
    <row r="8" spans="1:18" ht="30" customHeight="1">
      <c r="A8" s="385" t="s">
        <v>244</v>
      </c>
      <c r="B8" s="385"/>
      <c r="C8" s="385" t="s">
        <v>471</v>
      </c>
      <c r="D8" s="385"/>
      <c r="E8" s="385"/>
      <c r="F8" s="385"/>
    </row>
    <row r="9" spans="1:18" ht="30" customHeight="1">
      <c r="A9" s="383" t="s">
        <v>243</v>
      </c>
      <c r="B9" s="383"/>
      <c r="C9" s="383" t="s">
        <v>245</v>
      </c>
      <c r="D9" s="383"/>
      <c r="E9" s="383"/>
      <c r="F9" s="383"/>
    </row>
    <row r="10" spans="1:18" ht="30" customHeight="1">
      <c r="A10" s="383" t="s">
        <v>247</v>
      </c>
      <c r="B10" s="383"/>
      <c r="C10" s="383" t="str">
        <f>'ngay thang'!B14</f>
        <v>Ngày 14 tháng 07 năm 2025
14 Jul 2025</v>
      </c>
      <c r="D10" s="383"/>
      <c r="E10" s="383"/>
      <c r="F10" s="383"/>
    </row>
    <row r="11" spans="1:18" ht="24" customHeight="1">
      <c r="A11" s="379"/>
      <c r="B11" s="379"/>
      <c r="C11" s="379"/>
      <c r="D11" s="379"/>
      <c r="E11" s="379"/>
      <c r="F11" s="379"/>
    </row>
    <row r="12" spans="1:18" ht="21" customHeight="1">
      <c r="A12" s="188" t="s">
        <v>283</v>
      </c>
      <c r="D12" s="189"/>
      <c r="E12" s="189"/>
      <c r="F12" s="189"/>
    </row>
    <row r="13" spans="1:18" ht="43.5" customHeight="1">
      <c r="A13" s="190" t="s">
        <v>199</v>
      </c>
      <c r="B13" s="190" t="s">
        <v>173</v>
      </c>
      <c r="C13" s="190" t="s">
        <v>201</v>
      </c>
      <c r="D13" s="440" t="s">
        <v>305</v>
      </c>
      <c r="E13" s="191" t="s">
        <v>306</v>
      </c>
      <c r="F13" s="440" t="s">
        <v>230</v>
      </c>
    </row>
    <row r="14" spans="1:18" s="178" customFormat="1" ht="25.5">
      <c r="A14" s="441" t="s">
        <v>46</v>
      </c>
      <c r="B14" s="18" t="s">
        <v>417</v>
      </c>
      <c r="C14" s="18" t="s">
        <v>119</v>
      </c>
      <c r="D14" s="246">
        <v>306524109</v>
      </c>
      <c r="E14" s="312">
        <v>160312740</v>
      </c>
      <c r="F14" s="246">
        <v>466836849</v>
      </c>
      <c r="G14" s="229">
        <v>72038484</v>
      </c>
      <c r="H14" s="229">
        <v>103653977</v>
      </c>
      <c r="I14" s="229">
        <v>1002953868</v>
      </c>
      <c r="J14" s="229">
        <f>+G14-D14</f>
        <v>-234485625</v>
      </c>
      <c r="K14" s="229">
        <f t="shared" ref="K14:L14" si="0">+H14-E14</f>
        <v>-56658763</v>
      </c>
      <c r="L14" s="229">
        <f t="shared" si="0"/>
        <v>536117019</v>
      </c>
      <c r="M14" s="177"/>
      <c r="N14" s="177"/>
      <c r="O14" s="177"/>
      <c r="Q14" s="177"/>
      <c r="R14" s="177"/>
    </row>
    <row r="15" spans="1:18" s="178" customFormat="1" ht="25.5">
      <c r="A15" s="442">
        <v>1</v>
      </c>
      <c r="B15" s="14" t="s">
        <v>520</v>
      </c>
      <c r="C15" s="18"/>
      <c r="D15" s="246"/>
      <c r="E15" s="312"/>
      <c r="F15" s="246"/>
      <c r="G15" s="229">
        <v>0</v>
      </c>
      <c r="H15" s="229"/>
      <c r="I15" s="229"/>
      <c r="J15" s="229">
        <f t="shared" ref="J15:J51" si="1">+G15-D15</f>
        <v>0</v>
      </c>
      <c r="K15" s="229">
        <f t="shared" ref="K15:K51" si="2">+H15-E15</f>
        <v>0</v>
      </c>
      <c r="L15" s="229">
        <f t="shared" ref="L15:L51" si="3">+I15-F15</f>
        <v>0</v>
      </c>
      <c r="M15" s="177"/>
      <c r="N15" s="177"/>
      <c r="O15" s="177"/>
      <c r="Q15" s="177"/>
      <c r="R15" s="177"/>
    </row>
    <row r="16" spans="1:18" s="180" customFormat="1" ht="25.5">
      <c r="A16" s="442">
        <v>2</v>
      </c>
      <c r="B16" s="14" t="s">
        <v>418</v>
      </c>
      <c r="C16" s="14" t="s">
        <v>120</v>
      </c>
      <c r="D16" s="304">
        <v>302080000</v>
      </c>
      <c r="E16" s="310">
        <v>157500000</v>
      </c>
      <c r="F16" s="243">
        <v>459580000</v>
      </c>
      <c r="G16" s="229">
        <v>68690000</v>
      </c>
      <c r="H16" s="230">
        <v>95380000</v>
      </c>
      <c r="I16" s="230">
        <v>976383600</v>
      </c>
      <c r="J16" s="229">
        <f t="shared" si="1"/>
        <v>-233390000</v>
      </c>
      <c r="K16" s="229">
        <f t="shared" si="2"/>
        <v>-62120000</v>
      </c>
      <c r="L16" s="229">
        <f t="shared" si="3"/>
        <v>516803600</v>
      </c>
      <c r="N16" s="177"/>
      <c r="O16" s="177"/>
      <c r="Q16" s="177"/>
      <c r="R16" s="177"/>
    </row>
    <row r="17" spans="1:18" s="180" customFormat="1" ht="25.5">
      <c r="A17" s="442">
        <v>3</v>
      </c>
      <c r="B17" s="14" t="s">
        <v>419</v>
      </c>
      <c r="C17" s="14" t="s">
        <v>121</v>
      </c>
      <c r="D17" s="243">
        <v>4444109</v>
      </c>
      <c r="E17" s="310">
        <v>2812740</v>
      </c>
      <c r="F17" s="243">
        <v>7256849</v>
      </c>
      <c r="G17" s="229">
        <v>3348484</v>
      </c>
      <c r="H17" s="230">
        <v>8273977</v>
      </c>
      <c r="I17" s="230">
        <v>26570268</v>
      </c>
      <c r="J17" s="229">
        <f t="shared" si="1"/>
        <v>-1095625</v>
      </c>
      <c r="K17" s="229">
        <f t="shared" si="2"/>
        <v>5461237</v>
      </c>
      <c r="L17" s="229">
        <f t="shared" si="3"/>
        <v>19313419</v>
      </c>
      <c r="N17" s="177"/>
      <c r="O17" s="177"/>
      <c r="Q17" s="177"/>
      <c r="R17" s="177"/>
    </row>
    <row r="18" spans="1:18" s="180" customFormat="1" ht="25.5">
      <c r="A18" s="442">
        <v>4</v>
      </c>
      <c r="B18" s="14" t="s">
        <v>420</v>
      </c>
      <c r="C18" s="14" t="s">
        <v>122</v>
      </c>
      <c r="D18" s="246"/>
      <c r="E18" s="310"/>
      <c r="F18" s="246"/>
      <c r="G18" s="229">
        <v>0</v>
      </c>
      <c r="H18" s="230"/>
      <c r="I18" s="230"/>
      <c r="J18" s="229">
        <f t="shared" si="1"/>
        <v>0</v>
      </c>
      <c r="K18" s="229">
        <f t="shared" si="2"/>
        <v>0</v>
      </c>
      <c r="L18" s="229">
        <f t="shared" si="3"/>
        <v>0</v>
      </c>
      <c r="N18" s="177"/>
      <c r="O18" s="177"/>
      <c r="Q18" s="177"/>
      <c r="R18" s="177"/>
    </row>
    <row r="19" spans="1:18" s="178" customFormat="1" ht="25.5">
      <c r="A19" s="441" t="s">
        <v>56</v>
      </c>
      <c r="B19" s="18" t="s">
        <v>421</v>
      </c>
      <c r="C19" s="18" t="s">
        <v>123</v>
      </c>
      <c r="D19" s="246">
        <v>629168711</v>
      </c>
      <c r="E19" s="312">
        <v>550404239</v>
      </c>
      <c r="F19" s="246">
        <v>1179572950</v>
      </c>
      <c r="G19" s="229">
        <v>635352505</v>
      </c>
      <c r="H19" s="229">
        <v>831041709</v>
      </c>
      <c r="I19" s="229">
        <v>2860445002</v>
      </c>
      <c r="J19" s="229">
        <f t="shared" si="1"/>
        <v>6183794</v>
      </c>
      <c r="K19" s="229">
        <f t="shared" si="2"/>
        <v>280637470</v>
      </c>
      <c r="L19" s="229">
        <f t="shared" si="3"/>
        <v>1680872052</v>
      </c>
      <c r="M19" s="177"/>
      <c r="N19" s="177"/>
      <c r="O19" s="177"/>
      <c r="Q19" s="177"/>
      <c r="R19" s="177"/>
    </row>
    <row r="20" spans="1:18" s="180" customFormat="1" ht="25.5">
      <c r="A20" s="442">
        <v>1</v>
      </c>
      <c r="B20" s="14" t="s">
        <v>422</v>
      </c>
      <c r="C20" s="14" t="s">
        <v>124</v>
      </c>
      <c r="D20" s="243">
        <v>208510711</v>
      </c>
      <c r="E20" s="310">
        <v>206695649</v>
      </c>
      <c r="F20" s="243">
        <v>415206360</v>
      </c>
      <c r="G20" s="229">
        <v>220981586</v>
      </c>
      <c r="H20" s="230">
        <v>261134041</v>
      </c>
      <c r="I20" s="230">
        <v>916362862</v>
      </c>
      <c r="J20" s="229">
        <f t="shared" si="1"/>
        <v>12470875</v>
      </c>
      <c r="K20" s="229">
        <f t="shared" si="2"/>
        <v>54438392</v>
      </c>
      <c r="L20" s="229">
        <f t="shared" si="3"/>
        <v>501156502</v>
      </c>
      <c r="N20" s="177"/>
      <c r="O20" s="177"/>
      <c r="Q20" s="177"/>
      <c r="R20" s="177"/>
    </row>
    <row r="21" spans="1:18" s="180" customFormat="1" ht="25.5">
      <c r="A21" s="442">
        <v>2</v>
      </c>
      <c r="B21" s="14" t="s">
        <v>423</v>
      </c>
      <c r="C21" s="14" t="s">
        <v>125</v>
      </c>
      <c r="D21" s="243">
        <v>78650195</v>
      </c>
      <c r="E21" s="310">
        <v>78374380</v>
      </c>
      <c r="F21" s="243">
        <v>157024575</v>
      </c>
      <c r="G21" s="229">
        <v>78670834</v>
      </c>
      <c r="H21" s="230">
        <v>79230670</v>
      </c>
      <c r="I21" s="230">
        <v>316355009</v>
      </c>
      <c r="J21" s="229">
        <f t="shared" si="1"/>
        <v>20639</v>
      </c>
      <c r="K21" s="229">
        <f t="shared" si="2"/>
        <v>856290</v>
      </c>
      <c r="L21" s="229">
        <f t="shared" si="3"/>
        <v>159330434</v>
      </c>
      <c r="N21" s="177"/>
      <c r="O21" s="177"/>
      <c r="Q21" s="177"/>
      <c r="R21" s="177"/>
    </row>
    <row r="22" spans="1:18" s="180" customFormat="1" ht="25.5">
      <c r="A22" s="442"/>
      <c r="B22" s="443" t="s">
        <v>254</v>
      </c>
      <c r="C22" s="14" t="s">
        <v>195</v>
      </c>
      <c r="D22" s="243">
        <v>60000000</v>
      </c>
      <c r="E22" s="310">
        <v>60000000</v>
      </c>
      <c r="F22" s="243">
        <v>120000000</v>
      </c>
      <c r="G22" s="229">
        <v>60000000</v>
      </c>
      <c r="H22" s="230">
        <v>60000000</v>
      </c>
      <c r="I22" s="230">
        <v>240000000</v>
      </c>
      <c r="J22" s="229">
        <f t="shared" si="1"/>
        <v>0</v>
      </c>
      <c r="K22" s="229">
        <f t="shared" si="2"/>
        <v>0</v>
      </c>
      <c r="L22" s="229">
        <f t="shared" si="3"/>
        <v>120000000</v>
      </c>
      <c r="N22" s="177"/>
      <c r="O22" s="177"/>
      <c r="Q22" s="177"/>
      <c r="R22" s="177"/>
    </row>
    <row r="23" spans="1:18" s="180" customFormat="1" ht="25.5">
      <c r="A23" s="442"/>
      <c r="B23" s="443" t="s">
        <v>255</v>
      </c>
      <c r="C23" s="14" t="s">
        <v>196</v>
      </c>
      <c r="D23" s="243">
        <v>2150195</v>
      </c>
      <c r="E23" s="310">
        <v>1874380</v>
      </c>
      <c r="F23" s="243">
        <v>4024575</v>
      </c>
      <c r="G23" s="229">
        <v>2170834</v>
      </c>
      <c r="H23" s="230">
        <v>2730670</v>
      </c>
      <c r="I23" s="230">
        <v>10355009</v>
      </c>
      <c r="J23" s="229">
        <f t="shared" si="1"/>
        <v>20639</v>
      </c>
      <c r="K23" s="229">
        <f t="shared" si="2"/>
        <v>856290</v>
      </c>
      <c r="L23" s="229">
        <f t="shared" si="3"/>
        <v>6330434</v>
      </c>
      <c r="N23" s="177"/>
      <c r="O23" s="177"/>
      <c r="Q23" s="177"/>
      <c r="R23" s="177"/>
    </row>
    <row r="24" spans="1:18" s="180" customFormat="1" ht="25.5">
      <c r="A24" s="442"/>
      <c r="B24" s="443" t="s">
        <v>256</v>
      </c>
      <c r="C24" s="14" t="s">
        <v>231</v>
      </c>
      <c r="D24" s="243">
        <v>16500000</v>
      </c>
      <c r="E24" s="310">
        <v>16500000</v>
      </c>
      <c r="F24" s="243">
        <v>33000000</v>
      </c>
      <c r="G24" s="229">
        <v>16500000</v>
      </c>
      <c r="H24" s="230">
        <v>16500000</v>
      </c>
      <c r="I24" s="230">
        <v>66000000</v>
      </c>
      <c r="J24" s="229">
        <f t="shared" si="1"/>
        <v>0</v>
      </c>
      <c r="K24" s="229">
        <f t="shared" si="2"/>
        <v>0</v>
      </c>
      <c r="L24" s="229">
        <f t="shared" si="3"/>
        <v>33000000</v>
      </c>
      <c r="N24" s="177"/>
      <c r="O24" s="177"/>
      <c r="Q24" s="177"/>
      <c r="R24" s="177"/>
    </row>
    <row r="25" spans="1:18" s="180" customFormat="1" ht="55.5" customHeight="1">
      <c r="A25" s="442">
        <v>3</v>
      </c>
      <c r="B25" s="444" t="s">
        <v>494</v>
      </c>
      <c r="C25" s="14" t="s">
        <v>126</v>
      </c>
      <c r="D25" s="243">
        <v>89100000</v>
      </c>
      <c r="E25" s="310">
        <v>89100000</v>
      </c>
      <c r="F25" s="243">
        <v>178200000</v>
      </c>
      <c r="G25" s="229">
        <v>89100000</v>
      </c>
      <c r="H25" s="230">
        <v>89100000</v>
      </c>
      <c r="I25" s="230">
        <v>356400000</v>
      </c>
      <c r="J25" s="229">
        <f t="shared" si="1"/>
        <v>0</v>
      </c>
      <c r="K25" s="229">
        <f t="shared" si="2"/>
        <v>0</v>
      </c>
      <c r="L25" s="229">
        <f t="shared" si="3"/>
        <v>178200000</v>
      </c>
      <c r="N25" s="177"/>
      <c r="O25" s="177"/>
      <c r="Q25" s="177"/>
      <c r="R25" s="177"/>
    </row>
    <row r="26" spans="1:18" s="180" customFormat="1" ht="25.5">
      <c r="A26" s="442"/>
      <c r="B26" s="14" t="s">
        <v>424</v>
      </c>
      <c r="C26" s="14" t="s">
        <v>194</v>
      </c>
      <c r="D26" s="243">
        <v>49500000</v>
      </c>
      <c r="E26" s="310">
        <v>49500000</v>
      </c>
      <c r="F26" s="243">
        <v>99000000</v>
      </c>
      <c r="G26" s="229">
        <v>49500000</v>
      </c>
      <c r="H26" s="230">
        <v>49500000</v>
      </c>
      <c r="I26" s="230">
        <v>198000000</v>
      </c>
      <c r="J26" s="229">
        <f t="shared" si="1"/>
        <v>0</v>
      </c>
      <c r="K26" s="229">
        <f t="shared" si="2"/>
        <v>0</v>
      </c>
      <c r="L26" s="229">
        <f t="shared" si="3"/>
        <v>99000000</v>
      </c>
      <c r="N26" s="177"/>
      <c r="O26" s="177"/>
      <c r="Q26" s="177"/>
      <c r="R26" s="177"/>
    </row>
    <row r="27" spans="1:18" s="180" customFormat="1" ht="51">
      <c r="A27" s="442"/>
      <c r="B27" s="14" t="s">
        <v>425</v>
      </c>
      <c r="C27" s="14" t="s">
        <v>197</v>
      </c>
      <c r="D27" s="243">
        <v>39600000</v>
      </c>
      <c r="E27" s="310">
        <v>39600000</v>
      </c>
      <c r="F27" s="243">
        <v>79200000</v>
      </c>
      <c r="G27" s="229">
        <v>39600000</v>
      </c>
      <c r="H27" s="230">
        <v>39600000</v>
      </c>
      <c r="I27" s="230">
        <v>158400000</v>
      </c>
      <c r="J27" s="229">
        <f t="shared" si="1"/>
        <v>0</v>
      </c>
      <c r="K27" s="229">
        <f t="shared" si="2"/>
        <v>0</v>
      </c>
      <c r="L27" s="229">
        <f t="shared" si="3"/>
        <v>79200000</v>
      </c>
      <c r="N27" s="177"/>
      <c r="O27" s="177"/>
      <c r="Q27" s="177"/>
      <c r="R27" s="177"/>
    </row>
    <row r="28" spans="1:18" s="180" customFormat="1" ht="25.5">
      <c r="A28" s="442">
        <v>4</v>
      </c>
      <c r="B28" s="14" t="s">
        <v>495</v>
      </c>
      <c r="C28" s="14"/>
      <c r="D28" s="246"/>
      <c r="E28" s="310"/>
      <c r="F28" s="246"/>
      <c r="G28" s="229">
        <v>0</v>
      </c>
      <c r="H28" s="230"/>
      <c r="I28" s="230"/>
      <c r="J28" s="229">
        <f t="shared" si="1"/>
        <v>0</v>
      </c>
      <c r="K28" s="229">
        <f t="shared" si="2"/>
        <v>0</v>
      </c>
      <c r="L28" s="229">
        <f t="shared" si="3"/>
        <v>0</v>
      </c>
      <c r="N28" s="177"/>
      <c r="O28" s="177"/>
      <c r="Q28" s="177"/>
      <c r="R28" s="177"/>
    </row>
    <row r="29" spans="1:18" s="180" customFormat="1" ht="25.5">
      <c r="A29" s="442">
        <v>5</v>
      </c>
      <c r="B29" s="14" t="s">
        <v>496</v>
      </c>
      <c r="C29" s="14"/>
      <c r="D29" s="246"/>
      <c r="E29" s="310"/>
      <c r="F29" s="246"/>
      <c r="G29" s="229">
        <v>0</v>
      </c>
      <c r="H29" s="230"/>
      <c r="I29" s="230"/>
      <c r="J29" s="229">
        <f t="shared" si="1"/>
        <v>0</v>
      </c>
      <c r="K29" s="229">
        <f t="shared" si="2"/>
        <v>0</v>
      </c>
      <c r="L29" s="229">
        <f t="shared" si="3"/>
        <v>0</v>
      </c>
      <c r="N29" s="177"/>
      <c r="O29" s="177"/>
      <c r="Q29" s="177"/>
      <c r="R29" s="177"/>
    </row>
    <row r="30" spans="1:18" s="180" customFormat="1" ht="25.5">
      <c r="A30" s="442">
        <v>6</v>
      </c>
      <c r="B30" s="14" t="s">
        <v>426</v>
      </c>
      <c r="C30" s="14" t="s">
        <v>127</v>
      </c>
      <c r="D30" s="243"/>
      <c r="E30" s="310"/>
      <c r="F30" s="243"/>
      <c r="G30" s="229">
        <v>23863940</v>
      </c>
      <c r="H30" s="230">
        <v>23863960</v>
      </c>
      <c r="I30" s="230">
        <v>95455800</v>
      </c>
      <c r="J30" s="229">
        <f t="shared" si="1"/>
        <v>23863940</v>
      </c>
      <c r="K30" s="229">
        <f t="shared" si="2"/>
        <v>23863960</v>
      </c>
      <c r="L30" s="229">
        <f t="shared" si="3"/>
        <v>95455800</v>
      </c>
      <c r="N30" s="177"/>
      <c r="O30" s="177"/>
      <c r="Q30" s="177"/>
      <c r="R30" s="177"/>
    </row>
    <row r="31" spans="1:18" s="180" customFormat="1" ht="63.75">
      <c r="A31" s="442">
        <v>7</v>
      </c>
      <c r="B31" s="14" t="s">
        <v>427</v>
      </c>
      <c r="C31" s="14" t="s">
        <v>128</v>
      </c>
      <c r="D31" s="243">
        <v>45000000</v>
      </c>
      <c r="E31" s="310">
        <v>45000000</v>
      </c>
      <c r="F31" s="243">
        <v>90000000</v>
      </c>
      <c r="G31" s="229">
        <v>45000000</v>
      </c>
      <c r="H31" s="230">
        <v>45000000</v>
      </c>
      <c r="I31" s="230">
        <v>180000000</v>
      </c>
      <c r="J31" s="229">
        <f t="shared" si="1"/>
        <v>0</v>
      </c>
      <c r="K31" s="229">
        <f t="shared" si="2"/>
        <v>0</v>
      </c>
      <c r="L31" s="229">
        <f t="shared" si="3"/>
        <v>90000000</v>
      </c>
      <c r="N31" s="177"/>
      <c r="O31" s="177"/>
      <c r="Q31" s="177"/>
      <c r="R31" s="177"/>
    </row>
    <row r="32" spans="1:18" s="180" customFormat="1" ht="138.75" customHeight="1">
      <c r="A32" s="442">
        <v>8</v>
      </c>
      <c r="B32" s="444" t="s">
        <v>428</v>
      </c>
      <c r="C32" s="14" t="s">
        <v>129</v>
      </c>
      <c r="D32" s="305"/>
      <c r="E32" s="445"/>
      <c r="F32" s="305"/>
      <c r="G32" s="229">
        <v>0</v>
      </c>
      <c r="H32" s="230">
        <v>24899834</v>
      </c>
      <c r="I32" s="230">
        <v>24899834</v>
      </c>
      <c r="J32" s="229">
        <f t="shared" si="1"/>
        <v>0</v>
      </c>
      <c r="K32" s="229">
        <f t="shared" si="2"/>
        <v>24899834</v>
      </c>
      <c r="L32" s="229">
        <f t="shared" si="3"/>
        <v>24899834</v>
      </c>
      <c r="N32" s="177"/>
      <c r="O32" s="177"/>
      <c r="Q32" s="177"/>
      <c r="R32" s="177"/>
    </row>
    <row r="33" spans="1:18" s="180" customFormat="1" ht="51">
      <c r="A33" s="442">
        <v>9</v>
      </c>
      <c r="B33" s="14" t="s">
        <v>429</v>
      </c>
      <c r="C33" s="14" t="s">
        <v>130</v>
      </c>
      <c r="D33" s="243">
        <v>207737241</v>
      </c>
      <c r="E33" s="310">
        <v>131138021</v>
      </c>
      <c r="F33" s="243">
        <v>338875262</v>
      </c>
      <c r="G33" s="229">
        <v>167467626</v>
      </c>
      <c r="H33" s="230">
        <v>307693078</v>
      </c>
      <c r="I33" s="230">
        <v>960383869</v>
      </c>
      <c r="J33" s="229">
        <f t="shared" si="1"/>
        <v>-40269615</v>
      </c>
      <c r="K33" s="229">
        <f t="shared" si="2"/>
        <v>176555057</v>
      </c>
      <c r="L33" s="229">
        <f t="shared" si="3"/>
        <v>621508607</v>
      </c>
      <c r="N33" s="177"/>
      <c r="O33" s="177"/>
      <c r="Q33" s="177"/>
      <c r="R33" s="177"/>
    </row>
    <row r="34" spans="1:18" s="180" customFormat="1" ht="25.5">
      <c r="A34" s="442"/>
      <c r="B34" s="14" t="s">
        <v>297</v>
      </c>
      <c r="C34" s="14" t="s">
        <v>299</v>
      </c>
      <c r="D34" s="243">
        <v>163480661</v>
      </c>
      <c r="E34" s="310">
        <v>103945722</v>
      </c>
      <c r="F34" s="243">
        <v>267426383</v>
      </c>
      <c r="G34" s="229">
        <v>134471785</v>
      </c>
      <c r="H34" s="230">
        <v>247835567</v>
      </c>
      <c r="I34" s="230">
        <v>764795206</v>
      </c>
      <c r="J34" s="229">
        <f t="shared" si="1"/>
        <v>-29008876</v>
      </c>
      <c r="K34" s="229">
        <f t="shared" si="2"/>
        <v>143889845</v>
      </c>
      <c r="L34" s="229">
        <f t="shared" si="3"/>
        <v>497368823</v>
      </c>
      <c r="N34" s="177"/>
      <c r="O34" s="177"/>
      <c r="Q34" s="177"/>
      <c r="R34" s="177"/>
    </row>
    <row r="35" spans="1:18" s="180" customFormat="1" ht="25.5">
      <c r="A35" s="442"/>
      <c r="B35" s="14" t="s">
        <v>298</v>
      </c>
      <c r="C35" s="14" t="s">
        <v>300</v>
      </c>
      <c r="D35" s="243">
        <v>44256580</v>
      </c>
      <c r="E35" s="310">
        <v>27192299</v>
      </c>
      <c r="F35" s="243">
        <v>71448879</v>
      </c>
      <c r="G35" s="229">
        <v>32995841</v>
      </c>
      <c r="H35" s="230">
        <v>59857511</v>
      </c>
      <c r="I35" s="230">
        <v>195588663</v>
      </c>
      <c r="J35" s="229">
        <f t="shared" si="1"/>
        <v>-11260739</v>
      </c>
      <c r="K35" s="229">
        <f t="shared" si="2"/>
        <v>32665212</v>
      </c>
      <c r="L35" s="229">
        <f t="shared" si="3"/>
        <v>124139784</v>
      </c>
      <c r="N35" s="177"/>
      <c r="O35" s="177"/>
      <c r="Q35" s="177"/>
      <c r="R35" s="177"/>
    </row>
    <row r="36" spans="1:18" s="180" customFormat="1" ht="25.5">
      <c r="A36" s="442"/>
      <c r="B36" s="14" t="s">
        <v>461</v>
      </c>
      <c r="C36" s="14" t="s">
        <v>462</v>
      </c>
      <c r="D36" s="246"/>
      <c r="E36" s="310"/>
      <c r="F36" s="246"/>
      <c r="G36" s="229">
        <v>0</v>
      </c>
      <c r="H36" s="230"/>
      <c r="I36" s="230"/>
      <c r="J36" s="229">
        <f t="shared" si="1"/>
        <v>0</v>
      </c>
      <c r="K36" s="229">
        <f t="shared" si="2"/>
        <v>0</v>
      </c>
      <c r="L36" s="229">
        <f t="shared" si="3"/>
        <v>0</v>
      </c>
      <c r="N36" s="177"/>
      <c r="O36" s="177"/>
      <c r="Q36" s="177"/>
      <c r="R36" s="177"/>
    </row>
    <row r="37" spans="1:18" s="180" customFormat="1" ht="25.5">
      <c r="A37" s="442">
        <v>10</v>
      </c>
      <c r="B37" s="14" t="s">
        <v>430</v>
      </c>
      <c r="C37" s="14" t="s">
        <v>131</v>
      </c>
      <c r="D37" s="305">
        <v>170564</v>
      </c>
      <c r="E37" s="310">
        <v>96189</v>
      </c>
      <c r="F37" s="243">
        <v>266753</v>
      </c>
      <c r="G37" s="229">
        <v>10268519</v>
      </c>
      <c r="H37" s="230">
        <v>120126</v>
      </c>
      <c r="I37" s="230">
        <v>10587628</v>
      </c>
      <c r="J37" s="229">
        <f t="shared" si="1"/>
        <v>10097955</v>
      </c>
      <c r="K37" s="229">
        <f t="shared" si="2"/>
        <v>23937</v>
      </c>
      <c r="L37" s="229">
        <f t="shared" si="3"/>
        <v>10320875</v>
      </c>
      <c r="N37" s="177"/>
      <c r="O37" s="177"/>
      <c r="Q37" s="177"/>
      <c r="R37" s="177"/>
    </row>
    <row r="38" spans="1:18" s="180" customFormat="1" ht="25.5">
      <c r="A38" s="442"/>
      <c r="B38" s="14" t="s">
        <v>301</v>
      </c>
      <c r="C38" s="14" t="s">
        <v>132</v>
      </c>
      <c r="D38" s="243">
        <v>170564</v>
      </c>
      <c r="E38" s="310">
        <v>96189</v>
      </c>
      <c r="F38" s="243">
        <v>266753</v>
      </c>
      <c r="G38" s="229">
        <v>2768519</v>
      </c>
      <c r="H38" s="230">
        <v>120126</v>
      </c>
      <c r="I38" s="230">
        <v>3087628</v>
      </c>
      <c r="J38" s="229">
        <f t="shared" si="1"/>
        <v>2597955</v>
      </c>
      <c r="K38" s="229">
        <f t="shared" si="2"/>
        <v>23937</v>
      </c>
      <c r="L38" s="229">
        <f t="shared" si="3"/>
        <v>2820875</v>
      </c>
      <c r="N38" s="177"/>
      <c r="O38" s="177"/>
      <c r="Q38" s="177"/>
      <c r="R38" s="177"/>
    </row>
    <row r="39" spans="1:18" s="180" customFormat="1" ht="25.5">
      <c r="A39" s="442"/>
      <c r="B39" s="14" t="s">
        <v>431</v>
      </c>
      <c r="C39" s="14" t="s">
        <v>198</v>
      </c>
      <c r="D39" s="246"/>
      <c r="E39" s="310"/>
      <c r="F39" s="243"/>
      <c r="G39" s="229">
        <v>7500000</v>
      </c>
      <c r="H39" s="230"/>
      <c r="I39" s="230">
        <v>7500000</v>
      </c>
      <c r="J39" s="229">
        <f t="shared" si="1"/>
        <v>7500000</v>
      </c>
      <c r="K39" s="229">
        <f t="shared" si="2"/>
        <v>0</v>
      </c>
      <c r="L39" s="229">
        <f t="shared" si="3"/>
        <v>7500000</v>
      </c>
      <c r="N39" s="177"/>
      <c r="O39" s="177"/>
      <c r="Q39" s="177"/>
      <c r="R39" s="177"/>
    </row>
    <row r="40" spans="1:18" s="180" customFormat="1" ht="25.5">
      <c r="A40" s="442"/>
      <c r="B40" s="14" t="s">
        <v>302</v>
      </c>
      <c r="C40" s="14" t="s">
        <v>193</v>
      </c>
      <c r="D40" s="246"/>
      <c r="E40" s="310"/>
      <c r="F40" s="246"/>
      <c r="G40" s="229">
        <v>0</v>
      </c>
      <c r="H40" s="230"/>
      <c r="I40" s="230"/>
      <c r="J40" s="229">
        <f t="shared" si="1"/>
        <v>0</v>
      </c>
      <c r="K40" s="229">
        <f t="shared" si="2"/>
        <v>0</v>
      </c>
      <c r="L40" s="229">
        <f t="shared" si="3"/>
        <v>0</v>
      </c>
      <c r="N40" s="177"/>
      <c r="O40" s="177"/>
      <c r="Q40" s="177"/>
      <c r="R40" s="177"/>
    </row>
    <row r="41" spans="1:18" s="180" customFormat="1" ht="25.5">
      <c r="A41" s="442" t="s">
        <v>133</v>
      </c>
      <c r="B41" s="18" t="s">
        <v>432</v>
      </c>
      <c r="C41" s="14" t="s">
        <v>134</v>
      </c>
      <c r="D41" s="306">
        <v>-322644602</v>
      </c>
      <c r="E41" s="446">
        <v>-390091499</v>
      </c>
      <c r="F41" s="306">
        <v>-712736101</v>
      </c>
      <c r="G41" s="229">
        <v>-563314021</v>
      </c>
      <c r="H41" s="230">
        <v>-727387732</v>
      </c>
      <c r="I41" s="230">
        <v>-1857491134</v>
      </c>
      <c r="J41" s="229">
        <f t="shared" si="1"/>
        <v>-240669419</v>
      </c>
      <c r="K41" s="229">
        <f t="shared" si="2"/>
        <v>-337296233</v>
      </c>
      <c r="L41" s="229">
        <f t="shared" si="3"/>
        <v>-1144755033</v>
      </c>
      <c r="N41" s="177"/>
      <c r="O41" s="177"/>
      <c r="Q41" s="177"/>
      <c r="R41" s="177"/>
    </row>
    <row r="42" spans="1:18" s="180" customFormat="1" ht="25.5">
      <c r="A42" s="442" t="s">
        <v>135</v>
      </c>
      <c r="B42" s="18" t="s">
        <v>433</v>
      </c>
      <c r="C42" s="14" t="s">
        <v>136</v>
      </c>
      <c r="D42" s="307">
        <v>4541567600</v>
      </c>
      <c r="E42" s="447">
        <v>1459093000</v>
      </c>
      <c r="F42" s="307">
        <v>6000660600</v>
      </c>
      <c r="G42" s="229">
        <v>-1318287000</v>
      </c>
      <c r="H42" s="230">
        <v>178922500</v>
      </c>
      <c r="I42" s="230">
        <v>-962017550</v>
      </c>
      <c r="J42" s="229">
        <f t="shared" si="1"/>
        <v>-5859854600</v>
      </c>
      <c r="K42" s="229">
        <f t="shared" si="2"/>
        <v>-1280170500</v>
      </c>
      <c r="L42" s="229">
        <f t="shared" si="3"/>
        <v>-6962678150</v>
      </c>
      <c r="N42" s="177"/>
      <c r="O42" s="177"/>
      <c r="Q42" s="177"/>
      <c r="R42" s="177"/>
    </row>
    <row r="43" spans="1:18" s="180" customFormat="1" ht="51">
      <c r="A43" s="442">
        <v>1</v>
      </c>
      <c r="B43" s="14" t="s">
        <v>497</v>
      </c>
      <c r="C43" s="14" t="s">
        <v>137</v>
      </c>
      <c r="D43" s="308">
        <v>3270726126</v>
      </c>
      <c r="E43" s="448">
        <v>-546411776</v>
      </c>
      <c r="F43" s="308">
        <v>2724314350</v>
      </c>
      <c r="G43" s="229">
        <v>456930905</v>
      </c>
      <c r="H43" s="230">
        <v>-1328236385</v>
      </c>
      <c r="I43" s="230">
        <v>2037102835</v>
      </c>
      <c r="J43" s="229">
        <f t="shared" si="1"/>
        <v>-2813795221</v>
      </c>
      <c r="K43" s="229">
        <f t="shared" si="2"/>
        <v>-781824609</v>
      </c>
      <c r="L43" s="229">
        <f t="shared" si="3"/>
        <v>-687211515</v>
      </c>
      <c r="N43" s="177"/>
      <c r="O43" s="177"/>
      <c r="Q43" s="177"/>
      <c r="R43" s="177"/>
    </row>
    <row r="44" spans="1:18" s="180" customFormat="1" ht="25.5">
      <c r="A44" s="442">
        <v>2</v>
      </c>
      <c r="B44" s="14" t="s">
        <v>434</v>
      </c>
      <c r="C44" s="14" t="s">
        <v>138</v>
      </c>
      <c r="D44" s="305">
        <v>1270841474</v>
      </c>
      <c r="E44" s="445">
        <v>2005504776</v>
      </c>
      <c r="F44" s="305">
        <v>3276346250</v>
      </c>
      <c r="G44" s="229">
        <v>-1775217905</v>
      </c>
      <c r="H44" s="230">
        <v>1507158885</v>
      </c>
      <c r="I44" s="230">
        <v>-2999120385</v>
      </c>
      <c r="J44" s="229">
        <f t="shared" si="1"/>
        <v>-3046059379</v>
      </c>
      <c r="K44" s="229">
        <f t="shared" si="2"/>
        <v>-498345891</v>
      </c>
      <c r="L44" s="229">
        <f t="shared" si="3"/>
        <v>-6275466635</v>
      </c>
      <c r="N44" s="177"/>
      <c r="O44" s="177"/>
      <c r="Q44" s="177"/>
      <c r="R44" s="177"/>
    </row>
    <row r="45" spans="1:18" s="180" customFormat="1" ht="51">
      <c r="A45" s="442" t="s">
        <v>139</v>
      </c>
      <c r="B45" s="18" t="s">
        <v>435</v>
      </c>
      <c r="C45" s="14" t="s">
        <v>140</v>
      </c>
      <c r="D45" s="307">
        <v>4218922998</v>
      </c>
      <c r="E45" s="447">
        <v>1069001501</v>
      </c>
      <c r="F45" s="307">
        <v>5287924499</v>
      </c>
      <c r="G45" s="229">
        <v>-1881601021</v>
      </c>
      <c r="H45" s="230">
        <v>-548465232</v>
      </c>
      <c r="I45" s="230">
        <v>-2819508684</v>
      </c>
      <c r="J45" s="229">
        <f t="shared" si="1"/>
        <v>-6100524019</v>
      </c>
      <c r="K45" s="229">
        <f t="shared" si="2"/>
        <v>-1617466733</v>
      </c>
      <c r="L45" s="229">
        <f t="shared" si="3"/>
        <v>-8107433183</v>
      </c>
      <c r="N45" s="177"/>
      <c r="O45" s="177"/>
      <c r="Q45" s="177"/>
      <c r="R45" s="177"/>
    </row>
    <row r="46" spans="1:18" s="180" customFormat="1" ht="25.5">
      <c r="A46" s="442" t="s">
        <v>67</v>
      </c>
      <c r="B46" s="18" t="s">
        <v>436</v>
      </c>
      <c r="C46" s="14" t="s">
        <v>141</v>
      </c>
      <c r="D46" s="307">
        <v>73329583006</v>
      </c>
      <c r="E46" s="447">
        <v>69850806498</v>
      </c>
      <c r="F46" s="307">
        <v>69850806498</v>
      </c>
      <c r="G46" s="229">
        <v>82464580009</v>
      </c>
      <c r="H46" s="230">
        <v>84123129374</v>
      </c>
      <c r="I46" s="230">
        <v>65257390753</v>
      </c>
      <c r="J46" s="229">
        <f t="shared" si="1"/>
        <v>9134997003</v>
      </c>
      <c r="K46" s="229">
        <f t="shared" si="2"/>
        <v>14272322876</v>
      </c>
      <c r="L46" s="229">
        <f t="shared" si="3"/>
        <v>-4593415745</v>
      </c>
      <c r="N46" s="177"/>
      <c r="O46" s="177"/>
      <c r="Q46" s="177"/>
      <c r="R46" s="177"/>
    </row>
    <row r="47" spans="1:18" s="180" customFormat="1" ht="38.25">
      <c r="A47" s="442" t="s">
        <v>142</v>
      </c>
      <c r="B47" s="18" t="s">
        <v>437</v>
      </c>
      <c r="C47" s="14" t="s">
        <v>143</v>
      </c>
      <c r="D47" s="307">
        <v>-5137447537</v>
      </c>
      <c r="E47" s="447">
        <v>3478776508</v>
      </c>
      <c r="F47" s="307">
        <v>-1658671029</v>
      </c>
      <c r="G47" s="229">
        <v>-12613773511</v>
      </c>
      <c r="H47" s="230">
        <v>-1658549365</v>
      </c>
      <c r="I47" s="230">
        <v>4593415745</v>
      </c>
      <c r="J47" s="229">
        <f t="shared" si="1"/>
        <v>-7476325974</v>
      </c>
      <c r="K47" s="229">
        <f t="shared" si="2"/>
        <v>-5137325873</v>
      </c>
      <c r="L47" s="229">
        <f t="shared" si="3"/>
        <v>6252086774</v>
      </c>
      <c r="M47" s="179"/>
      <c r="N47" s="177"/>
      <c r="O47" s="177"/>
      <c r="Q47" s="177"/>
      <c r="R47" s="177"/>
    </row>
    <row r="48" spans="1:18" s="180" customFormat="1" ht="51">
      <c r="A48" s="442">
        <v>1</v>
      </c>
      <c r="B48" s="14" t="s">
        <v>438</v>
      </c>
      <c r="C48" s="14" t="s">
        <v>303</v>
      </c>
      <c r="D48" s="305">
        <v>4218922998</v>
      </c>
      <c r="E48" s="445">
        <v>1069001501</v>
      </c>
      <c r="F48" s="305">
        <v>5287924499</v>
      </c>
      <c r="G48" s="229">
        <v>-1881601021</v>
      </c>
      <c r="H48" s="230">
        <v>-548465232</v>
      </c>
      <c r="I48" s="230">
        <v>-2819508684</v>
      </c>
      <c r="J48" s="229">
        <f t="shared" si="1"/>
        <v>-6100524019</v>
      </c>
      <c r="K48" s="229">
        <f t="shared" si="2"/>
        <v>-1617466733</v>
      </c>
      <c r="L48" s="229">
        <f t="shared" si="3"/>
        <v>-8107433183</v>
      </c>
      <c r="N48" s="177"/>
      <c r="O48" s="177"/>
      <c r="Q48" s="177"/>
      <c r="R48" s="177"/>
    </row>
    <row r="49" spans="1:17" s="180" customFormat="1" ht="51">
      <c r="A49" s="442">
        <v>2</v>
      </c>
      <c r="B49" s="14" t="s">
        <v>498</v>
      </c>
      <c r="C49" s="14" t="s">
        <v>304</v>
      </c>
      <c r="D49" s="246"/>
      <c r="E49" s="310"/>
      <c r="F49" s="246"/>
      <c r="G49" s="229">
        <v>0</v>
      </c>
      <c r="H49" s="230"/>
      <c r="I49" s="230"/>
      <c r="J49" s="229">
        <f t="shared" si="1"/>
        <v>0</v>
      </c>
      <c r="K49" s="229">
        <f t="shared" si="2"/>
        <v>0</v>
      </c>
      <c r="L49" s="229">
        <f t="shared" si="3"/>
        <v>0</v>
      </c>
      <c r="N49" s="177"/>
      <c r="O49" s="177"/>
      <c r="Q49" s="177"/>
    </row>
    <row r="50" spans="1:17" s="180" customFormat="1" ht="51">
      <c r="A50" s="442">
        <v>3</v>
      </c>
      <c r="B50" s="14" t="s">
        <v>577</v>
      </c>
      <c r="C50" s="14" t="s">
        <v>144</v>
      </c>
      <c r="D50" s="305">
        <v>-9356370535</v>
      </c>
      <c r="E50" s="449">
        <v>2409775007</v>
      </c>
      <c r="F50" s="305">
        <v>-6946595528</v>
      </c>
      <c r="G50" s="229">
        <v>-10732172490</v>
      </c>
      <c r="H50" s="230">
        <v>-1110084133</v>
      </c>
      <c r="I50" s="230">
        <v>7412924429</v>
      </c>
      <c r="J50" s="229">
        <f t="shared" si="1"/>
        <v>-1375801955</v>
      </c>
      <c r="K50" s="229">
        <f t="shared" si="2"/>
        <v>-3519859140</v>
      </c>
      <c r="L50" s="229">
        <f t="shared" si="3"/>
        <v>14359519957</v>
      </c>
      <c r="N50" s="177"/>
      <c r="O50" s="177"/>
      <c r="Q50" s="177"/>
    </row>
    <row r="51" spans="1:17" s="180" customFormat="1" ht="25.5">
      <c r="A51" s="442" t="s">
        <v>145</v>
      </c>
      <c r="B51" s="18" t="s">
        <v>439</v>
      </c>
      <c r="C51" s="14" t="s">
        <v>146</v>
      </c>
      <c r="D51" s="246">
        <v>68192135469</v>
      </c>
      <c r="E51" s="312">
        <v>73329583006</v>
      </c>
      <c r="F51" s="246">
        <v>68192135469</v>
      </c>
      <c r="G51" s="229">
        <v>69850806498</v>
      </c>
      <c r="H51" s="230">
        <v>82464580009</v>
      </c>
      <c r="I51" s="230">
        <v>69850806498</v>
      </c>
      <c r="J51" s="229">
        <f t="shared" si="1"/>
        <v>1658671029</v>
      </c>
      <c r="K51" s="229">
        <f t="shared" si="2"/>
        <v>9134997003</v>
      </c>
      <c r="L51" s="229">
        <f t="shared" si="3"/>
        <v>1658671029</v>
      </c>
      <c r="N51" s="177"/>
      <c r="O51" s="177"/>
      <c r="Q51" s="177"/>
    </row>
    <row r="52" spans="1:17" s="180" customFormat="1" ht="38.25">
      <c r="A52" s="442" t="s">
        <v>257</v>
      </c>
      <c r="B52" s="18" t="s">
        <v>440</v>
      </c>
      <c r="C52" s="14" t="s">
        <v>258</v>
      </c>
      <c r="D52" s="246"/>
      <c r="E52" s="312"/>
      <c r="F52" s="243"/>
      <c r="G52" s="230"/>
      <c r="H52" s="230"/>
      <c r="I52" s="230"/>
      <c r="J52" s="230"/>
    </row>
    <row r="53" spans="1:17" s="180" customFormat="1" ht="38.25">
      <c r="A53" s="442"/>
      <c r="B53" s="14" t="s">
        <v>441</v>
      </c>
      <c r="C53" s="14" t="s">
        <v>259</v>
      </c>
      <c r="D53" s="309"/>
      <c r="E53" s="309"/>
      <c r="F53" s="310"/>
      <c r="G53" s="230"/>
      <c r="H53" s="230"/>
      <c r="I53" s="230"/>
      <c r="J53" s="230"/>
    </row>
    <row r="54" spans="1:17">
      <c r="A54" s="30"/>
      <c r="B54" s="30"/>
      <c r="C54" s="31"/>
      <c r="D54" s="31"/>
      <c r="E54" s="318"/>
      <c r="F54" s="33"/>
    </row>
    <row r="55" spans="1:17" s="27" customFormat="1">
      <c r="A55" s="29" t="s">
        <v>176</v>
      </c>
      <c r="B55" s="30"/>
      <c r="C55" s="31"/>
      <c r="D55" s="32" t="s">
        <v>177</v>
      </c>
      <c r="E55" s="32"/>
      <c r="F55" s="33"/>
      <c r="G55" s="212"/>
      <c r="H55" s="212"/>
      <c r="I55" s="212"/>
      <c r="J55" s="212"/>
    </row>
    <row r="56" spans="1:17" s="27" customFormat="1">
      <c r="A56" s="56" t="s">
        <v>178</v>
      </c>
      <c r="B56" s="30"/>
      <c r="C56" s="31"/>
      <c r="D56" s="57" t="s">
        <v>179</v>
      </c>
      <c r="E56" s="57"/>
      <c r="F56" s="33"/>
      <c r="G56" s="212"/>
      <c r="H56" s="212"/>
      <c r="I56" s="212"/>
      <c r="J56" s="212"/>
    </row>
    <row r="57" spans="1:17" s="27" customFormat="1">
      <c r="A57" s="30"/>
      <c r="B57" s="30"/>
      <c r="C57" s="31"/>
      <c r="D57" s="31"/>
      <c r="E57" s="31"/>
      <c r="F57" s="33"/>
      <c r="G57" s="212"/>
      <c r="H57" s="212"/>
      <c r="I57" s="212"/>
      <c r="J57" s="212"/>
    </row>
    <row r="58" spans="1:17" s="27" customFormat="1">
      <c r="A58" s="30"/>
      <c r="B58" s="30"/>
      <c r="C58" s="31"/>
      <c r="D58" s="31"/>
      <c r="E58" s="31"/>
      <c r="F58" s="33"/>
      <c r="G58" s="212"/>
      <c r="H58" s="212"/>
      <c r="I58" s="212"/>
      <c r="J58" s="212"/>
    </row>
    <row r="59" spans="1:17" s="27" customFormat="1">
      <c r="A59" s="30"/>
      <c r="B59" s="30"/>
      <c r="C59" s="31"/>
      <c r="D59" s="31"/>
      <c r="E59" s="31"/>
      <c r="F59" s="33"/>
      <c r="G59" s="212"/>
      <c r="H59" s="212"/>
      <c r="I59" s="212"/>
      <c r="J59" s="212"/>
    </row>
    <row r="60" spans="1:17" s="27" customFormat="1">
      <c r="A60" s="30"/>
      <c r="B60" s="30"/>
      <c r="C60" s="31"/>
      <c r="D60" s="31"/>
      <c r="E60" s="31"/>
      <c r="F60" s="33"/>
      <c r="G60" s="212"/>
      <c r="H60" s="212"/>
      <c r="I60" s="212"/>
      <c r="J60" s="212"/>
    </row>
    <row r="61" spans="1:17" s="27" customFormat="1">
      <c r="A61" s="30"/>
      <c r="B61" s="30"/>
      <c r="C61" s="31"/>
      <c r="D61" s="31"/>
      <c r="E61" s="31"/>
      <c r="F61" s="33"/>
      <c r="G61" s="212"/>
      <c r="H61" s="212"/>
      <c r="I61" s="212"/>
      <c r="J61" s="212"/>
    </row>
    <row r="62" spans="1:17" s="27" customFormat="1">
      <c r="A62" s="30"/>
      <c r="B62" s="30"/>
      <c r="C62" s="31"/>
      <c r="D62" s="31"/>
      <c r="E62" s="31"/>
      <c r="F62" s="33"/>
      <c r="G62" s="212"/>
      <c r="H62" s="212"/>
      <c r="I62" s="212"/>
      <c r="J62" s="212"/>
    </row>
    <row r="63" spans="1:17" s="27" customFormat="1">
      <c r="A63" s="34"/>
      <c r="B63" s="34"/>
      <c r="C63" s="31"/>
      <c r="D63" s="35"/>
      <c r="E63" s="35"/>
      <c r="F63" s="33"/>
      <c r="G63" s="212"/>
      <c r="H63" s="212"/>
      <c r="I63" s="212"/>
      <c r="J63" s="212"/>
    </row>
    <row r="64" spans="1:17" s="27" customFormat="1">
      <c r="A64" s="29" t="s">
        <v>238</v>
      </c>
      <c r="B64" s="30"/>
      <c r="C64" s="31"/>
      <c r="D64" s="32" t="s">
        <v>472</v>
      </c>
      <c r="E64" s="32"/>
      <c r="F64" s="33"/>
      <c r="G64" s="212"/>
      <c r="H64" s="212"/>
      <c r="I64" s="212"/>
      <c r="J64" s="212"/>
    </row>
    <row r="65" spans="1:9" s="103" customFormat="1" ht="15">
      <c r="A65" s="29" t="s">
        <v>580</v>
      </c>
      <c r="B65" s="27"/>
      <c r="C65" s="198"/>
      <c r="I65" s="32"/>
    </row>
    <row r="66" spans="1:9" s="103" customFormat="1" ht="15">
      <c r="A66" s="27" t="s">
        <v>239</v>
      </c>
      <c r="B66" s="27"/>
      <c r="C66" s="198"/>
      <c r="I66" s="31"/>
    </row>
    <row r="67" spans="1:9">
      <c r="A67" s="30"/>
      <c r="B67" s="30"/>
      <c r="C67" s="31"/>
      <c r="D67" s="31"/>
      <c r="E67" s="318"/>
      <c r="F67" s="33"/>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paperSize="9" scale="72" fitToHeight="2" orientation="portrait" r:id="rId1"/>
  <rowBreaks count="1" manualBreakCount="1">
    <brk id="3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6"/>
  <sheetViews>
    <sheetView view="pageBreakPreview" zoomScaleNormal="100" zoomScaleSheetLayoutView="100" workbookViewId="0">
      <selection sqref="A1:G83"/>
    </sheetView>
  </sheetViews>
  <sheetFormatPr defaultRowHeight="15"/>
  <cols>
    <col min="1" max="1" width="6" style="131" customWidth="1"/>
    <col min="2" max="2" width="33.7109375" style="132" customWidth="1"/>
    <col min="3" max="3" width="12.28515625" style="132" customWidth="1"/>
    <col min="4" max="4" width="14.85546875" style="132" customWidth="1"/>
    <col min="5" max="5" width="20" style="132" customWidth="1"/>
    <col min="6" max="6" width="24.42578125" style="132" customWidth="1"/>
    <col min="7" max="7" width="20.85546875" style="132" customWidth="1"/>
    <col min="8" max="8" width="2.5703125" style="103" hidden="1" customWidth="1"/>
    <col min="9" max="9" width="16.85546875" style="24" hidden="1" customWidth="1"/>
    <col min="10" max="10" width="17.28515625" style="24" hidden="1" customWidth="1"/>
    <col min="11" max="11" width="18" style="24" hidden="1" customWidth="1"/>
    <col min="12" max="12" width="0" style="135" hidden="1" customWidth="1"/>
    <col min="13" max="13" width="0" style="103" hidden="1" customWidth="1"/>
    <col min="14" max="14" width="16" style="103" hidden="1" customWidth="1"/>
    <col min="15" max="15" width="0" style="103" hidden="1" customWidth="1"/>
    <col min="16" max="16" width="0" style="135" hidden="1" customWidth="1"/>
    <col min="17" max="19" width="0" style="103" hidden="1" customWidth="1"/>
    <col min="20" max="16384" width="9.140625" style="103"/>
  </cols>
  <sheetData>
    <row r="1" spans="1:16" ht="25.5" customHeight="1">
      <c r="A1" s="413" t="s">
        <v>485</v>
      </c>
      <c r="B1" s="413"/>
      <c r="C1" s="413"/>
      <c r="D1" s="413"/>
      <c r="E1" s="413"/>
      <c r="F1" s="413"/>
      <c r="G1" s="413"/>
      <c r="H1" s="182"/>
    </row>
    <row r="2" spans="1:16" ht="29.25" customHeight="1">
      <c r="A2" s="414" t="s">
        <v>486</v>
      </c>
      <c r="B2" s="414"/>
      <c r="C2" s="414"/>
      <c r="D2" s="414"/>
      <c r="E2" s="414"/>
      <c r="F2" s="414"/>
      <c r="G2" s="414"/>
      <c r="H2" s="104"/>
    </row>
    <row r="3" spans="1:16">
      <c r="A3" s="415" t="s">
        <v>281</v>
      </c>
      <c r="B3" s="415"/>
      <c r="C3" s="415"/>
      <c r="D3" s="415"/>
      <c r="E3" s="415"/>
      <c r="F3" s="415"/>
      <c r="G3" s="415"/>
      <c r="H3" s="181"/>
    </row>
    <row r="4" spans="1:16">
      <c r="A4" s="415"/>
      <c r="B4" s="415"/>
      <c r="C4" s="415"/>
      <c r="D4" s="415"/>
      <c r="E4" s="415"/>
      <c r="F4" s="415"/>
      <c r="G4" s="415"/>
      <c r="H4" s="181"/>
    </row>
    <row r="5" spans="1:16">
      <c r="A5" s="409" t="str">
        <f>'ngay thang'!B12</f>
        <v>Tại ngày 30 tháng 06 năm 2025/As at 30 Jun 2025</v>
      </c>
      <c r="B5" s="409"/>
      <c r="C5" s="409"/>
      <c r="D5" s="409"/>
      <c r="E5" s="409"/>
      <c r="F5" s="409"/>
      <c r="G5" s="409"/>
      <c r="H5" s="184"/>
    </row>
    <row r="6" spans="1:16">
      <c r="A6" s="183"/>
      <c r="B6" s="183"/>
      <c r="C6" s="183"/>
      <c r="D6" s="183"/>
      <c r="E6" s="183"/>
      <c r="F6" s="1"/>
      <c r="G6" s="1"/>
      <c r="H6" s="27"/>
    </row>
    <row r="7" spans="1:16" ht="31.5" customHeight="1">
      <c r="A7" s="412" t="s">
        <v>246</v>
      </c>
      <c r="B7" s="412"/>
      <c r="C7" s="385" t="s">
        <v>624</v>
      </c>
      <c r="D7" s="385"/>
      <c r="E7" s="385"/>
      <c r="F7" s="385"/>
      <c r="G7" s="1"/>
      <c r="H7" s="27"/>
    </row>
    <row r="8" spans="1:16" ht="29.25" customHeight="1">
      <c r="A8" s="412" t="s">
        <v>244</v>
      </c>
      <c r="B8" s="412"/>
      <c r="C8" s="412" t="s">
        <v>471</v>
      </c>
      <c r="D8" s="412"/>
      <c r="E8" s="412"/>
      <c r="F8" s="412"/>
      <c r="G8" s="105"/>
      <c r="H8" s="52"/>
    </row>
    <row r="9" spans="1:16" ht="29.25" customHeight="1">
      <c r="A9" s="411" t="s">
        <v>243</v>
      </c>
      <c r="B9" s="411"/>
      <c r="C9" s="411" t="s">
        <v>245</v>
      </c>
      <c r="D9" s="411"/>
      <c r="E9" s="411"/>
      <c r="F9" s="411"/>
      <c r="G9" s="106"/>
      <c r="H9" s="52"/>
    </row>
    <row r="10" spans="1:16" ht="29.25" customHeight="1">
      <c r="A10" s="411" t="s">
        <v>247</v>
      </c>
      <c r="B10" s="411"/>
      <c r="C10" s="411" t="str">
        <f>'ngay thang'!B14</f>
        <v>Ngày 14 tháng 07 năm 2025
14 Jul 2025</v>
      </c>
      <c r="D10" s="411"/>
      <c r="E10" s="411"/>
      <c r="F10" s="411"/>
      <c r="G10" s="106"/>
      <c r="H10" s="107"/>
    </row>
    <row r="11" spans="1:16" ht="23.25" customHeight="1">
      <c r="A11" s="185"/>
      <c r="B11" s="185"/>
      <c r="C11" s="185"/>
      <c r="D11" s="185"/>
      <c r="E11" s="185"/>
      <c r="F11" s="185"/>
      <c r="G11" s="106"/>
      <c r="H11" s="107"/>
    </row>
    <row r="12" spans="1:16" s="111" customFormat="1" ht="18.75" customHeight="1">
      <c r="A12" s="108" t="s">
        <v>284</v>
      </c>
      <c r="B12" s="109"/>
      <c r="C12" s="109"/>
      <c r="D12" s="109"/>
      <c r="E12" s="109"/>
      <c r="F12" s="109"/>
      <c r="G12" s="109"/>
      <c r="H12" s="110"/>
      <c r="I12" s="133"/>
      <c r="J12" s="133"/>
      <c r="K12" s="133"/>
      <c r="L12" s="136"/>
      <c r="P12" s="136"/>
    </row>
    <row r="13" spans="1:16" s="115" customFormat="1" ht="63" customHeight="1">
      <c r="A13" s="112" t="s">
        <v>202</v>
      </c>
      <c r="B13" s="112" t="s">
        <v>203</v>
      </c>
      <c r="C13" s="112" t="s">
        <v>201</v>
      </c>
      <c r="D13" s="112" t="s">
        <v>232</v>
      </c>
      <c r="E13" s="112" t="s">
        <v>204</v>
      </c>
      <c r="F13" s="112" t="s">
        <v>205</v>
      </c>
      <c r="G13" s="113" t="s">
        <v>206</v>
      </c>
      <c r="H13" s="114"/>
      <c r="I13" s="63"/>
      <c r="J13" s="63"/>
      <c r="K13" s="63"/>
      <c r="L13" s="137"/>
      <c r="P13" s="137"/>
    </row>
    <row r="14" spans="1:16" s="115" customFormat="1" ht="63" customHeight="1">
      <c r="A14" s="112" t="s">
        <v>46</v>
      </c>
      <c r="B14" s="116" t="s">
        <v>499</v>
      </c>
      <c r="C14" s="112"/>
      <c r="D14" s="112"/>
      <c r="E14" s="112"/>
      <c r="F14" s="112"/>
      <c r="G14" s="113"/>
      <c r="H14" s="114"/>
      <c r="I14" s="63"/>
      <c r="J14" s="63"/>
      <c r="K14" s="63"/>
      <c r="L14" s="137"/>
      <c r="P14" s="137"/>
    </row>
    <row r="15" spans="1:16" s="23" customFormat="1" ht="51">
      <c r="A15" s="94" t="s">
        <v>56</v>
      </c>
      <c r="B15" s="94" t="s">
        <v>500</v>
      </c>
      <c r="C15" s="94">
        <v>2246</v>
      </c>
      <c r="D15" s="95"/>
      <c r="E15" s="95"/>
      <c r="F15" s="95"/>
      <c r="G15" s="96"/>
      <c r="I15" s="134"/>
      <c r="J15" s="134"/>
      <c r="K15" s="134"/>
      <c r="L15" s="138"/>
      <c r="P15" s="138"/>
    </row>
    <row r="16" spans="1:16" s="22" customFormat="1">
      <c r="A16" s="61">
        <v>1</v>
      </c>
      <c r="B16" s="61" t="s">
        <v>629</v>
      </c>
      <c r="C16" s="61">
        <v>2246.1</v>
      </c>
      <c r="D16" s="248">
        <v>38100</v>
      </c>
      <c r="E16" s="248">
        <v>64200</v>
      </c>
      <c r="F16" s="249">
        <f>E16*D16</f>
        <v>2446020000</v>
      </c>
      <c r="G16" s="250">
        <f t="shared" ref="G16:G36" si="0">F16/$F$67</f>
        <v>3.5416429062794963E-2</v>
      </c>
      <c r="H16" s="361">
        <v>48000</v>
      </c>
      <c r="I16" s="361">
        <v>70900</v>
      </c>
      <c r="J16" s="362">
        <v>3403200000</v>
      </c>
      <c r="K16" s="363">
        <v>4.8459182090894233E-2</v>
      </c>
      <c r="L16" s="368">
        <f>+H16-D16</f>
        <v>9900</v>
      </c>
      <c r="M16" s="368">
        <f t="shared" ref="M16:O16" si="1">+I16-E16</f>
        <v>6700</v>
      </c>
      <c r="N16" s="368">
        <f t="shared" si="1"/>
        <v>957180000</v>
      </c>
      <c r="O16" s="368">
        <f t="shared" si="1"/>
        <v>1.304275302809927E-2</v>
      </c>
      <c r="P16" s="135"/>
    </row>
    <row r="17" spans="1:16" s="22" customFormat="1">
      <c r="A17" s="61">
        <v>2</v>
      </c>
      <c r="B17" s="61" t="s">
        <v>656</v>
      </c>
      <c r="C17" s="61">
        <v>2246.1999999999998</v>
      </c>
      <c r="D17" s="248">
        <v>77000</v>
      </c>
      <c r="E17" s="248">
        <v>17900</v>
      </c>
      <c r="F17" s="249">
        <f t="shared" ref="F17:F35" si="2">E17*D17</f>
        <v>1378300000</v>
      </c>
      <c r="G17" s="250">
        <f t="shared" si="0"/>
        <v>1.9956690532886196E-2</v>
      </c>
      <c r="H17" s="361">
        <v>47900</v>
      </c>
      <c r="I17" s="361">
        <v>68700</v>
      </c>
      <c r="J17" s="362">
        <v>3290730000</v>
      </c>
      <c r="K17" s="363">
        <v>4.6857688141151974E-2</v>
      </c>
      <c r="L17" s="368">
        <f t="shared" ref="L17:L65" si="3">+H17-D17</f>
        <v>-29100</v>
      </c>
      <c r="M17" s="368">
        <f t="shared" ref="M17:M65" si="4">+I17-E17</f>
        <v>50800</v>
      </c>
      <c r="N17" s="368">
        <f t="shared" ref="N17:N65" si="5">+J17-F17</f>
        <v>1912430000</v>
      </c>
      <c r="O17" s="368">
        <f t="shared" ref="O17:O65" si="6">+K17-G17</f>
        <v>2.6900997608265777E-2</v>
      </c>
      <c r="P17" s="135"/>
    </row>
    <row r="18" spans="1:16" s="22" customFormat="1">
      <c r="A18" s="61">
        <v>3</v>
      </c>
      <c r="B18" s="61" t="s">
        <v>657</v>
      </c>
      <c r="C18" s="61">
        <v>2246.3000000000002</v>
      </c>
      <c r="D18" s="248">
        <v>20500</v>
      </c>
      <c r="E18" s="248">
        <v>102800</v>
      </c>
      <c r="F18" s="249">
        <f t="shared" si="2"/>
        <v>2107400000</v>
      </c>
      <c r="G18" s="250">
        <f t="shared" si="0"/>
        <v>3.0513480105205229E-2</v>
      </c>
      <c r="H18" s="361">
        <v>275500</v>
      </c>
      <c r="I18" s="361">
        <v>28500</v>
      </c>
      <c r="J18" s="362">
        <v>7851750000</v>
      </c>
      <c r="K18" s="363">
        <v>0.11180341530976105</v>
      </c>
      <c r="L18" s="368">
        <f t="shared" si="3"/>
        <v>255000</v>
      </c>
      <c r="M18" s="368">
        <f t="shared" si="4"/>
        <v>-74300</v>
      </c>
      <c r="N18" s="368">
        <f t="shared" si="5"/>
        <v>5744350000</v>
      </c>
      <c r="O18" s="368">
        <f t="shared" si="6"/>
        <v>8.1289935204555824E-2</v>
      </c>
      <c r="P18" s="135"/>
    </row>
    <row r="19" spans="1:16" s="22" customFormat="1">
      <c r="A19" s="61">
        <v>4</v>
      </c>
      <c r="B19" s="61" t="s">
        <v>658</v>
      </c>
      <c r="C19" s="61">
        <v>2246.4</v>
      </c>
      <c r="D19" s="248">
        <v>25050</v>
      </c>
      <c r="E19" s="248">
        <v>63200</v>
      </c>
      <c r="F19" s="249">
        <f t="shared" si="2"/>
        <v>1583160000</v>
      </c>
      <c r="G19" s="250">
        <f t="shared" si="0"/>
        <v>2.2922900808274041E-2</v>
      </c>
      <c r="H19" s="361">
        <v>283230</v>
      </c>
      <c r="I19" s="361">
        <v>26650</v>
      </c>
      <c r="J19" s="362">
        <v>7548079500</v>
      </c>
      <c r="K19" s="363">
        <v>0.10747936028650855</v>
      </c>
      <c r="L19" s="368">
        <f t="shared" si="3"/>
        <v>258180</v>
      </c>
      <c r="M19" s="368">
        <f t="shared" si="4"/>
        <v>-36550</v>
      </c>
      <c r="N19" s="368">
        <f t="shared" si="5"/>
        <v>5964919500</v>
      </c>
      <c r="O19" s="368">
        <f t="shared" si="6"/>
        <v>8.4556459478234508E-2</v>
      </c>
      <c r="P19" s="135"/>
    </row>
    <row r="20" spans="1:16" s="22" customFormat="1">
      <c r="A20" s="61">
        <v>5</v>
      </c>
      <c r="B20" s="61" t="s">
        <v>659</v>
      </c>
      <c r="C20" s="61">
        <v>2246.5</v>
      </c>
      <c r="D20" s="248">
        <v>28000</v>
      </c>
      <c r="E20" s="248">
        <v>57900</v>
      </c>
      <c r="F20" s="249">
        <f t="shared" si="2"/>
        <v>1621200000</v>
      </c>
      <c r="G20" s="250">
        <f t="shared" si="0"/>
        <v>2.3473689829438513E-2</v>
      </c>
      <c r="H20" s="361">
        <v>58000</v>
      </c>
      <c r="I20" s="361">
        <v>55700</v>
      </c>
      <c r="J20" s="362">
        <v>3230600000</v>
      </c>
      <c r="K20" s="363">
        <v>4.6001479096980172E-2</v>
      </c>
      <c r="L20" s="368">
        <f t="shared" si="3"/>
        <v>30000</v>
      </c>
      <c r="M20" s="368">
        <f t="shared" si="4"/>
        <v>-2200</v>
      </c>
      <c r="N20" s="368">
        <f t="shared" si="5"/>
        <v>1609400000</v>
      </c>
      <c r="O20" s="368">
        <f t="shared" si="6"/>
        <v>2.2527789267541658E-2</v>
      </c>
      <c r="P20" s="135"/>
    </row>
    <row r="21" spans="1:16" s="22" customFormat="1">
      <c r="A21" s="61">
        <v>6</v>
      </c>
      <c r="B21" s="61" t="s">
        <v>660</v>
      </c>
      <c r="C21" s="61">
        <v>2246.6</v>
      </c>
      <c r="D21" s="248">
        <v>261330</v>
      </c>
      <c r="E21" s="248">
        <v>25350</v>
      </c>
      <c r="F21" s="249">
        <f t="shared" si="2"/>
        <v>6624715500</v>
      </c>
      <c r="G21" s="250">
        <f t="shared" si="0"/>
        <v>9.5920624756522119E-2</v>
      </c>
      <c r="H21" s="361">
        <v>114800</v>
      </c>
      <c r="I21" s="361">
        <v>27200</v>
      </c>
      <c r="J21" s="362">
        <v>3122560000</v>
      </c>
      <c r="K21" s="363">
        <v>4.446306524146177E-2</v>
      </c>
      <c r="L21" s="368">
        <f t="shared" si="3"/>
        <v>-146530</v>
      </c>
      <c r="M21" s="368">
        <f t="shared" si="4"/>
        <v>1850</v>
      </c>
      <c r="N21" s="368">
        <f t="shared" si="5"/>
        <v>-3502155500</v>
      </c>
      <c r="O21" s="368">
        <f t="shared" si="6"/>
        <v>-5.1457559515060348E-2</v>
      </c>
      <c r="P21" s="135"/>
    </row>
    <row r="22" spans="1:16" s="22" customFormat="1">
      <c r="A22" s="61">
        <v>7</v>
      </c>
      <c r="B22" s="61" t="s">
        <v>646</v>
      </c>
      <c r="C22" s="61">
        <v>2246.6999999999998</v>
      </c>
      <c r="D22" s="248">
        <v>256500</v>
      </c>
      <c r="E22" s="248">
        <v>12350</v>
      </c>
      <c r="F22" s="249">
        <f t="shared" si="2"/>
        <v>3167775000</v>
      </c>
      <c r="G22" s="250">
        <f t="shared" si="0"/>
        <v>4.5866868862231423E-2</v>
      </c>
      <c r="H22" s="361">
        <v>234140</v>
      </c>
      <c r="I22" s="361">
        <v>36100</v>
      </c>
      <c r="J22" s="362">
        <v>8452454000</v>
      </c>
      <c r="K22" s="363">
        <v>0.12035701912932162</v>
      </c>
      <c r="L22" s="368">
        <f t="shared" si="3"/>
        <v>-22360</v>
      </c>
      <c r="M22" s="368">
        <f t="shared" si="4"/>
        <v>23750</v>
      </c>
      <c r="N22" s="368">
        <f t="shared" si="5"/>
        <v>5284679000</v>
      </c>
      <c r="O22" s="368">
        <f t="shared" si="6"/>
        <v>7.4490150267090188E-2</v>
      </c>
      <c r="P22" s="135"/>
    </row>
    <row r="23" spans="1:16" s="22" customFormat="1">
      <c r="A23" s="61">
        <v>8</v>
      </c>
      <c r="B23" s="61" t="s">
        <v>630</v>
      </c>
      <c r="C23" s="61">
        <v>2246.8000000000002</v>
      </c>
      <c r="D23" s="248">
        <v>397476</v>
      </c>
      <c r="E23" s="248">
        <v>22700</v>
      </c>
      <c r="F23" s="249">
        <f t="shared" si="2"/>
        <v>9022705200</v>
      </c>
      <c r="G23" s="250">
        <f t="shared" si="0"/>
        <v>0.130641613179905</v>
      </c>
      <c r="H23" s="361">
        <v>83000</v>
      </c>
      <c r="I23" s="361">
        <v>36550</v>
      </c>
      <c r="J23" s="362">
        <v>3033650000</v>
      </c>
      <c r="K23" s="363">
        <v>4.3197049174318672E-2</v>
      </c>
      <c r="L23" s="368">
        <f t="shared" si="3"/>
        <v>-314476</v>
      </c>
      <c r="M23" s="368">
        <f t="shared" si="4"/>
        <v>13850</v>
      </c>
      <c r="N23" s="368">
        <f t="shared" si="5"/>
        <v>-5989055200</v>
      </c>
      <c r="O23" s="368">
        <f t="shared" si="6"/>
        <v>-8.7444564005586325E-2</v>
      </c>
      <c r="P23" s="135"/>
    </row>
    <row r="24" spans="1:16" s="22" customFormat="1">
      <c r="A24" s="61">
        <v>9</v>
      </c>
      <c r="B24" s="61" t="s">
        <v>631</v>
      </c>
      <c r="C24" s="61">
        <v>2246.9</v>
      </c>
      <c r="D24" s="248">
        <v>97400</v>
      </c>
      <c r="E24" s="248">
        <v>29400</v>
      </c>
      <c r="F24" s="249">
        <f t="shared" si="2"/>
        <v>2863560000</v>
      </c>
      <c r="G24" s="250">
        <f t="shared" si="0"/>
        <v>4.1462077009614448E-2</v>
      </c>
      <c r="H24" s="361">
        <v>52200</v>
      </c>
      <c r="I24" s="361">
        <v>64000</v>
      </c>
      <c r="J24" s="362">
        <v>3340800000</v>
      </c>
      <c r="K24" s="363">
        <v>4.7570649838169797E-2</v>
      </c>
      <c r="L24" s="368">
        <f t="shared" si="3"/>
        <v>-45200</v>
      </c>
      <c r="M24" s="368">
        <f t="shared" si="4"/>
        <v>34600</v>
      </c>
      <c r="N24" s="368">
        <f t="shared" si="5"/>
        <v>477240000</v>
      </c>
      <c r="O24" s="368">
        <f t="shared" si="6"/>
        <v>6.1085728285553489E-3</v>
      </c>
      <c r="P24" s="135"/>
    </row>
    <row r="25" spans="1:16" s="22" customFormat="1">
      <c r="A25" s="61">
        <v>10</v>
      </c>
      <c r="B25" s="61" t="s">
        <v>632</v>
      </c>
      <c r="C25" s="239" t="s">
        <v>637</v>
      </c>
      <c r="D25" s="248">
        <v>84500</v>
      </c>
      <c r="E25" s="248">
        <v>39100</v>
      </c>
      <c r="F25" s="249">
        <f t="shared" si="2"/>
        <v>3303950000</v>
      </c>
      <c r="G25" s="250">
        <f t="shared" si="0"/>
        <v>4.7838574828505655E-2</v>
      </c>
      <c r="H25" s="361">
        <v>32200</v>
      </c>
      <c r="I25" s="361">
        <v>67300</v>
      </c>
      <c r="J25" s="362">
        <v>2167060000</v>
      </c>
      <c r="K25" s="363">
        <v>3.0857415121618846E-2</v>
      </c>
      <c r="L25" s="368">
        <f t="shared" si="3"/>
        <v>-52300</v>
      </c>
      <c r="M25" s="368">
        <f t="shared" si="4"/>
        <v>28200</v>
      </c>
      <c r="N25" s="368">
        <f t="shared" si="5"/>
        <v>-1136890000</v>
      </c>
      <c r="O25" s="368">
        <f t="shared" si="6"/>
        <v>-1.6981159706886809E-2</v>
      </c>
      <c r="P25" s="135"/>
    </row>
    <row r="26" spans="1:16" s="22" customFormat="1">
      <c r="A26" s="61">
        <v>11</v>
      </c>
      <c r="B26" s="61" t="s">
        <v>661</v>
      </c>
      <c r="C26" s="61">
        <v>2246.11</v>
      </c>
      <c r="D26" s="248">
        <v>51100</v>
      </c>
      <c r="E26" s="248">
        <v>61000</v>
      </c>
      <c r="F26" s="249">
        <f t="shared" si="2"/>
        <v>3117100000</v>
      </c>
      <c r="G26" s="250">
        <f t="shared" si="0"/>
        <v>4.5133135064978278E-2</v>
      </c>
      <c r="H26" s="361">
        <v>50000</v>
      </c>
      <c r="I26" s="361">
        <v>67900</v>
      </c>
      <c r="J26" s="362">
        <v>3395000000</v>
      </c>
      <c r="K26" s="363">
        <v>4.8342419839734932E-2</v>
      </c>
      <c r="L26" s="368">
        <f t="shared" si="3"/>
        <v>-1100</v>
      </c>
      <c r="M26" s="368">
        <f t="shared" si="4"/>
        <v>6900</v>
      </c>
      <c r="N26" s="368">
        <f t="shared" si="5"/>
        <v>277900000</v>
      </c>
      <c r="O26" s="368">
        <f t="shared" si="6"/>
        <v>3.2092847747566544E-3</v>
      </c>
      <c r="P26" s="135"/>
    </row>
    <row r="27" spans="1:16" s="22" customFormat="1">
      <c r="A27" s="61">
        <v>12</v>
      </c>
      <c r="B27" s="61" t="s">
        <v>662</v>
      </c>
      <c r="C27" s="61">
        <v>2246.12</v>
      </c>
      <c r="D27" s="248">
        <v>57100</v>
      </c>
      <c r="E27" s="248">
        <v>24600</v>
      </c>
      <c r="F27" s="249">
        <f t="shared" si="2"/>
        <v>1404660000</v>
      </c>
      <c r="G27" s="250">
        <f t="shared" si="0"/>
        <v>2.0338362420317727E-2</v>
      </c>
      <c r="H27" s="361">
        <v>77100</v>
      </c>
      <c r="I27" s="361">
        <v>42400</v>
      </c>
      <c r="J27" s="362">
        <v>3269040000</v>
      </c>
      <c r="K27" s="363">
        <v>4.6548837747536695E-2</v>
      </c>
      <c r="L27" s="368">
        <f t="shared" si="3"/>
        <v>20000</v>
      </c>
      <c r="M27" s="368">
        <f t="shared" si="4"/>
        <v>17800</v>
      </c>
      <c r="N27" s="368">
        <f t="shared" si="5"/>
        <v>1864380000</v>
      </c>
      <c r="O27" s="368">
        <f t="shared" si="6"/>
        <v>2.6210475327218968E-2</v>
      </c>
      <c r="P27" s="135"/>
    </row>
    <row r="28" spans="1:16" s="22" customFormat="1">
      <c r="A28" s="61">
        <v>13</v>
      </c>
      <c r="B28" s="61" t="s">
        <v>647</v>
      </c>
      <c r="C28" s="61">
        <v>2246.13</v>
      </c>
      <c r="D28" s="248">
        <v>86300</v>
      </c>
      <c r="E28" s="248">
        <v>32900</v>
      </c>
      <c r="F28" s="249">
        <f t="shared" si="2"/>
        <v>2839270000</v>
      </c>
      <c r="G28" s="250">
        <f t="shared" ref="G28:G31" si="7">F28/$F$67</f>
        <v>4.1110377079959216E-2</v>
      </c>
      <c r="H28" s="361">
        <v>180100</v>
      </c>
      <c r="I28" s="361">
        <v>18150</v>
      </c>
      <c r="J28" s="362">
        <v>3268815000</v>
      </c>
      <c r="K28" s="363">
        <v>4.6545633905279278E-2</v>
      </c>
      <c r="L28" s="368">
        <f t="shared" ref="L28:L31" si="8">+H28-D28</f>
        <v>93800</v>
      </c>
      <c r="M28" s="368">
        <f t="shared" ref="M28:M31" si="9">+I28-E28</f>
        <v>-14750</v>
      </c>
      <c r="N28" s="368">
        <f t="shared" ref="N28:N31" si="10">+J28-F28</f>
        <v>429545000</v>
      </c>
      <c r="O28" s="368">
        <f t="shared" ref="O28:O31" si="11">+K28-G28</f>
        <v>5.4352568253200617E-3</v>
      </c>
      <c r="P28" s="135"/>
    </row>
    <row r="29" spans="1:16" s="22" customFormat="1">
      <c r="A29" s="61">
        <v>14</v>
      </c>
      <c r="B29" s="61" t="s">
        <v>638</v>
      </c>
      <c r="C29" s="61">
        <v>2246.14</v>
      </c>
      <c r="D29" s="248">
        <v>47680</v>
      </c>
      <c r="E29" s="248">
        <v>68100</v>
      </c>
      <c r="F29" s="249">
        <f t="shared" si="2"/>
        <v>3247008000</v>
      </c>
      <c r="G29" s="250">
        <f t="shared" si="7"/>
        <v>4.7014099843144266E-2</v>
      </c>
      <c r="H29" s="361">
        <v>70500</v>
      </c>
      <c r="I29" s="361">
        <v>44950</v>
      </c>
      <c r="J29" s="362">
        <v>3168975000</v>
      </c>
      <c r="K29" s="363">
        <v>4.5123982300920178E-2</v>
      </c>
      <c r="L29" s="368">
        <f t="shared" si="8"/>
        <v>22820</v>
      </c>
      <c r="M29" s="368">
        <f t="shared" si="9"/>
        <v>-23150</v>
      </c>
      <c r="N29" s="368">
        <f t="shared" si="10"/>
        <v>-78033000</v>
      </c>
      <c r="O29" s="368">
        <f t="shared" si="11"/>
        <v>-1.8901175422240887E-3</v>
      </c>
      <c r="P29" s="135"/>
    </row>
    <row r="30" spans="1:16" s="22" customFormat="1">
      <c r="A30" s="61">
        <v>15</v>
      </c>
      <c r="B30" s="61" t="s">
        <v>663</v>
      </c>
      <c r="C30" s="61">
        <v>2246.15</v>
      </c>
      <c r="D30" s="248">
        <v>34000</v>
      </c>
      <c r="E30" s="248">
        <v>68800</v>
      </c>
      <c r="F30" s="249">
        <f t="shared" si="2"/>
        <v>2339200000</v>
      </c>
      <c r="G30" s="250">
        <f t="shared" si="7"/>
        <v>3.3869760207884632E-2</v>
      </c>
      <c r="H30" s="361">
        <v>81300</v>
      </c>
      <c r="I30" s="361">
        <v>40000</v>
      </c>
      <c r="J30" s="362">
        <v>3252000000</v>
      </c>
      <c r="K30" s="363">
        <v>4.6306200093908102E-2</v>
      </c>
      <c r="L30" s="368">
        <f t="shared" si="8"/>
        <v>47300</v>
      </c>
      <c r="M30" s="368">
        <f t="shared" si="9"/>
        <v>-28800</v>
      </c>
      <c r="N30" s="368">
        <f t="shared" si="10"/>
        <v>912800000</v>
      </c>
      <c r="O30" s="368">
        <f t="shared" si="11"/>
        <v>1.243643988602347E-2</v>
      </c>
      <c r="P30" s="135"/>
    </row>
    <row r="31" spans="1:16" s="22" customFormat="1">
      <c r="A31" s="61">
        <v>16</v>
      </c>
      <c r="B31" s="61" t="s">
        <v>633</v>
      </c>
      <c r="C31" s="61">
        <v>2246.16</v>
      </c>
      <c r="D31" s="248">
        <v>30000</v>
      </c>
      <c r="E31" s="248">
        <v>38350</v>
      </c>
      <c r="F31" s="249">
        <f t="shared" ref="F31" si="12">E31*D31</f>
        <v>1150500000</v>
      </c>
      <c r="G31" s="250">
        <f t="shared" si="7"/>
        <v>1.6658327256827664E-2</v>
      </c>
      <c r="H31" s="361">
        <v>74900</v>
      </c>
      <c r="I31" s="361">
        <v>40550</v>
      </c>
      <c r="J31" s="362">
        <v>3037195000</v>
      </c>
      <c r="K31" s="363">
        <v>4.3247527488996684E-2</v>
      </c>
      <c r="L31" s="368">
        <f t="shared" si="8"/>
        <v>44900</v>
      </c>
      <c r="M31" s="368">
        <f t="shared" si="9"/>
        <v>2200</v>
      </c>
      <c r="N31" s="368">
        <f t="shared" si="10"/>
        <v>1886695000</v>
      </c>
      <c r="O31" s="368">
        <f t="shared" si="11"/>
        <v>2.658920023216902E-2</v>
      </c>
      <c r="P31" s="135"/>
    </row>
    <row r="32" spans="1:16" s="22" customFormat="1">
      <c r="A32" s="61">
        <v>17</v>
      </c>
      <c r="B32" s="61" t="s">
        <v>634</v>
      </c>
      <c r="C32" s="61">
        <v>2246.17</v>
      </c>
      <c r="D32" s="248">
        <v>137388</v>
      </c>
      <c r="E32" s="248">
        <v>22050</v>
      </c>
      <c r="F32" s="249">
        <f t="shared" ref="F32:F34" si="13">E32*D32</f>
        <v>3029405400</v>
      </c>
      <c r="G32" s="250">
        <f t="shared" si="0"/>
        <v>4.3863386829031646E-2</v>
      </c>
      <c r="H32" s="361">
        <v>180100</v>
      </c>
      <c r="I32" s="361">
        <v>18150</v>
      </c>
      <c r="J32" s="362">
        <v>3268815000</v>
      </c>
      <c r="K32" s="363">
        <v>4.6545633905279278E-2</v>
      </c>
      <c r="L32" s="368">
        <f t="shared" si="3"/>
        <v>42712</v>
      </c>
      <c r="M32" s="368">
        <f t="shared" si="4"/>
        <v>-3900</v>
      </c>
      <c r="N32" s="368">
        <f t="shared" si="5"/>
        <v>239409600</v>
      </c>
      <c r="O32" s="368">
        <f t="shared" si="6"/>
        <v>2.6822470762476319E-3</v>
      </c>
      <c r="P32" s="135"/>
    </row>
    <row r="33" spans="1:16" s="22" customFormat="1">
      <c r="A33" s="61">
        <v>18</v>
      </c>
      <c r="B33" s="61" t="s">
        <v>639</v>
      </c>
      <c r="C33" s="61">
        <v>2246.1799999999998</v>
      </c>
      <c r="D33" s="248">
        <v>64200</v>
      </c>
      <c r="E33" s="248">
        <v>44950</v>
      </c>
      <c r="F33" s="249">
        <f t="shared" si="13"/>
        <v>2885790000</v>
      </c>
      <c r="G33" s="250">
        <f t="shared" si="0"/>
        <v>4.1783949773559932E-2</v>
      </c>
      <c r="H33" s="361">
        <v>70500</v>
      </c>
      <c r="I33" s="361">
        <v>44950</v>
      </c>
      <c r="J33" s="362">
        <v>3168975000</v>
      </c>
      <c r="K33" s="363">
        <v>4.5123982300920178E-2</v>
      </c>
      <c r="L33" s="368">
        <f t="shared" si="3"/>
        <v>6300</v>
      </c>
      <c r="M33" s="368">
        <f t="shared" si="4"/>
        <v>0</v>
      </c>
      <c r="N33" s="368">
        <f t="shared" si="5"/>
        <v>283185000</v>
      </c>
      <c r="O33" s="368">
        <f t="shared" si="6"/>
        <v>3.3400325273602455E-3</v>
      </c>
      <c r="P33" s="135"/>
    </row>
    <row r="34" spans="1:16" s="22" customFormat="1">
      <c r="A34" s="61">
        <v>19</v>
      </c>
      <c r="B34" s="61" t="s">
        <v>635</v>
      </c>
      <c r="C34" s="61">
        <v>2246.19</v>
      </c>
      <c r="D34" s="248">
        <v>42500</v>
      </c>
      <c r="E34" s="248">
        <v>76700</v>
      </c>
      <c r="F34" s="249">
        <f t="shared" si="13"/>
        <v>3259750000</v>
      </c>
      <c r="G34" s="250">
        <f t="shared" si="0"/>
        <v>4.7198593894345046E-2</v>
      </c>
      <c r="H34" s="361">
        <v>81300</v>
      </c>
      <c r="I34" s="361">
        <v>40000</v>
      </c>
      <c r="J34" s="362">
        <v>3252000000</v>
      </c>
      <c r="K34" s="363">
        <v>4.6306200093908102E-2</v>
      </c>
      <c r="L34" s="368">
        <f t="shared" si="3"/>
        <v>38800</v>
      </c>
      <c r="M34" s="368">
        <f t="shared" si="4"/>
        <v>-36700</v>
      </c>
      <c r="N34" s="368">
        <f t="shared" si="5"/>
        <v>-7750000</v>
      </c>
      <c r="O34" s="368">
        <f t="shared" si="6"/>
        <v>-8.9239380043694416E-4</v>
      </c>
      <c r="P34" s="135"/>
    </row>
    <row r="35" spans="1:16" s="22" customFormat="1">
      <c r="A35" s="61">
        <v>20</v>
      </c>
      <c r="B35" s="61" t="s">
        <v>636</v>
      </c>
      <c r="C35" s="239" t="s">
        <v>648</v>
      </c>
      <c r="D35" s="248">
        <v>50000</v>
      </c>
      <c r="E35" s="248">
        <v>95600</v>
      </c>
      <c r="F35" s="249">
        <f t="shared" si="2"/>
        <v>4780000000</v>
      </c>
      <c r="G35" s="250">
        <f t="shared" si="0"/>
        <v>6.9210607811939356E-2</v>
      </c>
      <c r="H35" s="361">
        <v>74900</v>
      </c>
      <c r="I35" s="361">
        <v>40550</v>
      </c>
      <c r="J35" s="362">
        <v>3037195000</v>
      </c>
      <c r="K35" s="363">
        <v>4.3247527488996684E-2</v>
      </c>
      <c r="L35" s="368">
        <f t="shared" si="3"/>
        <v>24900</v>
      </c>
      <c r="M35" s="368">
        <f t="shared" si="4"/>
        <v>-55050</v>
      </c>
      <c r="N35" s="368">
        <f t="shared" si="5"/>
        <v>-1742805000</v>
      </c>
      <c r="O35" s="368">
        <f t="shared" si="6"/>
        <v>-2.5963080322942672E-2</v>
      </c>
      <c r="P35" s="135"/>
    </row>
    <row r="36" spans="1:16" s="23" customFormat="1" ht="25.5">
      <c r="A36" s="94"/>
      <c r="B36" s="94" t="s">
        <v>447</v>
      </c>
      <c r="C36" s="94">
        <v>2247</v>
      </c>
      <c r="D36" s="251">
        <f>SUM(D16:D35)</f>
        <v>1886124</v>
      </c>
      <c r="E36" s="251"/>
      <c r="F36" s="251">
        <f>SUM(F16:F35)</f>
        <v>62171469100</v>
      </c>
      <c r="G36" s="252">
        <f t="shared" si="0"/>
        <v>0.90019354915736538</v>
      </c>
      <c r="H36" s="364">
        <v>1762870</v>
      </c>
      <c r="I36" s="364"/>
      <c r="J36" s="364">
        <v>64831908500</v>
      </c>
      <c r="K36" s="365">
        <v>0.92316092480656264</v>
      </c>
      <c r="L36" s="368">
        <f t="shared" si="3"/>
        <v>-123254</v>
      </c>
      <c r="M36" s="368">
        <f t="shared" si="4"/>
        <v>0</v>
      </c>
      <c r="N36" s="368">
        <f t="shared" si="5"/>
        <v>2660439400</v>
      </c>
      <c r="O36" s="368">
        <f t="shared" si="6"/>
        <v>2.2967375649197264E-2</v>
      </c>
      <c r="P36" s="138"/>
    </row>
    <row r="37" spans="1:16" s="23" customFormat="1" ht="63.75">
      <c r="A37" s="94" t="s">
        <v>133</v>
      </c>
      <c r="B37" s="94" t="s">
        <v>501</v>
      </c>
      <c r="C37" s="94">
        <v>2248</v>
      </c>
      <c r="D37" s="251"/>
      <c r="E37" s="251"/>
      <c r="F37" s="251"/>
      <c r="G37" s="252"/>
      <c r="H37" s="364"/>
      <c r="I37" s="364"/>
      <c r="J37" s="364"/>
      <c r="K37" s="365"/>
      <c r="L37" s="368">
        <f t="shared" si="3"/>
        <v>0</v>
      </c>
      <c r="M37" s="368">
        <f t="shared" si="4"/>
        <v>0</v>
      </c>
      <c r="N37" s="368">
        <f t="shared" si="5"/>
        <v>0</v>
      </c>
      <c r="O37" s="368">
        <f t="shared" si="6"/>
        <v>0</v>
      </c>
      <c r="P37" s="138"/>
    </row>
    <row r="38" spans="1:16" s="22" customFormat="1" ht="25.5">
      <c r="A38" s="61"/>
      <c r="B38" s="61" t="s">
        <v>343</v>
      </c>
      <c r="C38" s="61">
        <v>2249</v>
      </c>
      <c r="D38" s="249"/>
      <c r="E38" s="249"/>
      <c r="F38" s="249"/>
      <c r="G38" s="250"/>
      <c r="H38" s="362"/>
      <c r="I38" s="362"/>
      <c r="J38" s="362"/>
      <c r="K38" s="363"/>
      <c r="L38" s="368">
        <f t="shared" si="3"/>
        <v>0</v>
      </c>
      <c r="M38" s="368">
        <f t="shared" si="4"/>
        <v>0</v>
      </c>
      <c r="N38" s="368">
        <f t="shared" si="5"/>
        <v>0</v>
      </c>
      <c r="O38" s="368">
        <f t="shared" si="6"/>
        <v>0</v>
      </c>
      <c r="P38" s="135"/>
    </row>
    <row r="39" spans="1:16" s="23" customFormat="1" ht="25.5">
      <c r="A39" s="94"/>
      <c r="B39" s="94" t="s">
        <v>344</v>
      </c>
      <c r="C39" s="94">
        <v>2250</v>
      </c>
      <c r="D39" s="251">
        <f>D36</f>
        <v>1886124</v>
      </c>
      <c r="E39" s="251"/>
      <c r="F39" s="251">
        <f>F36</f>
        <v>62171469100</v>
      </c>
      <c r="G39" s="252">
        <f>F39/$F$67</f>
        <v>0.90019354915736538</v>
      </c>
      <c r="H39" s="364">
        <v>1762870</v>
      </c>
      <c r="I39" s="364"/>
      <c r="J39" s="364">
        <v>64831908500</v>
      </c>
      <c r="K39" s="365">
        <v>0.92316092480656253</v>
      </c>
      <c r="L39" s="368">
        <f t="shared" si="3"/>
        <v>-123254</v>
      </c>
      <c r="M39" s="368">
        <f t="shared" si="4"/>
        <v>0</v>
      </c>
      <c r="N39" s="368">
        <f t="shared" si="5"/>
        <v>2660439400</v>
      </c>
      <c r="O39" s="368">
        <f t="shared" si="6"/>
        <v>2.2967375649197153E-2</v>
      </c>
      <c r="P39" s="138"/>
    </row>
    <row r="40" spans="1:16" s="23" customFormat="1" ht="25.5">
      <c r="A40" s="94" t="s">
        <v>133</v>
      </c>
      <c r="B40" s="94" t="s">
        <v>345</v>
      </c>
      <c r="C40" s="94">
        <v>2251</v>
      </c>
      <c r="D40" s="251"/>
      <c r="E40" s="251"/>
      <c r="F40" s="251"/>
      <c r="G40" s="252"/>
      <c r="H40" s="364"/>
      <c r="I40" s="364"/>
      <c r="J40" s="364"/>
      <c r="K40" s="365"/>
      <c r="L40" s="368">
        <f t="shared" si="3"/>
        <v>0</v>
      </c>
      <c r="M40" s="368">
        <f t="shared" si="4"/>
        <v>0</v>
      </c>
      <c r="N40" s="368">
        <f t="shared" si="5"/>
        <v>0</v>
      </c>
      <c r="O40" s="368">
        <f t="shared" si="6"/>
        <v>0</v>
      </c>
      <c r="P40" s="138"/>
    </row>
    <row r="41" spans="1:16" s="22" customFormat="1">
      <c r="A41" s="61" t="s">
        <v>260</v>
      </c>
      <c r="B41" s="61"/>
      <c r="C41" s="61">
        <v>2251.1</v>
      </c>
      <c r="D41" s="248"/>
      <c r="E41" s="248"/>
      <c r="F41" s="249"/>
      <c r="G41" s="250"/>
      <c r="H41" s="364"/>
      <c r="I41" s="362"/>
      <c r="J41" s="364"/>
      <c r="K41" s="365"/>
      <c r="L41" s="368">
        <f t="shared" si="3"/>
        <v>0</v>
      </c>
      <c r="M41" s="368">
        <f t="shared" si="4"/>
        <v>0</v>
      </c>
      <c r="N41" s="368">
        <f t="shared" si="5"/>
        <v>0</v>
      </c>
      <c r="O41" s="368">
        <f t="shared" si="6"/>
        <v>0</v>
      </c>
      <c r="P41" s="139"/>
    </row>
    <row r="42" spans="1:16" s="22" customFormat="1">
      <c r="A42" s="61">
        <v>2</v>
      </c>
      <c r="B42" s="61"/>
      <c r="C42" s="61">
        <v>2251.1999999999998</v>
      </c>
      <c r="D42" s="248"/>
      <c r="E42" s="248"/>
      <c r="F42" s="249"/>
      <c r="G42" s="250"/>
      <c r="H42" s="364"/>
      <c r="I42" s="364"/>
      <c r="J42" s="364"/>
      <c r="K42" s="365"/>
      <c r="L42" s="368">
        <f t="shared" si="3"/>
        <v>0</v>
      </c>
      <c r="M42" s="368">
        <f t="shared" si="4"/>
        <v>0</v>
      </c>
      <c r="N42" s="368">
        <f t="shared" si="5"/>
        <v>0</v>
      </c>
      <c r="O42" s="368">
        <f t="shared" si="6"/>
        <v>0</v>
      </c>
      <c r="P42" s="139"/>
    </row>
    <row r="43" spans="1:16" s="22" customFormat="1" ht="25.5">
      <c r="A43" s="61"/>
      <c r="B43" s="94" t="s">
        <v>342</v>
      </c>
      <c r="C43" s="61">
        <v>2252</v>
      </c>
      <c r="D43" s="251"/>
      <c r="E43" s="249"/>
      <c r="F43" s="251"/>
      <c r="G43" s="250"/>
      <c r="H43" s="362"/>
      <c r="I43" s="362"/>
      <c r="J43" s="362"/>
      <c r="K43" s="363"/>
      <c r="L43" s="368">
        <f t="shared" si="3"/>
        <v>0</v>
      </c>
      <c r="M43" s="368">
        <f t="shared" si="4"/>
        <v>0</v>
      </c>
      <c r="N43" s="368">
        <f t="shared" si="5"/>
        <v>0</v>
      </c>
      <c r="O43" s="368">
        <f t="shared" si="6"/>
        <v>0</v>
      </c>
      <c r="P43" s="139"/>
    </row>
    <row r="44" spans="1:16" s="23" customFormat="1" ht="26.25" customHeight="1">
      <c r="A44" s="94" t="s">
        <v>261</v>
      </c>
      <c r="B44" s="94" t="s">
        <v>346</v>
      </c>
      <c r="C44" s="94">
        <v>2253</v>
      </c>
      <c r="D44" s="251"/>
      <c r="E44" s="251"/>
      <c r="F44" s="251"/>
      <c r="G44" s="250"/>
      <c r="H44" s="364"/>
      <c r="I44" s="364"/>
      <c r="J44" s="364"/>
      <c r="K44" s="365"/>
      <c r="L44" s="368">
        <f t="shared" si="3"/>
        <v>0</v>
      </c>
      <c r="M44" s="368">
        <f t="shared" si="4"/>
        <v>0</v>
      </c>
      <c r="N44" s="368">
        <f t="shared" si="5"/>
        <v>0</v>
      </c>
      <c r="O44" s="368">
        <f t="shared" si="6"/>
        <v>0</v>
      </c>
      <c r="P44" s="139"/>
    </row>
    <row r="45" spans="1:16" s="22" customFormat="1" ht="24" customHeight="1">
      <c r="A45" s="61" t="s">
        <v>260</v>
      </c>
      <c r="B45" s="255" t="s">
        <v>628</v>
      </c>
      <c r="C45" s="256">
        <v>2253.1</v>
      </c>
      <c r="D45" s="249"/>
      <c r="E45" s="249"/>
      <c r="F45" s="249"/>
      <c r="G45" s="252"/>
      <c r="H45" s="364">
        <v>1762870</v>
      </c>
      <c r="I45" s="364"/>
      <c r="J45" s="364"/>
      <c r="K45" s="365"/>
      <c r="L45" s="368">
        <f t="shared" si="3"/>
        <v>1762870</v>
      </c>
      <c r="M45" s="368">
        <f t="shared" si="4"/>
        <v>0</v>
      </c>
      <c r="N45" s="368">
        <f t="shared" si="5"/>
        <v>0</v>
      </c>
      <c r="O45" s="368">
        <f t="shared" si="6"/>
        <v>0</v>
      </c>
      <c r="P45" s="139"/>
    </row>
    <row r="46" spans="1:16" s="22" customFormat="1" ht="25.5">
      <c r="A46" s="94"/>
      <c r="B46" s="94" t="s">
        <v>342</v>
      </c>
      <c r="C46" s="94">
        <v>2254</v>
      </c>
      <c r="D46" s="251"/>
      <c r="E46" s="251"/>
      <c r="F46" s="251"/>
      <c r="G46" s="252"/>
      <c r="H46" s="364"/>
      <c r="I46" s="364"/>
      <c r="J46" s="364"/>
      <c r="K46" s="365"/>
      <c r="L46" s="368">
        <f t="shared" si="3"/>
        <v>0</v>
      </c>
      <c r="M46" s="368">
        <f t="shared" si="4"/>
        <v>0</v>
      </c>
      <c r="N46" s="368">
        <f t="shared" si="5"/>
        <v>0</v>
      </c>
      <c r="O46" s="368">
        <f t="shared" si="6"/>
        <v>0</v>
      </c>
      <c r="P46" s="139"/>
    </row>
    <row r="47" spans="1:16" s="23" customFormat="1" ht="25.5">
      <c r="A47" s="94"/>
      <c r="B47" s="94" t="s">
        <v>347</v>
      </c>
      <c r="C47" s="94">
        <v>2255</v>
      </c>
      <c r="D47" s="251">
        <f>D46+D39</f>
        <v>1886124</v>
      </c>
      <c r="E47" s="251"/>
      <c r="F47" s="251">
        <f>F46+F39</f>
        <v>62171469100</v>
      </c>
      <c r="G47" s="252">
        <f t="shared" ref="G47" si="14">F47/$F$67</f>
        <v>0.90019354915736538</v>
      </c>
      <c r="H47" s="364">
        <v>1762870</v>
      </c>
      <c r="I47" s="364"/>
      <c r="J47" s="364">
        <v>64831908500</v>
      </c>
      <c r="K47" s="365">
        <v>0.92316092480656253</v>
      </c>
      <c r="L47" s="368">
        <f t="shared" si="3"/>
        <v>-123254</v>
      </c>
      <c r="M47" s="368">
        <f t="shared" si="4"/>
        <v>0</v>
      </c>
      <c r="N47" s="368">
        <f t="shared" si="5"/>
        <v>2660439400</v>
      </c>
      <c r="O47" s="368">
        <f t="shared" si="6"/>
        <v>2.2967375649197153E-2</v>
      </c>
      <c r="P47" s="139"/>
    </row>
    <row r="48" spans="1:16" s="23" customFormat="1" ht="25.5">
      <c r="A48" s="94" t="s">
        <v>262</v>
      </c>
      <c r="B48" s="94" t="s">
        <v>348</v>
      </c>
      <c r="C48" s="94">
        <v>2256</v>
      </c>
      <c r="D48" s="251"/>
      <c r="E48" s="251"/>
      <c r="F48" s="251"/>
      <c r="G48" s="250"/>
      <c r="H48" s="364"/>
      <c r="I48" s="364"/>
      <c r="J48" s="364"/>
      <c r="K48" s="365"/>
      <c r="L48" s="368">
        <f t="shared" si="3"/>
        <v>0</v>
      </c>
      <c r="M48" s="368">
        <f t="shared" si="4"/>
        <v>0</v>
      </c>
      <c r="N48" s="368">
        <f t="shared" si="5"/>
        <v>0</v>
      </c>
      <c r="O48" s="368">
        <f t="shared" si="6"/>
        <v>0</v>
      </c>
      <c r="P48" s="139"/>
    </row>
    <row r="49" spans="1:16" s="22" customFormat="1" ht="25.5">
      <c r="A49" s="61">
        <v>1</v>
      </c>
      <c r="B49" s="61" t="s">
        <v>442</v>
      </c>
      <c r="C49" s="61">
        <v>2256.1</v>
      </c>
      <c r="D49" s="249" t="s">
        <v>457</v>
      </c>
      <c r="E49" s="249" t="s">
        <v>457</v>
      </c>
      <c r="F49" s="249"/>
      <c r="G49" s="250"/>
      <c r="H49" s="362" t="s">
        <v>457</v>
      </c>
      <c r="I49" s="362" t="s">
        <v>457</v>
      </c>
      <c r="J49" s="362"/>
      <c r="K49" s="365"/>
      <c r="L49" s="368" t="e">
        <f t="shared" si="3"/>
        <v>#VALUE!</v>
      </c>
      <c r="M49" s="368" t="e">
        <f t="shared" si="4"/>
        <v>#VALUE!</v>
      </c>
      <c r="N49" s="368">
        <f t="shared" si="5"/>
        <v>0</v>
      </c>
      <c r="O49" s="368">
        <f t="shared" si="6"/>
        <v>0</v>
      </c>
      <c r="P49" s="139"/>
    </row>
    <row r="50" spans="1:16" s="22" customFormat="1" ht="25.5">
      <c r="A50" s="61">
        <v>2</v>
      </c>
      <c r="B50" s="61" t="s">
        <v>470</v>
      </c>
      <c r="C50" s="61">
        <v>2256.1999999999998</v>
      </c>
      <c r="D50" s="249" t="s">
        <v>457</v>
      </c>
      <c r="E50" s="249" t="s">
        <v>457</v>
      </c>
      <c r="F50" s="249"/>
      <c r="G50" s="250"/>
      <c r="H50" s="362" t="s">
        <v>457</v>
      </c>
      <c r="I50" s="362" t="s">
        <v>457</v>
      </c>
      <c r="J50" s="362"/>
      <c r="K50" s="365"/>
      <c r="L50" s="368" t="e">
        <f t="shared" si="3"/>
        <v>#VALUE!</v>
      </c>
      <c r="M50" s="368" t="e">
        <f t="shared" si="4"/>
        <v>#VALUE!</v>
      </c>
      <c r="N50" s="368">
        <f t="shared" si="5"/>
        <v>0</v>
      </c>
      <c r="O50" s="368">
        <f t="shared" si="6"/>
        <v>0</v>
      </c>
      <c r="P50" s="139"/>
    </row>
    <row r="51" spans="1:16" s="22" customFormat="1" ht="25.5">
      <c r="A51" s="61">
        <v>3</v>
      </c>
      <c r="B51" s="61" t="s">
        <v>443</v>
      </c>
      <c r="C51" s="61">
        <v>2256.3000000000002</v>
      </c>
      <c r="D51" s="249" t="s">
        <v>457</v>
      </c>
      <c r="E51" s="249" t="s">
        <v>457</v>
      </c>
      <c r="F51" s="249"/>
      <c r="G51" s="250">
        <f t="shared" ref="G51" si="15">F51/$F$67</f>
        <v>0</v>
      </c>
      <c r="H51" s="362" t="s">
        <v>457</v>
      </c>
      <c r="I51" s="362" t="s">
        <v>457</v>
      </c>
      <c r="J51" s="362">
        <v>47900000</v>
      </c>
      <c r="K51" s="363">
        <v>6.8206241835737944E-4</v>
      </c>
      <c r="L51" s="368" t="e">
        <f t="shared" si="3"/>
        <v>#VALUE!</v>
      </c>
      <c r="M51" s="368" t="e">
        <f t="shared" si="4"/>
        <v>#VALUE!</v>
      </c>
      <c r="N51" s="368">
        <f t="shared" si="5"/>
        <v>47900000</v>
      </c>
      <c r="O51" s="368">
        <f t="shared" si="6"/>
        <v>6.8206241835737944E-4</v>
      </c>
      <c r="P51" s="139"/>
    </row>
    <row r="52" spans="1:16" s="22" customFormat="1" ht="25.5">
      <c r="A52" s="61">
        <v>4</v>
      </c>
      <c r="B52" s="61" t="s">
        <v>502</v>
      </c>
      <c r="C52" s="61">
        <v>2256.4</v>
      </c>
      <c r="D52" s="249" t="s">
        <v>457</v>
      </c>
      <c r="E52" s="249" t="s">
        <v>457</v>
      </c>
      <c r="F52" s="249"/>
      <c r="G52" s="250"/>
      <c r="H52" s="362" t="s">
        <v>457</v>
      </c>
      <c r="I52" s="362" t="s">
        <v>457</v>
      </c>
      <c r="J52" s="362"/>
      <c r="K52" s="365"/>
      <c r="L52" s="368" t="e">
        <f t="shared" si="3"/>
        <v>#VALUE!</v>
      </c>
      <c r="M52" s="368" t="e">
        <f t="shared" si="4"/>
        <v>#VALUE!</v>
      </c>
      <c r="N52" s="368">
        <f t="shared" si="5"/>
        <v>0</v>
      </c>
      <c r="O52" s="368">
        <f t="shared" si="6"/>
        <v>0</v>
      </c>
      <c r="P52" s="139"/>
    </row>
    <row r="53" spans="1:16" s="22" customFormat="1" ht="38.25">
      <c r="A53" s="61">
        <v>5</v>
      </c>
      <c r="B53" s="61" t="s">
        <v>444</v>
      </c>
      <c r="C53" s="61">
        <v>2256.5</v>
      </c>
      <c r="D53" s="249" t="s">
        <v>457</v>
      </c>
      <c r="E53" s="249" t="s">
        <v>457</v>
      </c>
      <c r="F53" s="249"/>
      <c r="G53" s="250">
        <f t="shared" ref="G53" si="16">F53/$F$67</f>
        <v>0</v>
      </c>
      <c r="H53" s="362" t="s">
        <v>457</v>
      </c>
      <c r="I53" s="362" t="s">
        <v>457</v>
      </c>
      <c r="J53" s="362">
        <v>69400000</v>
      </c>
      <c r="K53" s="363">
        <v>9.8820734517749754E-4</v>
      </c>
      <c r="L53" s="368" t="e">
        <f t="shared" si="3"/>
        <v>#VALUE!</v>
      </c>
      <c r="M53" s="368" t="e">
        <f t="shared" si="4"/>
        <v>#VALUE!</v>
      </c>
      <c r="N53" s="368">
        <f t="shared" si="5"/>
        <v>69400000</v>
      </c>
      <c r="O53" s="368">
        <f t="shared" si="6"/>
        <v>9.8820734517749754E-4</v>
      </c>
      <c r="P53" s="139"/>
    </row>
    <row r="54" spans="1:16" s="22" customFormat="1" ht="25.5">
      <c r="A54" s="61">
        <v>6</v>
      </c>
      <c r="B54" s="61" t="s">
        <v>445</v>
      </c>
      <c r="C54" s="61">
        <v>2256.6</v>
      </c>
      <c r="D54" s="249" t="s">
        <v>457</v>
      </c>
      <c r="E54" s="249" t="s">
        <v>457</v>
      </c>
      <c r="F54" s="249"/>
      <c r="G54" s="250"/>
      <c r="H54" s="362" t="s">
        <v>457</v>
      </c>
      <c r="I54" s="362" t="s">
        <v>457</v>
      </c>
      <c r="J54" s="362"/>
      <c r="K54" s="365"/>
      <c r="L54" s="368" t="e">
        <f t="shared" si="3"/>
        <v>#VALUE!</v>
      </c>
      <c r="M54" s="368" t="e">
        <f t="shared" si="4"/>
        <v>#VALUE!</v>
      </c>
      <c r="N54" s="368">
        <f t="shared" si="5"/>
        <v>0</v>
      </c>
      <c r="O54" s="368">
        <f t="shared" si="6"/>
        <v>0</v>
      </c>
      <c r="P54" s="139"/>
    </row>
    <row r="55" spans="1:16" s="22" customFormat="1" ht="25.5">
      <c r="A55" s="61">
        <v>9</v>
      </c>
      <c r="B55" s="61" t="s">
        <v>446</v>
      </c>
      <c r="C55" s="61">
        <v>2256.6999999999998</v>
      </c>
      <c r="D55" s="233" t="s">
        <v>457</v>
      </c>
      <c r="E55" s="233" t="s">
        <v>457</v>
      </c>
      <c r="F55" s="233"/>
      <c r="G55" s="234"/>
      <c r="H55" s="362" t="s">
        <v>457</v>
      </c>
      <c r="I55" s="362" t="s">
        <v>457</v>
      </c>
      <c r="J55" s="362"/>
      <c r="K55" s="365"/>
      <c r="L55" s="368" t="e">
        <f t="shared" si="3"/>
        <v>#VALUE!</v>
      </c>
      <c r="M55" s="368" t="e">
        <f t="shared" si="4"/>
        <v>#VALUE!</v>
      </c>
      <c r="N55" s="368">
        <f t="shared" si="5"/>
        <v>0</v>
      </c>
      <c r="O55" s="368">
        <f t="shared" si="6"/>
        <v>0</v>
      </c>
      <c r="P55" s="139"/>
    </row>
    <row r="56" spans="1:16" s="23" customFormat="1" ht="25.5">
      <c r="A56" s="94"/>
      <c r="B56" s="94" t="s">
        <v>447</v>
      </c>
      <c r="C56" s="94">
        <v>2257</v>
      </c>
      <c r="D56" s="232" t="s">
        <v>457</v>
      </c>
      <c r="E56" s="232" t="s">
        <v>457</v>
      </c>
      <c r="F56" s="235">
        <f>F51+F53</f>
        <v>0</v>
      </c>
      <c r="G56" s="252">
        <f t="shared" ref="G56" si="17">F56/$F$67</f>
        <v>0</v>
      </c>
      <c r="H56" s="364" t="s">
        <v>457</v>
      </c>
      <c r="I56" s="364" t="s">
        <v>457</v>
      </c>
      <c r="J56" s="366">
        <v>117300000</v>
      </c>
      <c r="K56" s="365">
        <v>1.6702697635348771E-3</v>
      </c>
      <c r="L56" s="368" t="e">
        <f t="shared" si="3"/>
        <v>#VALUE!</v>
      </c>
      <c r="M56" s="368" t="e">
        <f t="shared" si="4"/>
        <v>#VALUE!</v>
      </c>
      <c r="N56" s="368">
        <f t="shared" si="5"/>
        <v>117300000</v>
      </c>
      <c r="O56" s="368">
        <f t="shared" si="6"/>
        <v>1.6702697635348771E-3</v>
      </c>
      <c r="P56" s="139"/>
    </row>
    <row r="57" spans="1:16" s="23" customFormat="1" ht="25.5">
      <c r="A57" s="94" t="s">
        <v>263</v>
      </c>
      <c r="B57" s="94" t="s">
        <v>448</v>
      </c>
      <c r="C57" s="94">
        <v>2258</v>
      </c>
      <c r="D57" s="232" t="s">
        <v>457</v>
      </c>
      <c r="E57" s="232" t="s">
        <v>457</v>
      </c>
      <c r="F57" s="235"/>
      <c r="G57" s="234"/>
      <c r="H57" s="364" t="s">
        <v>457</v>
      </c>
      <c r="I57" s="364" t="s">
        <v>457</v>
      </c>
      <c r="J57" s="366"/>
      <c r="K57" s="365"/>
      <c r="L57" s="368" t="e">
        <f t="shared" si="3"/>
        <v>#VALUE!</v>
      </c>
      <c r="M57" s="368" t="e">
        <f t="shared" si="4"/>
        <v>#VALUE!</v>
      </c>
      <c r="N57" s="368">
        <f t="shared" si="5"/>
        <v>0</v>
      </c>
      <c r="O57" s="368">
        <f t="shared" si="6"/>
        <v>0</v>
      </c>
      <c r="P57" s="139"/>
    </row>
    <row r="58" spans="1:16" s="22" customFormat="1" ht="25.5">
      <c r="A58" s="61">
        <v>1</v>
      </c>
      <c r="B58" s="61" t="s">
        <v>393</v>
      </c>
      <c r="C58" s="61">
        <v>2259</v>
      </c>
      <c r="D58" s="233" t="s">
        <v>457</v>
      </c>
      <c r="E58" s="233" t="s">
        <v>457</v>
      </c>
      <c r="F58" s="253">
        <f>SUM(F59:F61)</f>
        <v>6893088359</v>
      </c>
      <c r="G58" s="250">
        <f t="shared" ref="G58:G67" si="18">+IFERROR(F58/$F$67," ")</f>
        <v>9.9806450842634648E-2</v>
      </c>
      <c r="H58" s="362" t="s">
        <v>457</v>
      </c>
      <c r="I58" s="362" t="s">
        <v>457</v>
      </c>
      <c r="J58" s="367">
        <v>5278968146</v>
      </c>
      <c r="K58" s="363">
        <v>7.5168805429902549E-2</v>
      </c>
      <c r="L58" s="368" t="e">
        <f t="shared" si="3"/>
        <v>#VALUE!</v>
      </c>
      <c r="M58" s="368" t="e">
        <f t="shared" si="4"/>
        <v>#VALUE!</v>
      </c>
      <c r="N58" s="368">
        <f t="shared" si="5"/>
        <v>-1614120213</v>
      </c>
      <c r="O58" s="368">
        <f t="shared" si="6"/>
        <v>-2.4637645412732098E-2</v>
      </c>
      <c r="P58" s="139"/>
    </row>
    <row r="59" spans="1:16" s="22" customFormat="1" ht="25.5">
      <c r="A59" s="61">
        <v>1.1000000000000001</v>
      </c>
      <c r="B59" s="61" t="s">
        <v>484</v>
      </c>
      <c r="C59" s="61">
        <v>2259.1</v>
      </c>
      <c r="D59" s="233"/>
      <c r="E59" s="233"/>
      <c r="F59" s="253">
        <v>6357664984</v>
      </c>
      <c r="G59" s="250">
        <f t="shared" si="18"/>
        <v>9.2053945147975672E-2</v>
      </c>
      <c r="H59" s="362"/>
      <c r="I59" s="362"/>
      <c r="J59" s="367">
        <v>5233591843</v>
      </c>
      <c r="K59" s="363">
        <v>7.4522678687516386E-2</v>
      </c>
      <c r="L59" s="368">
        <f t="shared" si="3"/>
        <v>0</v>
      </c>
      <c r="M59" s="368">
        <f t="shared" si="4"/>
        <v>0</v>
      </c>
      <c r="N59" s="368">
        <f t="shared" si="5"/>
        <v>-1124073141</v>
      </c>
      <c r="O59" s="368">
        <f t="shared" si="6"/>
        <v>-1.7531266460459285E-2</v>
      </c>
      <c r="P59" s="139"/>
    </row>
    <row r="60" spans="1:16" s="22" customFormat="1" ht="24.75" customHeight="1">
      <c r="A60" s="61">
        <v>1.2</v>
      </c>
      <c r="B60" s="61" t="s">
        <v>449</v>
      </c>
      <c r="C60" s="61">
        <v>2259.1999999999998</v>
      </c>
      <c r="D60" s="233" t="s">
        <v>457</v>
      </c>
      <c r="E60" s="233" t="s">
        <v>457</v>
      </c>
      <c r="F60" s="253">
        <v>534185397</v>
      </c>
      <c r="G60" s="250">
        <f t="shared" si="18"/>
        <v>7.7345807553623695E-3</v>
      </c>
      <c r="H60" s="362" t="s">
        <v>457</v>
      </c>
      <c r="I60" s="362" t="s">
        <v>457</v>
      </c>
      <c r="J60" s="367">
        <v>45376303</v>
      </c>
      <c r="K60" s="363">
        <v>6.4612674238616308E-4</v>
      </c>
      <c r="L60" s="368" t="e">
        <f t="shared" si="3"/>
        <v>#VALUE!</v>
      </c>
      <c r="M60" s="368" t="e">
        <f t="shared" si="4"/>
        <v>#VALUE!</v>
      </c>
      <c r="N60" s="368">
        <f t="shared" si="5"/>
        <v>-488809094</v>
      </c>
      <c r="O60" s="368">
        <f t="shared" si="6"/>
        <v>-7.0884540129762062E-3</v>
      </c>
      <c r="P60" s="139"/>
    </row>
    <row r="61" spans="1:16" s="22" customFormat="1" ht="39" customHeight="1">
      <c r="A61" s="61">
        <v>1.3</v>
      </c>
      <c r="B61" s="61" t="s">
        <v>473</v>
      </c>
      <c r="C61" s="61">
        <v>2259.3000000000002</v>
      </c>
      <c r="D61" s="233"/>
      <c r="E61" s="233"/>
      <c r="F61" s="253">
        <v>1237978</v>
      </c>
      <c r="G61" s="250">
        <f t="shared" si="18"/>
        <v>1.7924939296612773E-5</v>
      </c>
      <c r="H61" s="362"/>
      <c r="I61" s="362"/>
      <c r="J61" s="367"/>
      <c r="K61" s="363">
        <v>0</v>
      </c>
      <c r="L61" s="368">
        <f t="shared" si="3"/>
        <v>0</v>
      </c>
      <c r="M61" s="368">
        <f t="shared" si="4"/>
        <v>0</v>
      </c>
      <c r="N61" s="368">
        <f t="shared" si="5"/>
        <v>-1237978</v>
      </c>
      <c r="O61" s="368">
        <f t="shared" si="6"/>
        <v>-1.7924939296612773E-5</v>
      </c>
      <c r="P61" s="139"/>
    </row>
    <row r="62" spans="1:16" s="22" customFormat="1" ht="42.75" customHeight="1">
      <c r="A62" s="61">
        <v>1.4</v>
      </c>
      <c r="B62" s="61" t="s">
        <v>626</v>
      </c>
      <c r="C62" s="61">
        <v>2259.4</v>
      </c>
      <c r="D62" s="233"/>
      <c r="E62" s="233"/>
      <c r="F62" s="253"/>
      <c r="G62" s="250"/>
      <c r="H62" s="362"/>
      <c r="I62" s="362"/>
      <c r="J62" s="367"/>
      <c r="K62" s="365"/>
      <c r="L62" s="368">
        <f t="shared" si="3"/>
        <v>0</v>
      </c>
      <c r="M62" s="368">
        <f t="shared" si="4"/>
        <v>0</v>
      </c>
      <c r="N62" s="368">
        <f t="shared" si="5"/>
        <v>0</v>
      </c>
      <c r="O62" s="368">
        <f t="shared" si="6"/>
        <v>0</v>
      </c>
      <c r="P62" s="139"/>
    </row>
    <row r="63" spans="1:16" s="22" customFormat="1" ht="42.75" customHeight="1">
      <c r="A63" s="61">
        <v>2</v>
      </c>
      <c r="B63" s="61" t="s">
        <v>503</v>
      </c>
      <c r="C63" s="61"/>
      <c r="D63" s="233"/>
      <c r="E63" s="233"/>
      <c r="F63" s="253"/>
      <c r="G63" s="250"/>
      <c r="H63" s="362"/>
      <c r="I63" s="362"/>
      <c r="J63" s="367"/>
      <c r="K63" s="365"/>
      <c r="L63" s="368">
        <f t="shared" si="3"/>
        <v>0</v>
      </c>
      <c r="M63" s="368">
        <f t="shared" si="4"/>
        <v>0</v>
      </c>
      <c r="N63" s="368">
        <f t="shared" si="5"/>
        <v>0</v>
      </c>
      <c r="O63" s="368">
        <f t="shared" si="6"/>
        <v>0</v>
      </c>
      <c r="P63" s="139"/>
    </row>
    <row r="64" spans="1:16" s="22" customFormat="1" ht="24.75" customHeight="1">
      <c r="A64" s="61">
        <v>3</v>
      </c>
      <c r="B64" s="61" t="s">
        <v>625</v>
      </c>
      <c r="C64" s="61">
        <v>2260</v>
      </c>
      <c r="D64" s="233" t="s">
        <v>457</v>
      </c>
      <c r="E64" s="233" t="s">
        <v>457</v>
      </c>
      <c r="F64" s="253"/>
      <c r="G64" s="250"/>
      <c r="H64" s="362" t="s">
        <v>457</v>
      </c>
      <c r="I64" s="362" t="s">
        <v>457</v>
      </c>
      <c r="J64" s="367"/>
      <c r="K64" s="365"/>
      <c r="L64" s="368" t="e">
        <f t="shared" si="3"/>
        <v>#VALUE!</v>
      </c>
      <c r="M64" s="368" t="e">
        <f t="shared" si="4"/>
        <v>#VALUE!</v>
      </c>
      <c r="N64" s="368">
        <f t="shared" si="5"/>
        <v>0</v>
      </c>
      <c r="O64" s="368">
        <f t="shared" si="6"/>
        <v>0</v>
      </c>
      <c r="P64" s="139"/>
    </row>
    <row r="65" spans="1:18" s="22" customFormat="1" ht="24.75" customHeight="1">
      <c r="A65" s="61">
        <v>4</v>
      </c>
      <c r="B65" s="61" t="s">
        <v>450</v>
      </c>
      <c r="C65" s="61">
        <v>2261</v>
      </c>
      <c r="D65" s="233" t="s">
        <v>457</v>
      </c>
      <c r="E65" s="233" t="s">
        <v>457</v>
      </c>
      <c r="F65" s="253"/>
      <c r="G65" s="250"/>
      <c r="H65" s="362" t="s">
        <v>457</v>
      </c>
      <c r="I65" s="362" t="s">
        <v>457</v>
      </c>
      <c r="J65" s="367"/>
      <c r="K65" s="365"/>
      <c r="L65" s="368" t="e">
        <f t="shared" si="3"/>
        <v>#VALUE!</v>
      </c>
      <c r="M65" s="368" t="e">
        <f t="shared" si="4"/>
        <v>#VALUE!</v>
      </c>
      <c r="N65" s="368">
        <f t="shared" si="5"/>
        <v>0</v>
      </c>
      <c r="O65" s="368">
        <f t="shared" si="6"/>
        <v>0</v>
      </c>
      <c r="P65" s="139"/>
    </row>
    <row r="66" spans="1:18" s="22" customFormat="1" ht="25.5">
      <c r="A66" s="94">
        <v>5</v>
      </c>
      <c r="B66" s="94" t="s">
        <v>447</v>
      </c>
      <c r="C66" s="94">
        <v>2262</v>
      </c>
      <c r="D66" s="232"/>
      <c r="E66" s="232"/>
      <c r="F66" s="254">
        <f>F58</f>
        <v>6893088359</v>
      </c>
      <c r="G66" s="252">
        <f t="shared" si="18"/>
        <v>9.9806450842634648E-2</v>
      </c>
      <c r="H66" s="362" t="s">
        <v>457</v>
      </c>
      <c r="I66" s="362" t="s">
        <v>457</v>
      </c>
      <c r="J66" s="367">
        <v>5278968146</v>
      </c>
      <c r="K66" s="363">
        <v>7.5168805429902549E-2</v>
      </c>
      <c r="L66" s="24"/>
      <c r="M66" s="368" t="e">
        <f t="shared" ref="M66:M67" si="19">+I66-E66</f>
        <v>#VALUE!</v>
      </c>
      <c r="N66" s="368">
        <f t="shared" ref="N66:N67" si="20">+J66-F66</f>
        <v>-1614120213</v>
      </c>
      <c r="O66" s="368">
        <f t="shared" ref="O66:O67" si="21">+K66-G66</f>
        <v>-2.4637645412732098E-2</v>
      </c>
      <c r="P66" s="139"/>
    </row>
    <row r="67" spans="1:18" s="23" customFormat="1" ht="25.5">
      <c r="A67" s="94" t="s">
        <v>142</v>
      </c>
      <c r="B67" s="94" t="s">
        <v>451</v>
      </c>
      <c r="C67" s="94">
        <v>2263</v>
      </c>
      <c r="D67" s="232"/>
      <c r="E67" s="232"/>
      <c r="F67" s="254">
        <f>F66+F56+F46+F39</f>
        <v>69064557459</v>
      </c>
      <c r="G67" s="252">
        <f t="shared" si="18"/>
        <v>1</v>
      </c>
      <c r="H67" s="364"/>
      <c r="I67" s="364"/>
      <c r="J67" s="366">
        <v>70228176646</v>
      </c>
      <c r="K67" s="365">
        <v>1</v>
      </c>
      <c r="L67" s="138"/>
      <c r="M67" s="368">
        <f t="shared" si="19"/>
        <v>0</v>
      </c>
      <c r="N67" s="368">
        <f t="shared" si="20"/>
        <v>1163619187</v>
      </c>
      <c r="O67" s="368">
        <f t="shared" si="21"/>
        <v>0</v>
      </c>
      <c r="P67" s="139"/>
    </row>
    <row r="68" spans="1:18" s="115" customFormat="1" ht="12.75">
      <c r="A68" s="117"/>
      <c r="B68" s="118"/>
      <c r="C68" s="118"/>
      <c r="D68" s="118"/>
      <c r="E68" s="118"/>
      <c r="F68" s="118"/>
      <c r="G68" s="118"/>
      <c r="H68" s="119"/>
      <c r="I68" s="63"/>
      <c r="J68" s="63"/>
      <c r="K68" s="63"/>
      <c r="L68" s="137"/>
      <c r="P68" s="137"/>
    </row>
    <row r="69" spans="1:18" s="115" customFormat="1" ht="12.75">
      <c r="A69" s="416" t="s">
        <v>621</v>
      </c>
      <c r="B69" s="417"/>
      <c r="C69" s="417"/>
      <c r="D69" s="417"/>
      <c r="E69" s="417"/>
      <c r="F69" s="417"/>
      <c r="G69" s="417"/>
      <c r="H69" s="119"/>
      <c r="I69"/>
      <c r="J69"/>
      <c r="K69"/>
      <c r="L69"/>
      <c r="M69"/>
      <c r="N69"/>
      <c r="O69"/>
      <c r="P69"/>
      <c r="Q69" s="25"/>
      <c r="R69" s="25"/>
    </row>
    <row r="70" spans="1:18" s="115" customFormat="1" ht="12.75">
      <c r="A70" s="117"/>
      <c r="B70" s="118"/>
      <c r="C70" s="118"/>
      <c r="D70" s="118"/>
      <c r="E70" s="118"/>
      <c r="F70" s="118"/>
      <c r="G70" s="118"/>
      <c r="H70" s="30"/>
      <c r="I70" s="63"/>
      <c r="J70" s="63"/>
      <c r="K70" s="63"/>
      <c r="L70" s="137"/>
      <c r="P70" s="137"/>
    </row>
    <row r="71" spans="1:18" s="115" customFormat="1" ht="12.75">
      <c r="A71" s="120" t="s">
        <v>176</v>
      </c>
      <c r="B71" s="121"/>
      <c r="C71" s="122"/>
      <c r="D71" s="118"/>
      <c r="E71" s="123" t="s">
        <v>177</v>
      </c>
      <c r="F71" s="123"/>
      <c r="G71" s="121"/>
      <c r="H71" s="30"/>
      <c r="I71" s="63"/>
      <c r="J71" s="63"/>
      <c r="K71" s="63"/>
      <c r="L71" s="137"/>
      <c r="P71" s="137"/>
    </row>
    <row r="72" spans="1:18" s="115" customFormat="1" ht="12.75">
      <c r="A72" s="124" t="s">
        <v>178</v>
      </c>
      <c r="B72" s="121"/>
      <c r="C72" s="122"/>
      <c r="D72" s="118"/>
      <c r="E72" s="125" t="s">
        <v>179</v>
      </c>
      <c r="F72" s="125"/>
      <c r="G72" s="121"/>
      <c r="H72" s="30"/>
      <c r="I72" s="63"/>
      <c r="J72" s="63"/>
      <c r="K72" s="63"/>
      <c r="L72" s="137"/>
      <c r="P72" s="137"/>
    </row>
    <row r="73" spans="1:18" s="115" customFormat="1" ht="12.75">
      <c r="A73" s="121"/>
      <c r="B73" s="121"/>
      <c r="C73" s="122"/>
      <c r="D73" s="118"/>
      <c r="E73" s="122"/>
      <c r="F73" s="122"/>
      <c r="G73" s="121"/>
      <c r="H73" s="30"/>
      <c r="I73" s="63"/>
      <c r="J73" s="63"/>
      <c r="K73" s="63"/>
      <c r="L73" s="137"/>
      <c r="P73" s="137"/>
    </row>
    <row r="74" spans="1:18" s="115" customFormat="1" ht="12.75">
      <c r="A74" s="121"/>
      <c r="B74" s="121"/>
      <c r="C74" s="122"/>
      <c r="D74" s="118"/>
      <c r="E74" s="122"/>
      <c r="F74" s="122"/>
      <c r="G74" s="121"/>
      <c r="H74" s="30"/>
      <c r="I74" s="63"/>
      <c r="J74" s="63"/>
      <c r="K74" s="63"/>
      <c r="L74" s="137"/>
      <c r="P74" s="137"/>
    </row>
    <row r="75" spans="1:18" s="115" customFormat="1" ht="12.75">
      <c r="A75" s="121"/>
      <c r="B75" s="121"/>
      <c r="C75" s="122"/>
      <c r="D75" s="118"/>
      <c r="E75" s="122"/>
      <c r="F75" s="122"/>
      <c r="G75" s="121"/>
      <c r="H75" s="30"/>
      <c r="I75" s="63"/>
      <c r="J75" s="63"/>
      <c r="K75" s="63"/>
      <c r="L75" s="137"/>
      <c r="P75" s="137"/>
    </row>
    <row r="76" spans="1:18" s="115" customFormat="1" ht="12.75">
      <c r="A76" s="121"/>
      <c r="B76" s="121"/>
      <c r="C76" s="122"/>
      <c r="D76" s="118"/>
      <c r="E76" s="122"/>
      <c r="F76" s="122"/>
      <c r="G76" s="121"/>
      <c r="H76" s="30"/>
      <c r="I76" s="63"/>
      <c r="J76" s="63"/>
      <c r="K76" s="63"/>
      <c r="L76" s="137"/>
      <c r="P76" s="137"/>
    </row>
    <row r="77" spans="1:18" s="115" customFormat="1" ht="12.75">
      <c r="A77" s="121"/>
      <c r="B77" s="121"/>
      <c r="C77" s="122"/>
      <c r="D77" s="118"/>
      <c r="E77" s="122"/>
      <c r="F77" s="122"/>
      <c r="G77" s="121"/>
      <c r="H77" s="30"/>
      <c r="I77" s="63"/>
      <c r="J77" s="63"/>
      <c r="K77" s="63"/>
      <c r="L77" s="137"/>
      <c r="P77" s="137"/>
    </row>
    <row r="78" spans="1:18" s="115" customFormat="1" ht="12.75">
      <c r="A78" s="121"/>
      <c r="B78" s="121"/>
      <c r="C78" s="122"/>
      <c r="D78" s="118"/>
      <c r="E78" s="122"/>
      <c r="F78" s="122"/>
      <c r="G78" s="121"/>
      <c r="H78" s="30"/>
      <c r="I78" s="63"/>
      <c r="J78" s="63"/>
      <c r="K78" s="63"/>
      <c r="L78" s="137"/>
      <c r="P78" s="137"/>
    </row>
    <row r="79" spans="1:18" s="115" customFormat="1" ht="12.75">
      <c r="A79" s="121"/>
      <c r="B79" s="121"/>
      <c r="C79" s="122"/>
      <c r="D79" s="118"/>
      <c r="E79" s="122"/>
      <c r="F79" s="122"/>
      <c r="G79" s="121"/>
      <c r="H79" s="30"/>
      <c r="I79" s="63"/>
      <c r="J79" s="63"/>
      <c r="K79" s="63"/>
      <c r="L79" s="137"/>
      <c r="P79" s="137"/>
    </row>
    <row r="80" spans="1:18" s="115" customFormat="1" ht="12.75">
      <c r="A80" s="126"/>
      <c r="B80" s="126"/>
      <c r="C80" s="127"/>
      <c r="D80" s="118"/>
      <c r="E80" s="127"/>
      <c r="F80" s="127"/>
      <c r="G80" s="126"/>
      <c r="H80" s="30"/>
      <c r="I80" s="63"/>
      <c r="J80" s="63"/>
      <c r="K80" s="63"/>
      <c r="L80" s="137"/>
      <c r="P80" s="137"/>
    </row>
    <row r="81" spans="1:16" s="115" customFormat="1" ht="12.75">
      <c r="A81" s="120" t="s">
        <v>238</v>
      </c>
      <c r="B81" s="121"/>
      <c r="C81" s="122"/>
      <c r="D81" s="118"/>
      <c r="E81" s="123" t="s">
        <v>472</v>
      </c>
      <c r="F81" s="123"/>
      <c r="G81" s="121"/>
      <c r="H81" s="30"/>
      <c r="I81" s="63"/>
      <c r="J81" s="63"/>
      <c r="K81" s="63"/>
      <c r="L81" s="137"/>
      <c r="P81" s="137"/>
    </row>
    <row r="82" spans="1:16" s="132" customFormat="1">
      <c r="A82" s="120" t="s">
        <v>580</v>
      </c>
      <c r="B82" s="1"/>
      <c r="C82" s="154"/>
      <c r="I82" s="123"/>
    </row>
    <row r="83" spans="1:16" s="132" customFormat="1">
      <c r="A83" s="1" t="s">
        <v>239</v>
      </c>
      <c r="B83" s="1"/>
      <c r="C83" s="154"/>
      <c r="I83" s="122"/>
    </row>
    <row r="84" spans="1:16">
      <c r="A84" s="117"/>
      <c r="B84" s="118"/>
      <c r="C84" s="118"/>
      <c r="D84" s="118"/>
      <c r="E84" s="118"/>
      <c r="F84" s="118"/>
      <c r="G84" s="118"/>
      <c r="H84" s="130"/>
    </row>
    <row r="85" spans="1:16">
      <c r="A85" s="128"/>
      <c r="B85" s="129"/>
      <c r="C85" s="129"/>
      <c r="D85" s="118"/>
      <c r="E85" s="129"/>
      <c r="F85" s="129"/>
      <c r="G85" s="129"/>
      <c r="H85" s="130"/>
    </row>
    <row r="86" spans="1:16">
      <c r="A86" s="128"/>
      <c r="B86" s="129"/>
      <c r="C86" s="129"/>
      <c r="D86" s="129"/>
      <c r="E86" s="129"/>
      <c r="F86" s="129"/>
      <c r="G86" s="129"/>
      <c r="H86" s="130"/>
    </row>
    <row r="87" spans="1:16">
      <c r="A87" s="128"/>
      <c r="B87" s="129"/>
      <c r="C87" s="129"/>
      <c r="D87" s="129"/>
      <c r="E87" s="129"/>
      <c r="F87" s="129"/>
      <c r="G87" s="129"/>
      <c r="H87" s="130"/>
    </row>
    <row r="88" spans="1:16">
      <c r="A88" s="128"/>
      <c r="B88" s="129"/>
      <c r="C88" s="129"/>
      <c r="D88" s="129"/>
      <c r="E88" s="129"/>
      <c r="F88" s="129"/>
      <c r="G88" s="129"/>
      <c r="H88" s="130"/>
    </row>
    <row r="89" spans="1:16">
      <c r="A89" s="128"/>
      <c r="B89" s="129"/>
      <c r="C89" s="129"/>
      <c r="D89" s="129"/>
      <c r="E89" s="129"/>
      <c r="F89" s="129"/>
      <c r="G89" s="129"/>
      <c r="H89" s="130"/>
    </row>
    <row r="90" spans="1:16">
      <c r="A90" s="128"/>
      <c r="B90" s="129"/>
      <c r="C90" s="129"/>
      <c r="D90" s="129"/>
      <c r="E90" s="129"/>
      <c r="F90" s="129"/>
      <c r="G90" s="129"/>
      <c r="H90" s="130"/>
    </row>
    <row r="91" spans="1:16">
      <c r="A91" s="128"/>
      <c r="B91" s="129"/>
      <c r="C91" s="129"/>
      <c r="D91" s="129"/>
      <c r="E91" s="129"/>
      <c r="F91" s="129"/>
      <c r="G91" s="129"/>
      <c r="H91" s="130"/>
    </row>
    <row r="92" spans="1:16">
      <c r="A92" s="128"/>
      <c r="B92" s="129"/>
      <c r="C92" s="129"/>
      <c r="D92" s="129"/>
      <c r="E92" s="129"/>
      <c r="F92" s="129"/>
      <c r="G92" s="129"/>
      <c r="H92" s="130"/>
    </row>
    <row r="93" spans="1:16">
      <c r="A93" s="128"/>
      <c r="B93" s="129"/>
      <c r="C93" s="129"/>
      <c r="D93" s="129"/>
      <c r="E93" s="129"/>
      <c r="F93" s="129"/>
      <c r="G93" s="129"/>
      <c r="H93" s="130"/>
    </row>
    <row r="94" spans="1:16">
      <c r="A94" s="128"/>
      <c r="B94" s="129"/>
      <c r="C94" s="129"/>
      <c r="D94" s="129"/>
      <c r="E94" s="129"/>
      <c r="F94" s="129"/>
      <c r="G94" s="129"/>
      <c r="H94" s="130"/>
    </row>
    <row r="95" spans="1:16">
      <c r="A95" s="128"/>
      <c r="B95" s="129"/>
      <c r="C95" s="129"/>
      <c r="D95" s="129"/>
      <c r="E95" s="129"/>
      <c r="F95" s="129"/>
      <c r="G95" s="129"/>
      <c r="H95" s="130"/>
    </row>
    <row r="96" spans="1:16">
      <c r="A96" s="128"/>
      <c r="B96" s="129"/>
      <c r="C96" s="129"/>
      <c r="D96" s="129"/>
      <c r="E96" s="129"/>
      <c r="F96" s="129"/>
      <c r="G96" s="129"/>
      <c r="H96" s="130"/>
    </row>
    <row r="97" spans="1:8">
      <c r="A97" s="128"/>
      <c r="B97" s="129"/>
      <c r="C97" s="129"/>
      <c r="D97" s="129"/>
      <c r="E97" s="129"/>
      <c r="F97" s="129"/>
      <c r="G97" s="129"/>
      <c r="H97" s="130"/>
    </row>
    <row r="98" spans="1:8">
      <c r="A98" s="128"/>
      <c r="B98" s="129"/>
      <c r="C98" s="129"/>
      <c r="D98" s="129"/>
      <c r="E98" s="129"/>
      <c r="F98" s="129"/>
      <c r="G98" s="129"/>
      <c r="H98" s="130"/>
    </row>
    <row r="99" spans="1:8">
      <c r="A99" s="128"/>
      <c r="B99" s="129"/>
      <c r="C99" s="129"/>
      <c r="D99" s="129"/>
      <c r="E99" s="129"/>
      <c r="F99" s="129"/>
      <c r="G99" s="129"/>
      <c r="H99" s="130"/>
    </row>
    <row r="100" spans="1:8">
      <c r="A100" s="128"/>
      <c r="B100" s="129"/>
      <c r="C100" s="129"/>
      <c r="D100" s="129"/>
      <c r="E100" s="129"/>
      <c r="F100" s="129"/>
      <c r="G100" s="129"/>
      <c r="H100" s="130"/>
    </row>
    <row r="101" spans="1:8">
      <c r="A101" s="128"/>
      <c r="B101" s="129"/>
      <c r="C101" s="129"/>
      <c r="D101" s="129"/>
      <c r="E101" s="129"/>
      <c r="F101" s="129"/>
      <c r="G101" s="129"/>
      <c r="H101" s="130"/>
    </row>
    <row r="102" spans="1:8">
      <c r="A102" s="128"/>
      <c r="B102" s="129"/>
      <c r="C102" s="129"/>
      <c r="D102" s="129"/>
      <c r="E102" s="129"/>
      <c r="F102" s="129"/>
      <c r="G102" s="129"/>
      <c r="H102" s="130"/>
    </row>
    <row r="103" spans="1:8">
      <c r="A103" s="128"/>
      <c r="B103" s="129"/>
      <c r="C103" s="129"/>
      <c r="D103" s="129"/>
      <c r="E103" s="129"/>
      <c r="F103" s="129"/>
      <c r="G103" s="129"/>
      <c r="H103" s="130"/>
    </row>
    <row r="104" spans="1:8">
      <c r="A104" s="128"/>
      <c r="B104" s="129"/>
      <c r="C104" s="129"/>
      <c r="D104" s="129"/>
      <c r="E104" s="129"/>
      <c r="F104" s="129"/>
      <c r="G104" s="129"/>
      <c r="H104" s="130"/>
    </row>
    <row r="105" spans="1:8">
      <c r="A105" s="128"/>
      <c r="B105" s="129"/>
      <c r="C105" s="129"/>
      <c r="D105" s="129"/>
      <c r="E105" s="129"/>
      <c r="F105" s="129"/>
      <c r="G105" s="129"/>
      <c r="H105" s="130"/>
    </row>
    <row r="106" spans="1:8">
      <c r="A106" s="128"/>
      <c r="B106" s="129"/>
      <c r="C106" s="129"/>
      <c r="D106" s="129"/>
      <c r="E106" s="129"/>
      <c r="F106" s="129"/>
      <c r="G106" s="129"/>
      <c r="H106" s="130"/>
    </row>
    <row r="107" spans="1:8">
      <c r="A107" s="128"/>
      <c r="B107" s="129"/>
      <c r="C107" s="129"/>
      <c r="D107" s="129"/>
      <c r="E107" s="129"/>
      <c r="F107" s="129"/>
      <c r="G107" s="129"/>
      <c r="H107" s="130"/>
    </row>
    <row r="108" spans="1:8">
      <c r="A108" s="128"/>
      <c r="B108" s="129"/>
      <c r="C108" s="129"/>
      <c r="D108" s="129"/>
      <c r="E108" s="129"/>
      <c r="F108" s="129"/>
      <c r="G108" s="129"/>
      <c r="H108" s="130"/>
    </row>
    <row r="109" spans="1:8">
      <c r="A109" s="128"/>
      <c r="B109" s="129"/>
      <c r="C109" s="129"/>
      <c r="D109" s="129"/>
      <c r="E109" s="129"/>
      <c r="F109" s="129"/>
      <c r="G109" s="129"/>
      <c r="H109" s="130"/>
    </row>
    <row r="110" spans="1:8">
      <c r="A110" s="128"/>
      <c r="B110" s="129"/>
      <c r="C110" s="129"/>
      <c r="D110" s="129"/>
      <c r="E110" s="129"/>
      <c r="F110" s="129"/>
      <c r="G110" s="129"/>
      <c r="H110" s="130"/>
    </row>
    <row r="111" spans="1:8">
      <c r="A111" s="128"/>
      <c r="B111" s="129"/>
      <c r="C111" s="129"/>
      <c r="D111" s="129"/>
      <c r="E111" s="129"/>
      <c r="F111" s="129"/>
      <c r="G111" s="129"/>
      <c r="H111" s="130"/>
    </row>
    <row r="112" spans="1:8">
      <c r="A112" s="128"/>
      <c r="B112" s="129"/>
      <c r="C112" s="129"/>
      <c r="D112" s="129"/>
      <c r="E112" s="129"/>
      <c r="F112" s="129"/>
      <c r="G112" s="129"/>
      <c r="H112" s="130"/>
    </row>
    <row r="113" spans="1:8">
      <c r="A113" s="128"/>
      <c r="B113" s="129"/>
      <c r="C113" s="129"/>
      <c r="D113" s="129"/>
      <c r="E113" s="129"/>
      <c r="F113" s="129"/>
      <c r="G113" s="129"/>
      <c r="H113" s="130"/>
    </row>
    <row r="114" spans="1:8">
      <c r="A114" s="128"/>
      <c r="B114" s="129"/>
      <c r="C114" s="129"/>
      <c r="D114" s="129"/>
      <c r="E114" s="129"/>
      <c r="F114" s="129"/>
      <c r="G114" s="129"/>
      <c r="H114" s="130"/>
    </row>
    <row r="115" spans="1:8">
      <c r="A115" s="128"/>
      <c r="B115" s="129"/>
      <c r="C115" s="129"/>
      <c r="D115" s="129"/>
      <c r="E115" s="129"/>
      <c r="F115" s="129"/>
      <c r="G115" s="129"/>
      <c r="H115" s="130"/>
    </row>
    <row r="116" spans="1:8">
      <c r="A116" s="128"/>
      <c r="B116" s="129"/>
      <c r="C116" s="129"/>
      <c r="D116" s="129"/>
      <c r="E116" s="129"/>
      <c r="F116" s="129"/>
      <c r="G116" s="129"/>
      <c r="H116" s="130"/>
    </row>
    <row r="117" spans="1:8">
      <c r="A117" s="128"/>
      <c r="B117" s="129"/>
      <c r="C117" s="129"/>
      <c r="D117" s="129"/>
      <c r="E117" s="129"/>
      <c r="F117" s="129"/>
      <c r="G117" s="129"/>
      <c r="H117" s="130"/>
    </row>
    <row r="118" spans="1:8">
      <c r="A118" s="128"/>
      <c r="B118" s="129"/>
      <c r="C118" s="129"/>
      <c r="D118" s="129"/>
      <c r="E118" s="129"/>
      <c r="F118" s="129"/>
      <c r="G118" s="129"/>
      <c r="H118" s="130"/>
    </row>
    <row r="119" spans="1:8">
      <c r="A119" s="128"/>
      <c r="B119" s="129"/>
      <c r="C119" s="129"/>
      <c r="D119" s="129"/>
      <c r="E119" s="129"/>
      <c r="F119" s="129"/>
      <c r="G119" s="129"/>
      <c r="H119" s="130"/>
    </row>
    <row r="120" spans="1:8">
      <c r="A120" s="128"/>
      <c r="B120" s="129"/>
      <c r="C120" s="129"/>
      <c r="D120" s="129"/>
      <c r="E120" s="129"/>
      <c r="F120" s="129"/>
      <c r="G120" s="129"/>
      <c r="H120" s="130"/>
    </row>
    <row r="121" spans="1:8">
      <c r="A121" s="128"/>
      <c r="B121" s="129"/>
      <c r="C121" s="129"/>
      <c r="D121" s="129"/>
      <c r="E121" s="129"/>
      <c r="F121" s="129"/>
      <c r="G121" s="129"/>
      <c r="H121" s="130"/>
    </row>
    <row r="122" spans="1:8">
      <c r="A122" s="128"/>
      <c r="B122" s="129"/>
      <c r="C122" s="129"/>
      <c r="D122" s="129"/>
      <c r="E122" s="129"/>
      <c r="F122" s="129"/>
      <c r="G122" s="129"/>
      <c r="H122" s="130"/>
    </row>
    <row r="123" spans="1:8">
      <c r="A123" s="128"/>
      <c r="B123" s="129"/>
      <c r="C123" s="129"/>
      <c r="D123" s="129"/>
      <c r="E123" s="129"/>
      <c r="F123" s="129"/>
      <c r="G123" s="129"/>
      <c r="H123" s="130"/>
    </row>
    <row r="124" spans="1:8">
      <c r="A124" s="128"/>
      <c r="B124" s="129"/>
      <c r="C124" s="129"/>
      <c r="D124" s="129"/>
      <c r="E124" s="129"/>
      <c r="F124" s="129"/>
      <c r="G124" s="129"/>
      <c r="H124" s="130"/>
    </row>
    <row r="125" spans="1:8">
      <c r="A125" s="128"/>
      <c r="B125" s="129"/>
      <c r="C125" s="129"/>
      <c r="D125" s="129"/>
      <c r="E125" s="129"/>
      <c r="F125" s="129"/>
      <c r="G125" s="129"/>
      <c r="H125" s="130"/>
    </row>
    <row r="126" spans="1:8">
      <c r="A126" s="128"/>
      <c r="B126" s="129"/>
      <c r="C126" s="129"/>
      <c r="D126" s="129"/>
      <c r="E126" s="129"/>
      <c r="F126" s="129"/>
      <c r="G126" s="129"/>
      <c r="H126" s="130"/>
    </row>
    <row r="127" spans="1:8">
      <c r="A127" s="128"/>
      <c r="B127" s="129"/>
      <c r="C127" s="129"/>
      <c r="D127" s="129"/>
      <c r="E127" s="129"/>
      <c r="F127" s="129"/>
      <c r="G127" s="129"/>
      <c r="H127" s="130"/>
    </row>
    <row r="128" spans="1:8">
      <c r="A128" s="128"/>
      <c r="B128" s="129"/>
      <c r="C128" s="129"/>
      <c r="D128" s="129"/>
      <c r="E128" s="129"/>
      <c r="F128" s="129"/>
      <c r="G128" s="129"/>
      <c r="H128" s="130"/>
    </row>
    <row r="129" spans="1:8">
      <c r="A129" s="128"/>
      <c r="B129" s="129"/>
      <c r="C129" s="129"/>
      <c r="D129" s="129"/>
      <c r="E129" s="129"/>
      <c r="F129" s="129"/>
      <c r="G129" s="129"/>
      <c r="H129" s="130"/>
    </row>
    <row r="130" spans="1:8">
      <c r="A130" s="128"/>
      <c r="B130" s="129"/>
      <c r="C130" s="129"/>
      <c r="D130" s="129"/>
      <c r="E130" s="129"/>
      <c r="F130" s="129"/>
      <c r="G130" s="129"/>
      <c r="H130" s="130"/>
    </row>
    <row r="131" spans="1:8">
      <c r="A131" s="128"/>
      <c r="B131" s="129"/>
      <c r="C131" s="129"/>
      <c r="D131" s="129"/>
      <c r="E131" s="129"/>
      <c r="F131" s="129"/>
      <c r="G131" s="129"/>
      <c r="H131" s="130"/>
    </row>
    <row r="132" spans="1:8">
      <c r="A132" s="128"/>
      <c r="B132" s="129"/>
      <c r="C132" s="129"/>
      <c r="D132" s="129"/>
      <c r="E132" s="129"/>
      <c r="F132" s="129"/>
      <c r="G132" s="129"/>
      <c r="H132" s="130"/>
    </row>
    <row r="133" spans="1:8">
      <c r="A133" s="128"/>
      <c r="B133" s="129"/>
      <c r="C133" s="129"/>
      <c r="D133" s="129"/>
      <c r="E133" s="129"/>
      <c r="F133" s="129"/>
      <c r="G133" s="129"/>
      <c r="H133" s="130"/>
    </row>
    <row r="134" spans="1:8">
      <c r="A134" s="128"/>
      <c r="B134" s="129"/>
      <c r="C134" s="129"/>
      <c r="D134" s="129"/>
      <c r="E134" s="129"/>
      <c r="F134" s="129"/>
      <c r="G134" s="129"/>
      <c r="H134" s="130"/>
    </row>
    <row r="135" spans="1:8">
      <c r="A135" s="128"/>
      <c r="B135" s="129"/>
      <c r="C135" s="129"/>
      <c r="D135" s="129"/>
      <c r="E135" s="129"/>
      <c r="F135" s="129"/>
      <c r="G135" s="129"/>
      <c r="H135" s="130"/>
    </row>
    <row r="136" spans="1:8">
      <c r="A136" s="128"/>
      <c r="B136" s="129"/>
      <c r="C136" s="129"/>
      <c r="D136" s="129"/>
      <c r="E136" s="129"/>
      <c r="F136" s="129"/>
      <c r="G136" s="129"/>
      <c r="H136" s="130"/>
    </row>
    <row r="137" spans="1:8">
      <c r="A137" s="128"/>
      <c r="B137" s="129"/>
      <c r="C137" s="129"/>
      <c r="D137" s="129"/>
      <c r="E137" s="129"/>
      <c r="F137" s="129"/>
      <c r="G137" s="129"/>
      <c r="H137" s="130"/>
    </row>
    <row r="138" spans="1:8">
      <c r="A138" s="128"/>
      <c r="B138" s="129"/>
      <c r="C138" s="129"/>
      <c r="D138" s="129"/>
      <c r="E138" s="129"/>
      <c r="F138" s="129"/>
      <c r="G138" s="129"/>
      <c r="H138" s="130"/>
    </row>
    <row r="139" spans="1:8">
      <c r="A139" s="128"/>
      <c r="B139" s="129"/>
      <c r="C139" s="129"/>
      <c r="D139" s="129"/>
      <c r="E139" s="129"/>
      <c r="F139" s="129"/>
      <c r="G139" s="129"/>
      <c r="H139" s="130"/>
    </row>
    <row r="140" spans="1:8">
      <c r="A140" s="128"/>
      <c r="B140" s="129"/>
      <c r="C140" s="129"/>
      <c r="D140" s="129"/>
      <c r="E140" s="129"/>
      <c r="F140" s="129"/>
      <c r="G140" s="129"/>
      <c r="H140" s="130"/>
    </row>
    <row r="141" spans="1:8">
      <c r="A141" s="128"/>
      <c r="B141" s="129"/>
      <c r="C141" s="129"/>
      <c r="D141" s="129"/>
      <c r="E141" s="129"/>
      <c r="F141" s="129"/>
      <c r="G141" s="129"/>
      <c r="H141" s="130"/>
    </row>
    <row r="142" spans="1:8">
      <c r="A142" s="128"/>
      <c r="B142" s="129"/>
      <c r="C142" s="129"/>
      <c r="D142" s="129"/>
      <c r="E142" s="129"/>
      <c r="F142" s="129"/>
      <c r="G142" s="129"/>
      <c r="H142" s="130"/>
    </row>
    <row r="143" spans="1:8">
      <c r="A143" s="128"/>
      <c r="B143" s="129"/>
      <c r="C143" s="129"/>
      <c r="D143" s="129"/>
      <c r="E143" s="129"/>
      <c r="F143" s="129"/>
      <c r="G143" s="129"/>
      <c r="H143" s="130"/>
    </row>
    <row r="144" spans="1:8">
      <c r="A144" s="128"/>
      <c r="B144" s="129"/>
      <c r="C144" s="129"/>
      <c r="D144" s="129"/>
      <c r="E144" s="129"/>
      <c r="F144" s="129"/>
      <c r="G144" s="129"/>
      <c r="H144" s="130"/>
    </row>
    <row r="145" spans="1:8">
      <c r="A145" s="128"/>
      <c r="B145" s="129"/>
      <c r="C145" s="129"/>
      <c r="D145" s="129"/>
      <c r="E145" s="129"/>
      <c r="F145" s="129"/>
      <c r="G145" s="129"/>
      <c r="H145" s="130"/>
    </row>
    <row r="146" spans="1:8">
      <c r="A146" s="128"/>
      <c r="B146" s="129"/>
      <c r="C146" s="129"/>
      <c r="D146" s="129"/>
      <c r="E146" s="129"/>
      <c r="F146" s="129"/>
      <c r="G146" s="129"/>
      <c r="H146" s="130"/>
    </row>
    <row r="147" spans="1:8">
      <c r="A147" s="128"/>
      <c r="B147" s="129"/>
      <c r="C147" s="129"/>
      <c r="D147" s="129"/>
      <c r="E147" s="129"/>
      <c r="F147" s="129"/>
      <c r="G147" s="129"/>
      <c r="H147" s="130"/>
    </row>
    <row r="148" spans="1:8">
      <c r="A148" s="128"/>
      <c r="B148" s="129"/>
      <c r="C148" s="129"/>
      <c r="D148" s="129"/>
      <c r="E148" s="129"/>
      <c r="F148" s="129"/>
      <c r="G148" s="129"/>
      <c r="H148" s="130"/>
    </row>
    <row r="149" spans="1:8">
      <c r="A149" s="128"/>
      <c r="B149" s="129"/>
      <c r="C149" s="129"/>
      <c r="D149" s="129"/>
      <c r="E149" s="129"/>
      <c r="F149" s="129"/>
      <c r="G149" s="129"/>
      <c r="H149" s="130"/>
    </row>
    <row r="150" spans="1:8">
      <c r="A150" s="128"/>
      <c r="B150" s="129"/>
      <c r="C150" s="129"/>
      <c r="D150" s="129"/>
      <c r="E150" s="129"/>
      <c r="F150" s="129"/>
      <c r="G150" s="129"/>
      <c r="H150" s="130"/>
    </row>
    <row r="151" spans="1:8">
      <c r="A151" s="128"/>
      <c r="B151" s="129"/>
      <c r="C151" s="129"/>
      <c r="D151" s="129"/>
      <c r="E151" s="129"/>
      <c r="F151" s="129"/>
      <c r="G151" s="129"/>
      <c r="H151" s="130"/>
    </row>
    <row r="152" spans="1:8">
      <c r="A152" s="128"/>
      <c r="B152" s="129"/>
      <c r="C152" s="129"/>
      <c r="D152" s="129"/>
      <c r="E152" s="129"/>
      <c r="F152" s="129"/>
      <c r="G152" s="129"/>
      <c r="H152" s="130"/>
    </row>
    <row r="153" spans="1:8">
      <c r="A153" s="128"/>
      <c r="B153" s="129"/>
      <c r="C153" s="129"/>
      <c r="D153" s="129"/>
      <c r="E153" s="129"/>
      <c r="F153" s="129"/>
      <c r="G153" s="129"/>
      <c r="H153" s="130"/>
    </row>
    <row r="154" spans="1:8">
      <c r="A154" s="128"/>
      <c r="B154" s="129"/>
      <c r="C154" s="129"/>
      <c r="D154" s="129"/>
      <c r="E154" s="129"/>
      <c r="F154" s="129"/>
      <c r="G154" s="129"/>
      <c r="H154" s="130"/>
    </row>
    <row r="155" spans="1:8">
      <c r="A155" s="128"/>
      <c r="B155" s="129"/>
      <c r="C155" s="129"/>
      <c r="D155" s="129"/>
      <c r="E155" s="129"/>
      <c r="F155" s="129"/>
      <c r="G155" s="129"/>
    </row>
    <row r="156" spans="1:8">
      <c r="A156" s="128"/>
      <c r="B156" s="129"/>
      <c r="C156" s="129"/>
      <c r="D156" s="129"/>
      <c r="E156" s="129"/>
      <c r="F156" s="129"/>
      <c r="G156" s="129"/>
    </row>
  </sheetData>
  <mergeCells count="13">
    <mergeCell ref="A69:G69"/>
    <mergeCell ref="A9:B9"/>
    <mergeCell ref="C9:F9"/>
    <mergeCell ref="A10:B10"/>
    <mergeCell ref="C10:F10"/>
    <mergeCell ref="A1:G1"/>
    <mergeCell ref="A2:G2"/>
    <mergeCell ref="A3:G4"/>
    <mergeCell ref="A5:G5"/>
    <mergeCell ref="A8:B8"/>
    <mergeCell ref="C8:F8"/>
    <mergeCell ref="A7:B7"/>
    <mergeCell ref="C7:F7"/>
  </mergeCells>
  <pageMargins left="0.49" right="0.45" top="0.51" bottom="0.53" header="0.3" footer="0.3"/>
  <pageSetup paperSize="9" scale="72" fitToHeight="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zoomScaleNormal="100" zoomScaleSheetLayoutView="100" workbookViewId="0">
      <selection activeCell="D7" sqref="D7:G7"/>
    </sheetView>
  </sheetViews>
  <sheetFormatPr defaultRowHeight="12.75"/>
  <cols>
    <col min="1" max="1" width="7.42578125" style="489" customWidth="1"/>
    <col min="2" max="2" width="5.28515625" style="489" customWidth="1"/>
    <col min="3" max="3" width="52.5703125" style="451" customWidth="1"/>
    <col min="4" max="4" width="11.7109375" style="451" customWidth="1"/>
    <col min="5" max="5" width="28.42578125" style="451" customWidth="1"/>
    <col min="6" max="6" width="29.85546875" style="483" customWidth="1"/>
    <col min="7" max="7" width="5.140625" style="451" hidden="1" customWidth="1"/>
    <col min="8" max="8" width="15.28515625" style="451" hidden="1" customWidth="1"/>
    <col min="9" max="9" width="12.7109375" style="451" hidden="1" customWidth="1"/>
    <col min="10" max="10" width="15.7109375" style="451" hidden="1" customWidth="1"/>
    <col min="11" max="11" width="15.42578125" style="451" customWidth="1"/>
    <col min="12" max="12" width="16" style="451" bestFit="1" customWidth="1"/>
    <col min="13" max="13" width="15" style="451" bestFit="1" customWidth="1"/>
    <col min="14" max="16384" width="9.140625" style="451"/>
  </cols>
  <sheetData>
    <row r="1" spans="1:13" ht="24.75" customHeight="1">
      <c r="A1" s="450" t="s">
        <v>555</v>
      </c>
      <c r="B1" s="450"/>
      <c r="C1" s="450"/>
      <c r="D1" s="450"/>
      <c r="E1" s="450"/>
      <c r="F1" s="450"/>
      <c r="G1" s="211"/>
      <c r="H1" s="211"/>
    </row>
    <row r="2" spans="1:13" ht="26.25" customHeight="1">
      <c r="A2" s="452" t="s">
        <v>556</v>
      </c>
      <c r="B2" s="452"/>
      <c r="C2" s="452"/>
      <c r="D2" s="452"/>
      <c r="E2" s="452"/>
      <c r="F2" s="452"/>
      <c r="G2" s="211"/>
      <c r="H2" s="211"/>
    </row>
    <row r="3" spans="1:13" ht="15">
      <c r="A3" s="453" t="s">
        <v>557</v>
      </c>
      <c r="B3" s="453"/>
      <c r="C3" s="453"/>
      <c r="D3" s="453"/>
      <c r="E3" s="453"/>
      <c r="F3" s="453"/>
      <c r="G3" s="453"/>
      <c r="H3" s="454"/>
    </row>
    <row r="4" spans="1:13" ht="22.5" customHeight="1">
      <c r="A4" s="453"/>
      <c r="B4" s="453"/>
      <c r="C4" s="453"/>
      <c r="D4" s="453"/>
      <c r="E4" s="453"/>
      <c r="F4" s="453"/>
      <c r="G4" s="453"/>
      <c r="H4" s="454"/>
    </row>
    <row r="5" spans="1:13">
      <c r="A5" s="455" t="str">
        <f>'ngay thang'!B10</f>
        <v>Quý II năm 2025/Quarter II 2025</v>
      </c>
      <c r="B5" s="455"/>
      <c r="C5" s="455"/>
      <c r="D5" s="455"/>
      <c r="E5" s="455"/>
      <c r="F5" s="455"/>
      <c r="G5" s="455"/>
      <c r="H5" s="210"/>
    </row>
    <row r="6" spans="1:13">
      <c r="A6" s="210"/>
      <c r="B6" s="210"/>
      <c r="C6" s="210"/>
      <c r="D6" s="210"/>
      <c r="E6" s="210"/>
      <c r="F6" s="456"/>
      <c r="G6" s="211"/>
      <c r="H6" s="211"/>
    </row>
    <row r="7" spans="1:13" ht="30.75" customHeight="1">
      <c r="A7" s="457"/>
      <c r="B7" s="397" t="s">
        <v>244</v>
      </c>
      <c r="C7" s="397"/>
      <c r="D7" s="397" t="s">
        <v>471</v>
      </c>
      <c r="E7" s="397"/>
      <c r="F7" s="397"/>
      <c r="G7" s="397"/>
      <c r="H7" s="458"/>
    </row>
    <row r="8" spans="1:13" ht="30.75" customHeight="1">
      <c r="A8" s="459"/>
      <c r="B8" s="388" t="s">
        <v>243</v>
      </c>
      <c r="C8" s="388"/>
      <c r="D8" s="388" t="s">
        <v>245</v>
      </c>
      <c r="E8" s="388"/>
      <c r="F8" s="388"/>
      <c r="G8" s="459"/>
      <c r="H8" s="460"/>
    </row>
    <row r="9" spans="1:13" ht="30.75" customHeight="1">
      <c r="A9" s="457"/>
      <c r="B9" s="397" t="s">
        <v>246</v>
      </c>
      <c r="C9" s="397"/>
      <c r="D9" s="385" t="s">
        <v>624</v>
      </c>
      <c r="E9" s="385"/>
      <c r="F9" s="385"/>
      <c r="G9" s="385"/>
      <c r="H9" s="458"/>
    </row>
    <row r="10" spans="1:13" ht="30.75" customHeight="1">
      <c r="A10" s="461"/>
      <c r="B10" s="388" t="s">
        <v>247</v>
      </c>
      <c r="C10" s="388"/>
      <c r="D10" s="388" t="str">
        <f>'ngay thang'!B14</f>
        <v>Ngày 14 tháng 07 năm 2025
14 Jul 2025</v>
      </c>
      <c r="E10" s="388"/>
      <c r="F10" s="388"/>
      <c r="G10" s="459"/>
      <c r="H10" s="460"/>
    </row>
    <row r="12" spans="1:13" s="211" customFormat="1" ht="58.5" customHeight="1">
      <c r="A12" s="462" t="s">
        <v>199</v>
      </c>
      <c r="B12" s="462"/>
      <c r="C12" s="463" t="s">
        <v>558</v>
      </c>
      <c r="D12" s="463" t="s">
        <v>174</v>
      </c>
      <c r="E12" s="369" t="s">
        <v>305</v>
      </c>
      <c r="F12" s="464" t="s">
        <v>306</v>
      </c>
    </row>
    <row r="13" spans="1:13" s="211" customFormat="1" ht="30" customHeight="1">
      <c r="A13" s="465" t="s">
        <v>46</v>
      </c>
      <c r="B13" s="465"/>
      <c r="C13" s="466" t="s">
        <v>559</v>
      </c>
      <c r="D13" s="467" t="s">
        <v>560</v>
      </c>
      <c r="E13" s="257">
        <v>73329583006</v>
      </c>
      <c r="F13" s="468">
        <v>69850806498</v>
      </c>
      <c r="G13" s="211">
        <v>82464580009</v>
      </c>
      <c r="H13" s="211">
        <v>84123129374</v>
      </c>
      <c r="I13" s="469">
        <f>+G13-E13</f>
        <v>9134997003</v>
      </c>
      <c r="J13" s="469">
        <f>+H13-F13</f>
        <v>14272322876</v>
      </c>
      <c r="K13" s="469"/>
      <c r="L13" s="469"/>
      <c r="M13" s="469"/>
    </row>
    <row r="14" spans="1:13" s="211" customFormat="1" ht="38.25">
      <c r="A14" s="465" t="s">
        <v>56</v>
      </c>
      <c r="B14" s="465"/>
      <c r="C14" s="466" t="s">
        <v>561</v>
      </c>
      <c r="D14" s="467" t="s">
        <v>562</v>
      </c>
      <c r="E14" s="257">
        <v>4218922998</v>
      </c>
      <c r="F14" s="468">
        <v>1069001501</v>
      </c>
      <c r="G14" s="211">
        <v>-1881601021</v>
      </c>
      <c r="H14" s="211">
        <v>-548465232</v>
      </c>
      <c r="I14" s="469">
        <f t="shared" ref="I14:I20" si="0">+G14-E14</f>
        <v>-6100524019</v>
      </c>
      <c r="J14" s="469">
        <f t="shared" ref="J14:J20" si="1">+H14-F14</f>
        <v>-1617466733</v>
      </c>
      <c r="K14" s="469"/>
      <c r="L14" s="469"/>
      <c r="M14" s="469"/>
    </row>
    <row r="15" spans="1:13" s="211" customFormat="1" ht="54.75" customHeight="1">
      <c r="A15" s="470"/>
      <c r="B15" s="467" t="s">
        <v>110</v>
      </c>
      <c r="C15" s="471" t="s">
        <v>563</v>
      </c>
      <c r="D15" s="467" t="s">
        <v>564</v>
      </c>
      <c r="E15" s="258">
        <v>4218922998</v>
      </c>
      <c r="F15" s="472">
        <v>1069001501</v>
      </c>
      <c r="G15" s="211">
        <v>-1881601021</v>
      </c>
      <c r="H15" s="211">
        <v>-548465232</v>
      </c>
      <c r="I15" s="469">
        <f t="shared" si="0"/>
        <v>-6100524019</v>
      </c>
      <c r="J15" s="469">
        <f t="shared" si="1"/>
        <v>-1617466733</v>
      </c>
      <c r="K15" s="469"/>
      <c r="L15" s="469"/>
      <c r="M15" s="469"/>
    </row>
    <row r="16" spans="1:13" s="211" customFormat="1" ht="53.25" customHeight="1">
      <c r="A16" s="473"/>
      <c r="B16" s="467" t="s">
        <v>112</v>
      </c>
      <c r="C16" s="471" t="s">
        <v>565</v>
      </c>
      <c r="D16" s="467" t="s">
        <v>566</v>
      </c>
      <c r="E16" s="258"/>
      <c r="F16" s="472"/>
      <c r="I16" s="469">
        <f t="shared" si="0"/>
        <v>0</v>
      </c>
      <c r="J16" s="469">
        <f t="shared" si="1"/>
        <v>0</v>
      </c>
      <c r="K16" s="469"/>
      <c r="L16" s="469"/>
      <c r="M16" s="469"/>
    </row>
    <row r="17" spans="1:13" s="211" customFormat="1" ht="51.75" customHeight="1">
      <c r="A17" s="465" t="s">
        <v>133</v>
      </c>
      <c r="B17" s="465"/>
      <c r="C17" s="466" t="s">
        <v>567</v>
      </c>
      <c r="D17" s="465" t="s">
        <v>568</v>
      </c>
      <c r="E17" s="257">
        <v>-9356370535</v>
      </c>
      <c r="F17" s="468">
        <v>2409775007</v>
      </c>
      <c r="G17" s="211">
        <v>-10732172490</v>
      </c>
      <c r="H17" s="211">
        <v>-1110084133</v>
      </c>
      <c r="I17" s="469">
        <f t="shared" si="0"/>
        <v>-1375801955</v>
      </c>
      <c r="J17" s="469">
        <f t="shared" si="1"/>
        <v>-3519859140</v>
      </c>
      <c r="K17" s="469"/>
      <c r="L17" s="469"/>
      <c r="M17" s="469"/>
    </row>
    <row r="18" spans="1:13" s="211" customFormat="1" ht="29.25" customHeight="1">
      <c r="A18" s="470"/>
      <c r="B18" s="467" t="s">
        <v>569</v>
      </c>
      <c r="C18" s="471" t="s">
        <v>570</v>
      </c>
      <c r="D18" s="467" t="s">
        <v>571</v>
      </c>
      <c r="E18" s="258">
        <v>7434620392</v>
      </c>
      <c r="F18" s="472">
        <v>9704275123</v>
      </c>
      <c r="G18" s="211">
        <v>4045549838</v>
      </c>
      <c r="H18" s="211">
        <v>12811277972</v>
      </c>
      <c r="I18" s="469">
        <f t="shared" si="0"/>
        <v>-3389070554</v>
      </c>
      <c r="J18" s="469">
        <f t="shared" si="1"/>
        <v>3107002849</v>
      </c>
      <c r="K18" s="469"/>
      <c r="L18" s="469"/>
      <c r="M18" s="469"/>
    </row>
    <row r="19" spans="1:13" s="211" customFormat="1" ht="29.25" customHeight="1">
      <c r="A19" s="473"/>
      <c r="B19" s="467" t="s">
        <v>572</v>
      </c>
      <c r="C19" s="471" t="s">
        <v>573</v>
      </c>
      <c r="D19" s="467" t="s">
        <v>574</v>
      </c>
      <c r="E19" s="258">
        <v>16790990927</v>
      </c>
      <c r="F19" s="472">
        <v>7294500116</v>
      </c>
      <c r="G19" s="211">
        <v>14777722328</v>
      </c>
      <c r="H19" s="211">
        <v>13921362105</v>
      </c>
      <c r="I19" s="469">
        <f t="shared" si="0"/>
        <v>-2013268599</v>
      </c>
      <c r="J19" s="469">
        <f t="shared" si="1"/>
        <v>6626861989</v>
      </c>
      <c r="K19" s="469"/>
      <c r="L19" s="469"/>
      <c r="M19" s="469"/>
    </row>
    <row r="20" spans="1:13" s="221" customFormat="1" ht="39" customHeight="1">
      <c r="A20" s="465" t="s">
        <v>135</v>
      </c>
      <c r="B20" s="465"/>
      <c r="C20" s="474" t="s">
        <v>575</v>
      </c>
      <c r="D20" s="465" t="s">
        <v>576</v>
      </c>
      <c r="E20" s="257">
        <v>68192135469</v>
      </c>
      <c r="F20" s="468">
        <v>73329583006</v>
      </c>
      <c r="G20" s="221">
        <v>69850806498</v>
      </c>
      <c r="H20" s="475">
        <v>82464580009</v>
      </c>
      <c r="I20" s="469">
        <f t="shared" si="0"/>
        <v>1658671029</v>
      </c>
      <c r="J20" s="469">
        <f t="shared" si="1"/>
        <v>9134997003</v>
      </c>
      <c r="K20" s="469"/>
      <c r="L20" s="469"/>
      <c r="M20" s="469"/>
    </row>
    <row r="21" spans="1:13" s="211" customFormat="1">
      <c r="A21" s="465"/>
      <c r="B21" s="465"/>
      <c r="C21" s="466"/>
      <c r="D21" s="465"/>
      <c r="E21" s="476"/>
      <c r="F21" s="477"/>
    </row>
    <row r="22" spans="1:13" s="211" customFormat="1">
      <c r="A22" s="213"/>
      <c r="B22" s="213"/>
      <c r="F22" s="456"/>
    </row>
    <row r="23" spans="1:13" s="211" customFormat="1">
      <c r="A23" s="478" t="s">
        <v>176</v>
      </c>
      <c r="B23" s="456"/>
      <c r="C23" s="479"/>
      <c r="D23" s="456"/>
      <c r="E23" s="480" t="s">
        <v>177</v>
      </c>
      <c r="F23" s="456"/>
    </row>
    <row r="24" spans="1:13" s="211" customFormat="1">
      <c r="A24" s="481" t="s">
        <v>178</v>
      </c>
      <c r="B24" s="456"/>
      <c r="C24" s="479"/>
      <c r="D24" s="456"/>
      <c r="E24" s="482" t="s">
        <v>179</v>
      </c>
      <c r="F24" s="456"/>
    </row>
    <row r="25" spans="1:13" s="211" customFormat="1">
      <c r="A25" s="456"/>
      <c r="B25" s="456"/>
      <c r="C25" s="479"/>
      <c r="D25" s="456"/>
      <c r="E25" s="479"/>
      <c r="F25" s="456"/>
    </row>
    <row r="26" spans="1:13" s="211" customFormat="1">
      <c r="A26" s="456"/>
      <c r="B26" s="456"/>
      <c r="C26" s="479"/>
      <c r="D26" s="456"/>
      <c r="E26" s="479"/>
      <c r="F26" s="456"/>
    </row>
    <row r="27" spans="1:13" s="211" customFormat="1">
      <c r="A27" s="456"/>
      <c r="B27" s="456"/>
      <c r="C27" s="479"/>
      <c r="D27" s="456"/>
      <c r="E27" s="479"/>
      <c r="F27" s="456"/>
    </row>
    <row r="28" spans="1:13" s="211" customFormat="1">
      <c r="A28" s="456"/>
      <c r="B28" s="456"/>
      <c r="C28" s="479"/>
      <c r="D28" s="456"/>
      <c r="E28" s="479"/>
      <c r="F28" s="456"/>
    </row>
    <row r="29" spans="1:13" s="211" customFormat="1">
      <c r="A29" s="456"/>
      <c r="B29" s="456"/>
      <c r="C29" s="479"/>
      <c r="D29" s="456"/>
      <c r="E29" s="479"/>
      <c r="F29" s="456"/>
    </row>
    <row r="30" spans="1:13" s="211" customFormat="1">
      <c r="A30" s="456"/>
      <c r="B30" s="456"/>
      <c r="C30" s="479"/>
      <c r="D30" s="456"/>
      <c r="E30" s="479"/>
      <c r="F30" s="456"/>
    </row>
    <row r="31" spans="1:13">
      <c r="A31" s="456"/>
      <c r="B31" s="456"/>
      <c r="C31" s="479"/>
      <c r="D31" s="456"/>
      <c r="E31" s="479"/>
    </row>
    <row r="32" spans="1:13">
      <c r="A32" s="484"/>
      <c r="B32" s="484"/>
      <c r="C32" s="485"/>
      <c r="D32" s="456"/>
      <c r="E32" s="485"/>
      <c r="F32" s="486"/>
    </row>
    <row r="33" spans="1:9">
      <c r="A33" s="487" t="s">
        <v>238</v>
      </c>
      <c r="B33" s="456"/>
      <c r="C33" s="479"/>
      <c r="D33" s="456"/>
      <c r="E33" s="488" t="s">
        <v>472</v>
      </c>
    </row>
    <row r="34" spans="1:9" s="103" customFormat="1" ht="15">
      <c r="A34" s="29" t="s">
        <v>580</v>
      </c>
      <c r="B34" s="27"/>
      <c r="C34" s="198"/>
      <c r="I34" s="32"/>
    </row>
    <row r="35" spans="1:9" s="103" customFormat="1" ht="15">
      <c r="A35" s="27" t="s">
        <v>239</v>
      </c>
      <c r="B35" s="27"/>
      <c r="C35" s="198"/>
      <c r="I35" s="31"/>
    </row>
  </sheetData>
  <mergeCells count="15">
    <mergeCell ref="A1:F1"/>
    <mergeCell ref="A2:F2"/>
    <mergeCell ref="A3:G4"/>
    <mergeCell ref="A5:G5"/>
    <mergeCell ref="B7:C7"/>
    <mergeCell ref="D7:G7"/>
    <mergeCell ref="A12:B12"/>
    <mergeCell ref="A15:A16"/>
    <mergeCell ref="A18:A19"/>
    <mergeCell ref="B8:C8"/>
    <mergeCell ref="D8:F8"/>
    <mergeCell ref="B9:C9"/>
    <mergeCell ref="B10:C10"/>
    <mergeCell ref="D10:F10"/>
    <mergeCell ref="D9:G9"/>
  </mergeCells>
  <pageMargins left="0.65" right="0.37" top="1" bottom="1" header="0.5" footer="0.5"/>
  <pageSetup paperSize="9" scale="69"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kwXUpw2x5GRC2vED1GrwCDbaf1egFKkkZDjlJiQX+No=</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4NdWistryf2jtPl2jLmYPFdFcJ2wWazBvQ1Pk5IKu0Y=</DigestValue>
    </Reference>
  </SignedInfo>
  <SignatureValue>JAVvCbfePJq/SQxnB7190yyC4Oas2cPNLo3LYZCAGv+zvaUr8+XSariqYOFM4jW+mggqOyO6utEM
Qcy54mNg4dyP9podATnKDxNuHhmtw7ab0s+ktw4zv25FmlnkQmX84kARS0UsTPXVOnFBbqvuRrdw
11H58W2vhXpiipp5mUmR8RULNM0OfYK8KY5h7bVHXoK/NzjDIjuu5AAC8E4YIKqjpDwnSB4WJHGu
wZ5xisIUgAo8kn4wdEGjVhKJfKhQ6i6A88ReTbX3WeTgZRh9P1/yZ4W7RjUTaMMJeXUcqH3CD2XQ
WXp9wtQV81MrJQLcnkmZkmFZf9AyrocjmPsA0Q==</SignatureValue>
  <KeyInfo>
    <X509Data>
      <X509Certificate>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DoG4gS2nhur9tMW8wbQYDVQQDDGZOR8OCTiBIw4BORyBUSMavxqBORyBN4bqgSSBD4buUIFBI4bqmTiDEkOG6plUgVMavIFbDgCBQSMOBVCBUUknhu4JOIFZJ4buGVCBOQU0gLSBDSEkgTkjDgU5IIEjDgCBUSMOATkgxIjAgBgoJkiaJk/IsZAEBDBJNU1Q6MDEwMDE1MDYxOS0wNzMwggEiMA0GCSqGSIb3DQEBAQUAA4IBDwAwggEKAoIBAQC9gXHTIb/SGzil9J7u8A5ykCjAWSpk6RRwE0QX4gHHX1uEelBNS33QrIJCDWejuf0Yli66GtRwLP7/Zq+GXhoXUzqjmsKmK116dBKM6PKf89Uj4ySiveWOSw3Wdk7MCgA+IR069Ro6gbS3a8xXtN4cbgzJWbdSX/5+FBCYozoxNBGaSCPPPfFqjsFPxhPw6MDlakoJQSb5+MfnvnRQhOMm+e0x4TApVroGZX2iJsxSASL14WJFZB11Pn3KcmXdcjWNgSBJrk6p52X3kGVbQL4rD8UykNTJI7Yt75b0kDWWdT/fu213rk5XL7H/eMw9Qw4PpwB4DJfvSYHBQHbqPA4nAgMBAAGjggFqMIIBZjAMBgNVHRMBAf8EAjAAMB8GA1UdIwQYMBaAFGuVxMQpI8onE8sE8P106s29CP/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x1hDsN0dcO6pKhSDzAOBgNVHQ8BAf8EBAMCBPAwDQYJKoZIhvcNAQELBQADggIBANHD2WEBh5mje8caCWIqLaAb40qi1G1G8PV5cdADYXgn7pJgGuz7TNyMkrfByJsksd5tS3QHokF2T270EuXPj/6SXvRIlo4yKREBeqFC7fcCv+ocuytKL2lneUEJkA6q7UobPdlUzRoyUgqIKJnSXMr89KbJ0Ok90B4+5n1N83ie5BuL9l93NGE1AFgggJfEc+/2RP3dFLAONu6i8UmGWKuwR3miIUtusiK9lIJEaTTC4XOU2ZQJ4Xxm4glSozSMbb6XVrfDiW+xKcZ38DmUFtQL/FPykOkD1RJ9++2bBSL7PItZYdSvAhJJwFNfLhEPb42sCIeayludBUdlSj4fd37VLzrpEiBbV5+gY+Q0qgQa/f84VqNGJIiGdv1/m8lktkjsRJA5ZsOBgOOfWQAjqbq0jNpUzaEgTMqeYbbSkK/awxutOzg8X9i3QD3xE3rGjt5WwgSXcwR2XN009Nc1N+cM57tQN7ZXaZErT7CBM7xfaGlgJxFNVGOPrC887PnMu/CWqqwJyKIK7DTH6AXjfwg/klxolPrOeztTXaHlxcYuq7Xd4uLznNEY+9Kh9Ca+LpbV1vp7HcM3Lxu36JNlDDSt6dwcwhe2JuV5eoHfLR4nw5617NJVUJfyzLB7sW2oX3DKs+eK3Sz1BFJ+q6wDO7k6mXMRVppVZNpq5P3ChP93</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1/04/xmlenc#sha256"/>
        <DigestValue>lnq2WaotO98eoCT/9M/WhFSlOfk/bSitCryrwDejfCA=</DigestValue>
      </Reference>
      <Reference URI="/xl/calcChain.xml?ContentType=application/vnd.openxmlformats-officedocument.spreadsheetml.calcChain+xml">
        <DigestMethod Algorithm="http://www.w3.org/2001/04/xmlenc#sha256"/>
        <DigestValue>foy+KkrwcvbMXit035uHUYywZP8eJ1f0kxRtaIVcYYM=</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RAsVwSa+z36IHNan/nIRr0YfszpbVUEoI9GKf4iLCz4=</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TWUvosneb0S7UuKALQLYZzzKEgRARNrk2wQIKfPIPjI=</DigestValue>
      </Reference>
      <Reference URI="/xl/externalLinks/externalLink1.xml?ContentType=application/vnd.openxmlformats-officedocument.spreadsheetml.externalLink+xml">
        <DigestMethod Algorithm="http://www.w3.org/2001/04/xmlenc#sha256"/>
        <DigestValue>KABXqgAEaFFuEBuzKRkJtAABI5EEQlWmC8OC7lyfK+o=</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trNeZh3rq0AFnTlMkKko7SXsKLyHtSvJxALtFOsuNW8=</DigestValue>
      </Reference>
      <Reference URI="/xl/printerSettings/printerSettings10.bin?ContentType=application/vnd.openxmlformats-officedocument.spreadsheetml.printerSettings">
        <DigestMethod Algorithm="http://www.w3.org/2001/04/xmlenc#sha256"/>
        <DigestValue>tN8ofolNDPYLXVgrehmHEb8s6VXNYmRsI9T/EAI9sMk=</DigestValue>
      </Reference>
      <Reference URI="/xl/printerSettings/printerSettings2.bin?ContentType=application/vnd.openxmlformats-officedocument.spreadsheetml.printerSettings">
        <DigestMethod Algorithm="http://www.w3.org/2001/04/xmlenc#sha256"/>
        <DigestValue>j17VlTJbU9kIKm54DE7mREkJ7166UT9j7wo9NGzYl8I=</DigestValue>
      </Reference>
      <Reference URI="/xl/printerSettings/printerSettings3.bin?ContentType=application/vnd.openxmlformats-officedocument.spreadsheetml.printerSettings">
        <DigestMethod Algorithm="http://www.w3.org/2001/04/xmlenc#sha256"/>
        <DigestValue>5wwZEuTzfefs9qZH2fGgRzL8rLq7SYPgBBoFGPYpJF0=</DigestValue>
      </Reference>
      <Reference URI="/xl/printerSettings/printerSettings4.bin?ContentType=application/vnd.openxmlformats-officedocument.spreadsheetml.printerSettings">
        <DigestMethod Algorithm="http://www.w3.org/2001/04/xmlenc#sha256"/>
        <DigestValue>5wwZEuTzfefs9qZH2fGgRzL8rLq7SYPgBBoFGPYpJF0=</DigestValue>
      </Reference>
      <Reference URI="/xl/printerSettings/printerSettings5.bin?ContentType=application/vnd.openxmlformats-officedocument.spreadsheetml.printerSettings">
        <DigestMethod Algorithm="http://www.w3.org/2001/04/xmlenc#sha256"/>
        <DigestValue>5wwZEuTzfefs9qZH2fGgRzL8rLq7SYPgBBoFGPYpJF0=</DigestValue>
      </Reference>
      <Reference URI="/xl/printerSettings/printerSettings6.bin?ContentType=application/vnd.openxmlformats-officedocument.spreadsheetml.printerSettings">
        <DigestMethod Algorithm="http://www.w3.org/2001/04/xmlenc#sha256"/>
        <DigestValue>5wwZEuTzfefs9qZH2fGgRzL8rLq7SYPgBBoFGPYpJF0=</DigestValue>
      </Reference>
      <Reference URI="/xl/printerSettings/printerSettings7.bin?ContentType=application/vnd.openxmlformats-officedocument.spreadsheetml.printerSettings">
        <DigestMethod Algorithm="http://www.w3.org/2001/04/xmlenc#sha256"/>
        <DigestValue>P7zuyDxYzjHMnq0WJuQ3IXJZ583ueLDsHJeKor7tDjU=</DigestValue>
      </Reference>
      <Reference URI="/xl/printerSettings/printerSettings8.bin?ContentType=application/vnd.openxmlformats-officedocument.spreadsheetml.printerSettings">
        <DigestMethod Algorithm="http://www.w3.org/2001/04/xmlenc#sha256"/>
        <DigestValue>0e/Hi8ZvoH77/XDH/hAiTksPyOy1r60XPXwixIvLWNs=</DigestValue>
      </Reference>
      <Reference URI="/xl/printerSettings/printerSettings9.bin?ContentType=application/vnd.openxmlformats-officedocument.spreadsheetml.printerSettings">
        <DigestMethod Algorithm="http://www.w3.org/2001/04/xmlenc#sha256"/>
        <DigestValue>5wwZEuTzfefs9qZH2fGgRzL8rLq7SYPgBBoFGPYpJF0=</DigestValue>
      </Reference>
      <Reference URI="/xl/sharedStrings.xml?ContentType=application/vnd.openxmlformats-officedocument.spreadsheetml.sharedStrings+xml">
        <DigestMethod Algorithm="http://www.w3.org/2001/04/xmlenc#sha256"/>
        <DigestValue>9M2Oy0fcsB0ANg+YEiliUz9tyhU6ddFof8N+G47dmMI=</DigestValue>
      </Reference>
      <Reference URI="/xl/styles.xml?ContentType=application/vnd.openxmlformats-officedocument.spreadsheetml.styles+xml">
        <DigestMethod Algorithm="http://www.w3.org/2001/04/xmlenc#sha256"/>
        <DigestValue>/v6b/JYJ7OD/Fp/WGIOTpZQrcgAjsigQ3vnryv/Dvro=</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zzJ6NX/uqN75MP9OF2+uv5hMhfYGeLJqW9m+5RH1pgk=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zywGnqcRutTo5RL4u1RlSM5O9iZKtuThnL3qzqX92DI=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sheet1.xml?ContentType=application/vnd.openxmlformats-officedocument.spreadsheetml.worksheet+xml">
        <DigestMethod Algorithm="http://www.w3.org/2001/04/xmlenc#sha256"/>
        <DigestValue>xOSZWELqwAfmEo2LRWkHiDHowBiCPbOJvnMeRHgVkpo=</DigestValue>
      </Reference>
      <Reference URI="/xl/worksheets/sheet10.xml?ContentType=application/vnd.openxmlformats-officedocument.spreadsheetml.worksheet+xml">
        <DigestMethod Algorithm="http://www.w3.org/2001/04/xmlenc#sha256"/>
        <DigestValue>Wugblj7zqT9z1KVj9lM+X1ELvJxTm/a3NLSZPju9e3w=</DigestValue>
      </Reference>
      <Reference URI="/xl/worksheets/sheet11.xml?ContentType=application/vnd.openxmlformats-officedocument.spreadsheetml.worksheet+xml">
        <DigestMethod Algorithm="http://www.w3.org/2001/04/xmlenc#sha256"/>
        <DigestValue>nQ/n/dq3B9HZjfqTJ3IPJtKnoM3D0adwOuYjP9RKkSI=</DigestValue>
      </Reference>
      <Reference URI="/xl/worksheets/sheet2.xml?ContentType=application/vnd.openxmlformats-officedocument.spreadsheetml.worksheet+xml">
        <DigestMethod Algorithm="http://www.w3.org/2001/04/xmlenc#sha256"/>
        <DigestValue>LLDSCH0h3GhmmYN6XGxSQFscRTYPzU2UINGF3V2OlOk=</DigestValue>
      </Reference>
      <Reference URI="/xl/worksheets/sheet3.xml?ContentType=application/vnd.openxmlformats-officedocument.spreadsheetml.worksheet+xml">
        <DigestMethod Algorithm="http://www.w3.org/2001/04/xmlenc#sha256"/>
        <DigestValue>bLxsLCzTSwkMPXUaJa8VyBby4lBYKjCF4JIkGL0Quoo=</DigestValue>
      </Reference>
      <Reference URI="/xl/worksheets/sheet4.xml?ContentType=application/vnd.openxmlformats-officedocument.spreadsheetml.worksheet+xml">
        <DigestMethod Algorithm="http://www.w3.org/2001/04/xmlenc#sha256"/>
        <DigestValue>cZWplYeZMvZy3XaC2RsxXp9swMVKTmlDn89W4b2y1wA=</DigestValue>
      </Reference>
      <Reference URI="/xl/worksheets/sheet5.xml?ContentType=application/vnd.openxmlformats-officedocument.spreadsheetml.worksheet+xml">
        <DigestMethod Algorithm="http://www.w3.org/2001/04/xmlenc#sha256"/>
        <DigestValue>sz0ypmrHcZjnSpuml1dN0TwkvTUJp9iflrC8KJSZHbs=</DigestValue>
      </Reference>
      <Reference URI="/xl/worksheets/sheet6.xml?ContentType=application/vnd.openxmlformats-officedocument.spreadsheetml.worksheet+xml">
        <DigestMethod Algorithm="http://www.w3.org/2001/04/xmlenc#sha256"/>
        <DigestValue>F/ullZrXpBmvzhOPK4eMghiicMgHAGccmsVgfXr5qkE=</DigestValue>
      </Reference>
      <Reference URI="/xl/worksheets/sheet7.xml?ContentType=application/vnd.openxmlformats-officedocument.spreadsheetml.worksheet+xml">
        <DigestMethod Algorithm="http://www.w3.org/2001/04/xmlenc#sha256"/>
        <DigestValue>LWMfMyCRF8OEioj6wQ/81HOy8wxw2IsTASI9TeLWc7Y=</DigestValue>
      </Reference>
      <Reference URI="/xl/worksheets/sheet8.xml?ContentType=application/vnd.openxmlformats-officedocument.spreadsheetml.worksheet+xml">
        <DigestMethod Algorithm="http://www.w3.org/2001/04/xmlenc#sha256"/>
        <DigestValue>0VVMRcOTjGuH+yjo2bdTUU+AuWkOC1enBUtHvvo/RMg=</DigestValue>
      </Reference>
      <Reference URI="/xl/worksheets/sheet9.xml?ContentType=application/vnd.openxmlformats-officedocument.spreadsheetml.worksheet+xml">
        <DigestMethod Algorithm="http://www.w3.org/2001/04/xmlenc#sha256"/>
        <DigestValue>xPsDQE2X63rL5O1r8DgaFflQu7C9I0yecY3R4+1m5S8=</DigestValue>
      </Reference>
    </Manifest>
    <SignatureProperties>
      <SignatureProperty Id="idSignatureTime" Target="#idPackageSignature">
        <mdssi:SignatureTime xmlns:mdssi="http://schemas.openxmlformats.org/package/2006/digital-signature">
          <mdssi:Format>YYYY-MM-DDThh:mm:ssTZD</mdssi:Format>
          <mdssi:Value>2025-07-18T09:46:04Z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2025-07-18T09:46:04Z</xd:SigningTime>
          <xd:SigningCertificate>
            <xd:Cert>
              <xd:CertDigest>
                <DigestMethod Algorithm="http://www.w3.org/2001/04/xmlenc#sha256"/>
                <DigestValue>rjSldB5AbmFT7Cq1TGAN1hAo7BJQV8n3VFWtxmrtrWY=</DigestValue>
              </xd:CertDigest>
              <xd:IssuerSerial>
                <X509IssuerName>C=VN, O=VIETNAM POSTS AND TELECOMMUNICATIONS GROUP, CN=VNPT-CA SHA2</X509IssuerName>
                <X509SerialNumber>111660364376514272731742388651292764066</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IU11cxr6lNtYxa3seqpO8vGbPTbYllq3SPNlqHvoQus=</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MZukmT7In4Lrc/6G/otwe2KhlvMCcB+oCKFHSqxJNR8=</DigestValue>
    </Reference>
  </SignedInfo>
  <SignatureValue>XyKvS/e1261hDp/Z9XhvFlWHNEo9R74yoNHfbUmw7YH55j9IFLEHtzJBbSFi61VJMRu1tyR04Kvt
0DJjlrqyz2yMppfJ3H8z90UAByGtFelt3sWHij9w04+Ojc/S+Aq4fEKFnEzDwQ5sbiQwiRtF0ieW
eyfji2SzerVSj4YXPRyNc234dnb4weqmXE9TCugGRiWgL0Ya2WRhtZf3w0en3KuVobO2nLpR52Qb
NrAkXGM9T0Ae0io0wISPlN3JR0VQa2pkvLwsVqp5aEOZjAMKPT7DTfnUmMo0qVKeA6WMFi9T7aJk
6mPDw5SpmkpCx39R83wXhcgdjhq5jHRgo9lYOA==</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1/04/xmlenc#sha256"/>
        <DigestValue>lnq2WaotO98eoCT/9M/WhFSlOfk/bSitCryrwDejfCA=</DigestValue>
      </Reference>
      <Reference URI="/xl/calcChain.xml?ContentType=application/vnd.openxmlformats-officedocument.spreadsheetml.calcChain+xml">
        <DigestMethod Algorithm="http://www.w3.org/2001/04/xmlenc#sha256"/>
        <DigestValue>foy+KkrwcvbMXit035uHUYywZP8eJ1f0kxRtaIVcYYM=</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RAsVwSa+z36IHNan/nIRr0YfszpbVUEoI9GKf4iLCz4=</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TWUvosneb0S7UuKALQLYZzzKEgRARNrk2wQIKfPIPjI=</DigestValue>
      </Reference>
      <Reference URI="/xl/externalLinks/externalLink1.xml?ContentType=application/vnd.openxmlformats-officedocument.spreadsheetml.externalLink+xml">
        <DigestMethod Algorithm="http://www.w3.org/2001/04/xmlenc#sha256"/>
        <DigestValue>KABXqgAEaFFuEBuzKRkJtAABI5EEQlWmC8OC7lyfK+o=</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trNeZh3rq0AFnTlMkKko7SXsKLyHtSvJxALtFOsuNW8=</DigestValue>
      </Reference>
      <Reference URI="/xl/printerSettings/printerSettings10.bin?ContentType=application/vnd.openxmlformats-officedocument.spreadsheetml.printerSettings">
        <DigestMethod Algorithm="http://www.w3.org/2001/04/xmlenc#sha256"/>
        <DigestValue>tN8ofolNDPYLXVgrehmHEb8s6VXNYmRsI9T/EAI9sMk=</DigestValue>
      </Reference>
      <Reference URI="/xl/printerSettings/printerSettings2.bin?ContentType=application/vnd.openxmlformats-officedocument.spreadsheetml.printerSettings">
        <DigestMethod Algorithm="http://www.w3.org/2001/04/xmlenc#sha256"/>
        <DigestValue>j17VlTJbU9kIKm54DE7mREkJ7166UT9j7wo9NGzYl8I=</DigestValue>
      </Reference>
      <Reference URI="/xl/printerSettings/printerSettings3.bin?ContentType=application/vnd.openxmlformats-officedocument.spreadsheetml.printerSettings">
        <DigestMethod Algorithm="http://www.w3.org/2001/04/xmlenc#sha256"/>
        <DigestValue>5wwZEuTzfefs9qZH2fGgRzL8rLq7SYPgBBoFGPYpJF0=</DigestValue>
      </Reference>
      <Reference URI="/xl/printerSettings/printerSettings4.bin?ContentType=application/vnd.openxmlformats-officedocument.spreadsheetml.printerSettings">
        <DigestMethod Algorithm="http://www.w3.org/2001/04/xmlenc#sha256"/>
        <DigestValue>5wwZEuTzfefs9qZH2fGgRzL8rLq7SYPgBBoFGPYpJF0=</DigestValue>
      </Reference>
      <Reference URI="/xl/printerSettings/printerSettings5.bin?ContentType=application/vnd.openxmlformats-officedocument.spreadsheetml.printerSettings">
        <DigestMethod Algorithm="http://www.w3.org/2001/04/xmlenc#sha256"/>
        <DigestValue>5wwZEuTzfefs9qZH2fGgRzL8rLq7SYPgBBoFGPYpJF0=</DigestValue>
      </Reference>
      <Reference URI="/xl/printerSettings/printerSettings6.bin?ContentType=application/vnd.openxmlformats-officedocument.spreadsheetml.printerSettings">
        <DigestMethod Algorithm="http://www.w3.org/2001/04/xmlenc#sha256"/>
        <DigestValue>5wwZEuTzfefs9qZH2fGgRzL8rLq7SYPgBBoFGPYpJF0=</DigestValue>
      </Reference>
      <Reference URI="/xl/printerSettings/printerSettings7.bin?ContentType=application/vnd.openxmlformats-officedocument.spreadsheetml.printerSettings">
        <DigestMethod Algorithm="http://www.w3.org/2001/04/xmlenc#sha256"/>
        <DigestValue>P7zuyDxYzjHMnq0WJuQ3IXJZ583ueLDsHJeKor7tDjU=</DigestValue>
      </Reference>
      <Reference URI="/xl/printerSettings/printerSettings8.bin?ContentType=application/vnd.openxmlformats-officedocument.spreadsheetml.printerSettings">
        <DigestMethod Algorithm="http://www.w3.org/2001/04/xmlenc#sha256"/>
        <DigestValue>0e/Hi8ZvoH77/XDH/hAiTksPyOy1r60XPXwixIvLWNs=</DigestValue>
      </Reference>
      <Reference URI="/xl/printerSettings/printerSettings9.bin?ContentType=application/vnd.openxmlformats-officedocument.spreadsheetml.printerSettings">
        <DigestMethod Algorithm="http://www.w3.org/2001/04/xmlenc#sha256"/>
        <DigestValue>5wwZEuTzfefs9qZH2fGgRzL8rLq7SYPgBBoFGPYpJF0=</DigestValue>
      </Reference>
      <Reference URI="/xl/sharedStrings.xml?ContentType=application/vnd.openxmlformats-officedocument.spreadsheetml.sharedStrings+xml">
        <DigestMethod Algorithm="http://www.w3.org/2001/04/xmlenc#sha256"/>
        <DigestValue>9M2Oy0fcsB0ANg+YEiliUz9tyhU6ddFof8N+G47dmMI=</DigestValue>
      </Reference>
      <Reference URI="/xl/styles.xml?ContentType=application/vnd.openxmlformats-officedocument.spreadsheetml.styles+xml">
        <DigestMethod Algorithm="http://www.w3.org/2001/04/xmlenc#sha256"/>
        <DigestValue>/v6b/JYJ7OD/Fp/WGIOTpZQrcgAjsigQ3vnryv/Dvro=</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zzJ6NX/uqN75MP9OF2+uv5hMhfYGeLJqW9m+5RH1pgk=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zywGnqcRutTo5RL4u1RlSM5O9iZKtuThnL3qzqX92DI=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sheet1.xml?ContentType=application/vnd.openxmlformats-officedocument.spreadsheetml.worksheet+xml">
        <DigestMethod Algorithm="http://www.w3.org/2001/04/xmlenc#sha256"/>
        <DigestValue>xOSZWELqwAfmEo2LRWkHiDHowBiCPbOJvnMeRHgVkpo=</DigestValue>
      </Reference>
      <Reference URI="/xl/worksheets/sheet10.xml?ContentType=application/vnd.openxmlformats-officedocument.spreadsheetml.worksheet+xml">
        <DigestMethod Algorithm="http://www.w3.org/2001/04/xmlenc#sha256"/>
        <DigestValue>Wugblj7zqT9z1KVj9lM+X1ELvJxTm/a3NLSZPju9e3w=</DigestValue>
      </Reference>
      <Reference URI="/xl/worksheets/sheet11.xml?ContentType=application/vnd.openxmlformats-officedocument.spreadsheetml.worksheet+xml">
        <DigestMethod Algorithm="http://www.w3.org/2001/04/xmlenc#sha256"/>
        <DigestValue>nQ/n/dq3B9HZjfqTJ3IPJtKnoM3D0adwOuYjP9RKkSI=</DigestValue>
      </Reference>
      <Reference URI="/xl/worksheets/sheet2.xml?ContentType=application/vnd.openxmlformats-officedocument.spreadsheetml.worksheet+xml">
        <DigestMethod Algorithm="http://www.w3.org/2001/04/xmlenc#sha256"/>
        <DigestValue>LLDSCH0h3GhmmYN6XGxSQFscRTYPzU2UINGF3V2OlOk=</DigestValue>
      </Reference>
      <Reference URI="/xl/worksheets/sheet3.xml?ContentType=application/vnd.openxmlformats-officedocument.spreadsheetml.worksheet+xml">
        <DigestMethod Algorithm="http://www.w3.org/2001/04/xmlenc#sha256"/>
        <DigestValue>bLxsLCzTSwkMPXUaJa8VyBby4lBYKjCF4JIkGL0Quoo=</DigestValue>
      </Reference>
      <Reference URI="/xl/worksheets/sheet4.xml?ContentType=application/vnd.openxmlformats-officedocument.spreadsheetml.worksheet+xml">
        <DigestMethod Algorithm="http://www.w3.org/2001/04/xmlenc#sha256"/>
        <DigestValue>cZWplYeZMvZy3XaC2RsxXp9swMVKTmlDn89W4b2y1wA=</DigestValue>
      </Reference>
      <Reference URI="/xl/worksheets/sheet5.xml?ContentType=application/vnd.openxmlformats-officedocument.spreadsheetml.worksheet+xml">
        <DigestMethod Algorithm="http://www.w3.org/2001/04/xmlenc#sha256"/>
        <DigestValue>sz0ypmrHcZjnSpuml1dN0TwkvTUJp9iflrC8KJSZHbs=</DigestValue>
      </Reference>
      <Reference URI="/xl/worksheets/sheet6.xml?ContentType=application/vnd.openxmlformats-officedocument.spreadsheetml.worksheet+xml">
        <DigestMethod Algorithm="http://www.w3.org/2001/04/xmlenc#sha256"/>
        <DigestValue>F/ullZrXpBmvzhOPK4eMghiicMgHAGccmsVgfXr5qkE=</DigestValue>
      </Reference>
      <Reference URI="/xl/worksheets/sheet7.xml?ContentType=application/vnd.openxmlformats-officedocument.spreadsheetml.worksheet+xml">
        <DigestMethod Algorithm="http://www.w3.org/2001/04/xmlenc#sha256"/>
        <DigestValue>LWMfMyCRF8OEioj6wQ/81HOy8wxw2IsTASI9TeLWc7Y=</DigestValue>
      </Reference>
      <Reference URI="/xl/worksheets/sheet8.xml?ContentType=application/vnd.openxmlformats-officedocument.spreadsheetml.worksheet+xml">
        <DigestMethod Algorithm="http://www.w3.org/2001/04/xmlenc#sha256"/>
        <DigestValue>0VVMRcOTjGuH+yjo2bdTUU+AuWkOC1enBUtHvvo/RMg=</DigestValue>
      </Reference>
      <Reference URI="/xl/worksheets/sheet9.xml?ContentType=application/vnd.openxmlformats-officedocument.spreadsheetml.worksheet+xml">
        <DigestMethod Algorithm="http://www.w3.org/2001/04/xmlenc#sha256"/>
        <DigestValue>xPsDQE2X63rL5O1r8DgaFflQu7C9I0yecY3R4+1m5S8=</DigestValue>
      </Reference>
    </Manifest>
    <SignatureProperties>
      <SignatureProperty Id="idSignatureTime" Target="#idPackageSignature">
        <mdssi:SignatureTime xmlns:mdssi="http://schemas.openxmlformats.org/package/2006/digital-signature">
          <mdssi:Format>YYYY-MM-DDThh:mm:ssTZD</mdssi:Format>
          <mdssi:Value>2025-07-18T10:35:51Z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2025-07-18T10:35:51Z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ngay thang</vt:lpstr>
      <vt:lpstr>Tong quat</vt:lpstr>
      <vt:lpstr>BCLCTT_06106</vt:lpstr>
      <vt:lpstr>BCthunhap</vt:lpstr>
      <vt:lpstr>BCtinhhinhtaichinh</vt:lpstr>
      <vt:lpstr>BCTaiSan_06027</vt:lpstr>
      <vt:lpstr>BCKetQuaHoatDong_06028</vt:lpstr>
      <vt:lpstr>BCDanhMucDauTu_06029</vt:lpstr>
      <vt:lpstr>GiaTriTaiSanRong_06129</vt:lpstr>
      <vt:lpstr>Khac_06030</vt:lpstr>
      <vt:lpstr>BCHoatDongVay_06026</vt:lpstr>
      <vt:lpstr>BCDanhMucDauTu_06029!Print_Area</vt:lpstr>
      <vt:lpstr>BCHoatDongVay_06026!Print_Area</vt:lpstr>
      <vt:lpstr>BCKetQuaHoatDong_06028!Print_Area</vt:lpstr>
      <vt:lpstr>BCLCTT_06106!Print_Area</vt:lpstr>
      <vt:lpstr>BCTaiSan_06027!Print_Area</vt:lpstr>
      <vt:lpstr>BCthunhap!Print_Area</vt:lpstr>
      <vt:lpstr>BCtinhhinhtaichinh!Print_Area</vt:lpstr>
      <vt:lpstr>GiaTriTaiSanRong_06129!Print_Area</vt:lpstr>
      <vt:lpstr>Khac_06030!Print_Area</vt:lpstr>
      <vt:lpstr>BCDanhMucDauTu_06029!Print_Titles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NGUYEN THI GIANG</cp:lastModifiedBy>
  <cp:lastPrinted>2025-07-18T03:32:11Z</cp:lastPrinted>
  <dcterms:created xsi:type="dcterms:W3CDTF">2013-10-21T08:38:47Z</dcterms:created>
  <dcterms:modified xsi:type="dcterms:W3CDTF">2025-07-18T03:32:29Z</dcterms:modified>
</cp:coreProperties>
</file>