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21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7" l="1"/>
  <c r="E24" i="27" l="1"/>
  <c r="D19" i="27" s="1"/>
  <c r="D18" i="27" l="1"/>
  <c r="E49" i="27"/>
  <c r="D20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<sst xmlns="http://schemas.openxmlformats.org/spreadsheetml/2006/main" count="1409" uniqueCount="616">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</sst>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5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80" fillId="0" borderId="17" xfId="65" applyNumberFormat="1" applyFont="1" applyFill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top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2" t="s">
        <v>50</v>
      </c>
      <c r="B2" s="363"/>
      <c r="C2" s="363"/>
      <c r="D2" s="363"/>
      <c r="E2" s="363"/>
      <c r="F2" s="36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4" t="s">
        <v>51</v>
      </c>
      <c r="D3" s="364"/>
      <c r="E3" s="364"/>
      <c r="F3" s="364"/>
      <c r="G3" s="364"/>
      <c r="H3" s="364"/>
      <c r="I3" s="364"/>
      <c r="J3" s="364"/>
      <c r="K3" s="364"/>
      <c r="L3" s="364"/>
      <c r="M3" s="346" t="s">
        <v>23</v>
      </c>
      <c r="N3" s="354"/>
      <c r="O3" s="355" t="s">
        <v>24</v>
      </c>
      <c r="P3" s="356"/>
      <c r="Q3" s="346" t="s">
        <v>5</v>
      </c>
      <c r="R3" s="346"/>
      <c r="S3" s="354"/>
      <c r="T3" s="357"/>
      <c r="U3" s="348" t="s">
        <v>26</v>
      </c>
      <c r="V3" s="349"/>
      <c r="W3" s="350" t="s">
        <v>25</v>
      </c>
    </row>
    <row r="4" spans="1:23" ht="12.75" customHeight="1">
      <c r="A4" s="354" t="s">
        <v>27</v>
      </c>
      <c r="B4" s="346" t="s">
        <v>28</v>
      </c>
      <c r="C4" s="346" t="s">
        <v>29</v>
      </c>
      <c r="D4" s="346" t="s">
        <v>30</v>
      </c>
      <c r="E4" s="346" t="s">
        <v>31</v>
      </c>
      <c r="F4" s="346" t="s">
        <v>32</v>
      </c>
      <c r="G4" s="346" t="s">
        <v>33</v>
      </c>
      <c r="H4" s="358" t="s">
        <v>52</v>
      </c>
      <c r="I4" s="346" t="s">
        <v>34</v>
      </c>
      <c r="J4" s="357"/>
      <c r="K4" s="346" t="s">
        <v>35</v>
      </c>
      <c r="L4" s="346" t="s">
        <v>36</v>
      </c>
      <c r="M4" s="346" t="s">
        <v>35</v>
      </c>
      <c r="N4" s="346" t="s">
        <v>37</v>
      </c>
      <c r="O4" s="346" t="s">
        <v>35</v>
      </c>
      <c r="P4" s="346" t="s">
        <v>37</v>
      </c>
      <c r="Q4" s="346" t="s">
        <v>38</v>
      </c>
      <c r="R4" s="346" t="s">
        <v>39</v>
      </c>
      <c r="S4" s="346" t="s">
        <v>36</v>
      </c>
      <c r="T4" s="346" t="s">
        <v>39</v>
      </c>
      <c r="U4" s="358" t="s">
        <v>36</v>
      </c>
      <c r="V4" s="346" t="s">
        <v>39</v>
      </c>
      <c r="W4" s="351"/>
    </row>
    <row r="5" spans="1:23">
      <c r="A5" s="357"/>
      <c r="B5" s="357"/>
      <c r="C5" s="357"/>
      <c r="D5" s="357"/>
      <c r="E5" s="357"/>
      <c r="F5" s="357"/>
      <c r="G5" s="357"/>
      <c r="H5" s="359"/>
      <c r="I5" s="106" t="s">
        <v>40</v>
      </c>
      <c r="J5" s="106" t="s">
        <v>41</v>
      </c>
      <c r="K5" s="357"/>
      <c r="L5" s="357"/>
      <c r="M5" s="357"/>
      <c r="N5" s="357"/>
      <c r="O5" s="357"/>
      <c r="P5" s="357"/>
      <c r="Q5" s="353"/>
      <c r="R5" s="353"/>
      <c r="S5" s="357"/>
      <c r="T5" s="353"/>
      <c r="U5" s="359"/>
      <c r="V5" s="347"/>
      <c r="W5" s="35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60" t="s">
        <v>5</v>
      </c>
      <c r="B179" s="36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7" t="s">
        <v>210</v>
      </c>
      <c r="B1" s="367"/>
      <c r="C1" s="367"/>
      <c r="D1" s="367"/>
      <c r="E1" s="367"/>
      <c r="F1" s="367"/>
      <c r="G1" s="36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8" t="e">
        <f>#REF!</f>
        <v>#REF!</v>
      </c>
      <c r="C2" s="369"/>
      <c r="D2" s="36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70"/>
      <c r="C3" s="370"/>
      <c r="D3" s="37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1">
        <v>41948</v>
      </c>
      <c r="C4" s="371"/>
      <c r="D4" s="37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1">
        <v>41949</v>
      </c>
      <c r="C5" s="371"/>
      <c r="D5" s="37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70">
        <v>111000</v>
      </c>
      <c r="C6" s="370"/>
      <c r="D6" s="37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5">
        <f>+$B$6*$F$7/$C$7</f>
        <v>111000</v>
      </c>
      <c r="C8" s="365"/>
      <c r="D8" s="36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1" t="s">
        <v>226</v>
      </c>
      <c r="C9" s="371"/>
      <c r="D9" s="37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70" t="e">
        <f>VLOOKUP(I11,#REF!,4,0)*1000</f>
        <v>#REF!</v>
      </c>
      <c r="C11" s="370"/>
      <c r="D11" s="37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5" t="e">
        <f>+ ROUND((B11-B19)*F10/C10,0)</f>
        <v>#REF!</v>
      </c>
      <c r="C12" s="365"/>
      <c r="D12" s="36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6" t="s">
        <v>212</v>
      </c>
      <c r="C13" s="366"/>
      <c r="D13" s="36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5">
        <f>+IF($E$13=1,ROUNDDOWN($B$8*$F$10/$C$10,0),IF(MROUND($B$8*$F$10/$C$10,10)-($B$8*$F$10/$C$10)&gt;0,MROUND($B$8*$F$10/$C$10,10)-10,MROUND($B$8*$F$10/$C$10,10)))</f>
        <v>55500</v>
      </c>
      <c r="C14" s="365"/>
      <c r="D14" s="36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5">
        <f>ROUNDDOWN($B$8*$F$10/$C$10,0)-B14</f>
        <v>0</v>
      </c>
      <c r="C15" s="365"/>
      <c r="D15" s="36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6" t="s">
        <v>223</v>
      </c>
      <c r="C16" s="366"/>
      <c r="D16" s="36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70">
        <v>10000</v>
      </c>
      <c r="C17" s="370"/>
      <c r="D17" s="37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5">
        <f>+IF($E$16=1,B17*B15,0)</f>
        <v>0</v>
      </c>
      <c r="C18" s="365"/>
      <c r="D18" s="36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70">
        <v>10000</v>
      </c>
      <c r="C19" s="370"/>
      <c r="D19" s="37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5">
        <f>+B19*B14</f>
        <v>555000000</v>
      </c>
      <c r="C20" s="365"/>
      <c r="D20" s="36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1"/>
      <c r="C21" s="371"/>
      <c r="D21" s="37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2" t="s">
        <v>241</v>
      </c>
      <c r="F23" s="372"/>
      <c r="G23" s="37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4" t="s">
        <v>328</v>
      </c>
      <c r="F1" s="374"/>
      <c r="G1" s="375" t="s">
        <v>329</v>
      </c>
      <c r="H1" s="37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3" t="s">
        <v>398</v>
      </c>
      <c r="C62" s="373" t="s">
        <v>310</v>
      </c>
      <c r="D62" s="373" t="s">
        <v>403</v>
      </c>
      <c r="E62" s="377">
        <v>140130</v>
      </c>
      <c r="F62" s="377">
        <v>7</v>
      </c>
      <c r="G62" s="40">
        <v>215002</v>
      </c>
      <c r="H62" s="40">
        <v>0</v>
      </c>
    </row>
    <row r="63" spans="1:9" s="40" customFormat="1">
      <c r="B63" s="373"/>
      <c r="C63" s="373"/>
      <c r="D63" s="373"/>
      <c r="E63" s="377"/>
      <c r="F63" s="37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8" t="s">
        <v>20</v>
      </c>
      <c r="C32" s="378"/>
      <c r="D32" s="378"/>
      <c r="E32" s="378"/>
      <c r="F32" s="378"/>
      <c r="G32" s="37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8" t="s">
        <v>14</v>
      </c>
      <c r="C39" s="378"/>
      <c r="D39" s="378"/>
      <c r="E39" s="378"/>
      <c r="F39" s="378"/>
      <c r="G39" s="37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9"/>
      <c r="E43" s="380"/>
      <c r="F43" s="380"/>
      <c r="G43" s="38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22" zoomScale="70" zoomScaleNormal="70" zoomScaleSheetLayoutView="70" workbookViewId="0">
      <selection activeCell="H54" sqref="H54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5" t="s">
        <v>586</v>
      </c>
      <c r="B1" s="395"/>
      <c r="C1" s="395"/>
      <c r="D1" s="395"/>
      <c r="E1" s="395"/>
      <c r="F1" s="395"/>
    </row>
    <row r="2" spans="1:9" ht="21.75" customHeight="1">
      <c r="A2" s="383" t="s">
        <v>587</v>
      </c>
      <c r="B2" s="383"/>
      <c r="C2" s="383"/>
      <c r="D2" s="383"/>
      <c r="E2" s="383"/>
      <c r="F2" s="383"/>
    </row>
    <row r="3" spans="1:9" ht="25.5" customHeight="1">
      <c r="A3" s="384" t="s">
        <v>588</v>
      </c>
      <c r="B3" s="384"/>
      <c r="C3" s="384"/>
      <c r="D3" s="384"/>
      <c r="E3" s="384"/>
      <c r="F3" s="384"/>
    </row>
    <row r="4" spans="1:9" ht="26.25" customHeight="1">
      <c r="A4" s="385" t="s">
        <v>589</v>
      </c>
      <c r="B4" s="385"/>
      <c r="C4" s="385"/>
      <c r="D4" s="385"/>
      <c r="E4" s="385"/>
      <c r="F4" s="385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386" t="s">
        <v>594</v>
      </c>
      <c r="B17" s="386"/>
      <c r="C17" s="386"/>
      <c r="D17" s="179" t="str">
        <f>"Từ ngày "&amp;TEXT(F24+1,"dd/mm/yyyy;@")&amp;" đến "&amp;TEXT(E24,"dd/mm/yyyy;@")</f>
        <v>Từ ngày 09/07/2025 đến 15/07/2025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09/07/2025 to 15/07/2025</v>
      </c>
      <c r="G18" s="166"/>
      <c r="H18" s="183"/>
    </row>
    <row r="19" spans="1:11" s="175" customFormat="1">
      <c r="A19" s="386" t="s">
        <v>590</v>
      </c>
      <c r="B19" s="386"/>
      <c r="C19" s="386"/>
      <c r="D19" s="345">
        <f>E24+1</f>
        <v>45854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45854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13" t="s">
        <v>531</v>
      </c>
      <c r="B22" s="414"/>
      <c r="C22" s="415" t="s">
        <v>542</v>
      </c>
      <c r="D22" s="414"/>
      <c r="E22" s="189" t="s">
        <v>543</v>
      </c>
      <c r="F22" s="190" t="s">
        <v>575</v>
      </c>
      <c r="K22" s="191"/>
    </row>
    <row r="23" spans="1:11">
      <c r="A23" s="416" t="s">
        <v>27</v>
      </c>
      <c r="B23" s="417"/>
      <c r="C23" s="418" t="s">
        <v>330</v>
      </c>
      <c r="D23" s="419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3">
        <f>F24+7</f>
        <v>45853</v>
      </c>
      <c r="F24" s="344">
        <v>45846</v>
      </c>
      <c r="G24" s="185"/>
      <c r="K24" s="191"/>
    </row>
    <row r="25" spans="1:11">
      <c r="A25" s="387" t="s">
        <v>595</v>
      </c>
      <c r="B25" s="388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389">
        <v>1</v>
      </c>
      <c r="B27" s="390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391">
        <v>1.1000000000000001</v>
      </c>
      <c r="B29" s="392"/>
      <c r="C29" s="218" t="s">
        <v>603</v>
      </c>
      <c r="D29" s="219"/>
      <c r="E29" s="220">
        <f>F33</f>
        <v>60292073928</v>
      </c>
      <c r="F29" s="221">
        <v>59149915725.199997</v>
      </c>
      <c r="G29" s="222"/>
      <c r="H29" s="223"/>
      <c r="I29" s="222"/>
      <c r="K29" s="191"/>
    </row>
    <row r="30" spans="1:11">
      <c r="A30" s="393">
        <v>1.2</v>
      </c>
      <c r="B30" s="394"/>
      <c r="C30" s="224" t="s">
        <v>604</v>
      </c>
      <c r="D30" s="225"/>
      <c r="E30" s="226">
        <f>F34</f>
        <v>12058.41</v>
      </c>
      <c r="F30" s="227">
        <v>11829.98</v>
      </c>
      <c r="G30" s="222"/>
      <c r="H30" s="223"/>
      <c r="I30" s="222"/>
      <c r="K30" s="191"/>
    </row>
    <row r="31" spans="1:11">
      <c r="A31" s="389">
        <v>2</v>
      </c>
      <c r="B31" s="390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1">
        <v>2.1</v>
      </c>
      <c r="B33" s="382"/>
      <c r="C33" s="218" t="s">
        <v>605</v>
      </c>
      <c r="D33" s="219"/>
      <c r="E33" s="220">
        <v>62266830179</v>
      </c>
      <c r="F33" s="221">
        <v>60292073928</v>
      </c>
      <c r="G33" s="234"/>
      <c r="H33" s="223"/>
      <c r="I33" s="222"/>
      <c r="K33" s="235"/>
    </row>
    <row r="34" spans="1:11">
      <c r="A34" s="411">
        <v>2.2000000000000002</v>
      </c>
      <c r="B34" s="412"/>
      <c r="C34" s="236" t="s">
        <v>606</v>
      </c>
      <c r="D34" s="215"/>
      <c r="E34" s="226">
        <v>12453.36</v>
      </c>
      <c r="F34" s="227">
        <v>12058.41</v>
      </c>
      <c r="G34" s="237"/>
      <c r="H34" s="223"/>
      <c r="I34" s="222"/>
    </row>
    <row r="35" spans="1:11">
      <c r="A35" s="396">
        <v>3</v>
      </c>
      <c r="B35" s="404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1974756251</v>
      </c>
      <c r="F36" s="247">
        <v>1142158202.8000031</v>
      </c>
      <c r="G36" s="248"/>
      <c r="H36" s="223"/>
      <c r="I36" s="222"/>
    </row>
    <row r="37" spans="1:11">
      <c r="A37" s="405">
        <v>3.1</v>
      </c>
      <c r="B37" s="406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1974756251</v>
      </c>
      <c r="F38" s="247">
        <v>1142158202.8000031</v>
      </c>
      <c r="G38" s="234"/>
      <c r="H38" s="223"/>
      <c r="I38" s="222"/>
    </row>
    <row r="39" spans="1:11">
      <c r="A39" s="407">
        <v>3.2</v>
      </c>
      <c r="B39" s="408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96">
        <v>4</v>
      </c>
      <c r="B41" s="397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394.95000000000073</v>
      </c>
      <c r="F42" s="263">
        <v>228.43000000000029</v>
      </c>
      <c r="G42" s="264"/>
      <c r="H42" s="223"/>
      <c r="I42" s="222"/>
    </row>
    <row r="43" spans="1:11">
      <c r="A43" s="396">
        <v>5</v>
      </c>
      <c r="B43" s="397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1">
        <v>5.0999999999999996</v>
      </c>
      <c r="B45" s="382"/>
      <c r="C45" s="273" t="s">
        <v>607</v>
      </c>
      <c r="D45" s="219"/>
      <c r="E45" s="274">
        <v>62266830179</v>
      </c>
      <c r="F45" s="275">
        <v>60292073928</v>
      </c>
      <c r="G45" s="223"/>
      <c r="H45" s="223"/>
      <c r="I45" s="222"/>
    </row>
    <row r="46" spans="1:11">
      <c r="A46" s="381">
        <v>5.2</v>
      </c>
      <c r="B46" s="382"/>
      <c r="C46" s="276" t="s">
        <v>608</v>
      </c>
      <c r="D46" s="215"/>
      <c r="E46" s="274">
        <v>42358277459</v>
      </c>
      <c r="F46" s="275">
        <v>42358277459</v>
      </c>
      <c r="G46" s="277"/>
      <c r="H46" s="223"/>
      <c r="I46" s="222"/>
    </row>
    <row r="47" spans="1:11">
      <c r="A47" s="409" t="s">
        <v>596</v>
      </c>
      <c r="B47" s="410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96">
        <v>1</v>
      </c>
      <c r="B49" s="404"/>
      <c r="C49" s="207" t="s">
        <v>559</v>
      </c>
      <c r="D49" s="288"/>
      <c r="E49" s="289">
        <f>F51</f>
        <v>5150</v>
      </c>
      <c r="F49" s="290">
        <v>5200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96">
        <v>2</v>
      </c>
      <c r="B51" s="397"/>
      <c r="C51" s="292" t="s">
        <v>561</v>
      </c>
      <c r="D51" s="293"/>
      <c r="E51" s="289">
        <v>6800</v>
      </c>
      <c r="F51" s="294">
        <v>5150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98">
        <v>3</v>
      </c>
      <c r="B53" s="399"/>
      <c r="C53" s="238" t="s">
        <v>563</v>
      </c>
      <c r="D53" s="250"/>
      <c r="E53" s="295">
        <f>(E51-E49)/E49</f>
        <v>0.32038834951456313</v>
      </c>
      <c r="F53" s="296">
        <v>-9.6153846153846159E-3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98">
        <v>4</v>
      </c>
      <c r="B55" s="399"/>
      <c r="C55" s="400" t="s">
        <v>609</v>
      </c>
      <c r="D55" s="401"/>
      <c r="E55" s="298"/>
      <c r="F55" s="299"/>
      <c r="H55" s="223"/>
      <c r="I55" s="222"/>
    </row>
    <row r="56" spans="1:9">
      <c r="A56" s="300"/>
      <c r="B56" s="301"/>
      <c r="C56" s="402"/>
      <c r="D56" s="403"/>
      <c r="E56" s="216"/>
      <c r="F56" s="291"/>
      <c r="H56" s="223"/>
      <c r="I56" s="222"/>
    </row>
    <row r="57" spans="1:9">
      <c r="A57" s="381">
        <v>4.0999999999999996</v>
      </c>
      <c r="B57" s="382"/>
      <c r="C57" s="302" t="s">
        <v>610</v>
      </c>
      <c r="D57" s="303"/>
      <c r="E57" s="262">
        <f>E51-E34</f>
        <v>-5653.3600000000006</v>
      </c>
      <c r="F57" s="263">
        <v>-6908.41</v>
      </c>
      <c r="G57" s="222"/>
      <c r="H57" s="223"/>
      <c r="I57" s="222"/>
    </row>
    <row r="58" spans="1:9">
      <c r="A58" s="407">
        <v>4.2</v>
      </c>
      <c r="B58" s="408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-0.45396262534769738</v>
      </c>
      <c r="F59" s="308">
        <v>-0.57291218328121207</v>
      </c>
      <c r="G59" s="297"/>
      <c r="H59" s="223"/>
      <c r="I59" s="222"/>
    </row>
    <row r="60" spans="1:9">
      <c r="A60" s="398">
        <v>5</v>
      </c>
      <c r="B60" s="399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1">
        <v>5.0999999999999996</v>
      </c>
      <c r="B62" s="382"/>
      <c r="C62" s="273" t="s">
        <v>611</v>
      </c>
      <c r="D62" s="316"/>
      <c r="E62" s="274">
        <v>6850</v>
      </c>
      <c r="F62" s="275">
        <v>6850</v>
      </c>
      <c r="G62" s="234"/>
      <c r="H62" s="223"/>
      <c r="I62" s="222"/>
    </row>
    <row r="63" spans="1:9" ht="20.25" thickBot="1">
      <c r="A63" s="422">
        <v>5.2</v>
      </c>
      <c r="B63" s="423"/>
      <c r="C63" s="317" t="s">
        <v>612</v>
      </c>
      <c r="D63" s="318"/>
      <c r="E63" s="319">
        <v>4660</v>
      </c>
      <c r="F63" s="320">
        <v>4660</v>
      </c>
      <c r="G63" s="234"/>
      <c r="H63" s="223"/>
      <c r="I63" s="222"/>
    </row>
    <row r="64" spans="1:9" ht="6" customHeight="1">
      <c r="A64" s="321"/>
      <c r="B64" s="321"/>
      <c r="C64" s="322"/>
      <c r="D64" s="322"/>
      <c r="E64" s="323"/>
      <c r="F64" s="324"/>
      <c r="G64" s="234"/>
      <c r="H64" s="223"/>
      <c r="I64" s="222"/>
    </row>
    <row r="65" spans="1:6" ht="41.25" customHeight="1">
      <c r="A65" s="325" t="s">
        <v>569</v>
      </c>
      <c r="B65" s="325"/>
      <c r="C65" s="424" t="s">
        <v>613</v>
      </c>
      <c r="D65" s="424"/>
      <c r="E65" s="424"/>
      <c r="F65" s="424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6"/>
      <c r="B67" s="326"/>
      <c r="C67" s="326"/>
      <c r="D67" s="326"/>
      <c r="E67" s="327"/>
      <c r="F67" s="328"/>
    </row>
    <row r="68" spans="1:6">
      <c r="B68" s="186" t="s">
        <v>601</v>
      </c>
      <c r="D68" s="329"/>
      <c r="E68" s="421" t="s">
        <v>602</v>
      </c>
      <c r="F68" s="421"/>
    </row>
    <row r="69" spans="1:6">
      <c r="B69" s="330" t="s">
        <v>615</v>
      </c>
      <c r="D69" s="329"/>
      <c r="E69" s="420" t="s">
        <v>571</v>
      </c>
      <c r="F69" s="421"/>
    </row>
    <row r="70" spans="1:6" ht="14.25" customHeight="1">
      <c r="C70" s="331"/>
      <c r="D70" s="331"/>
      <c r="E70" s="332"/>
      <c r="F70" s="173"/>
    </row>
    <row r="71" spans="1:6" ht="14.25" customHeight="1">
      <c r="A71" s="333"/>
      <c r="B71" s="333"/>
    </row>
    <row r="72" spans="1:6" ht="14.25" customHeight="1">
      <c r="A72" s="333"/>
      <c r="B72" s="333"/>
    </row>
    <row r="73" spans="1:6" ht="14.25" customHeight="1">
      <c r="A73" s="333"/>
      <c r="B73" s="333"/>
    </row>
    <row r="74" spans="1:6" ht="14.25" customHeight="1">
      <c r="A74" s="333"/>
      <c r="B74" s="333"/>
    </row>
    <row r="75" spans="1:6" ht="14.25" customHeight="1">
      <c r="A75" s="333"/>
      <c r="B75" s="333"/>
      <c r="C75" s="334"/>
      <c r="E75" s="174"/>
      <c r="F75" s="170"/>
    </row>
    <row r="76" spans="1:6" ht="14.25" customHeight="1">
      <c r="A76" s="335"/>
      <c r="B76" s="335"/>
      <c r="C76" s="336"/>
      <c r="D76" s="172"/>
      <c r="E76" s="171"/>
      <c r="F76" s="172"/>
    </row>
    <row r="77" spans="1:6">
      <c r="A77" s="335"/>
      <c r="B77" s="335"/>
      <c r="C77" s="335"/>
      <c r="D77" s="335"/>
    </row>
    <row r="78" spans="1:6">
      <c r="A78" s="337"/>
      <c r="B78" s="337"/>
      <c r="C78" s="337"/>
      <c r="D78" s="337"/>
    </row>
    <row r="79" spans="1:6">
      <c r="A79" s="338"/>
      <c r="B79" s="338"/>
      <c r="C79" s="337"/>
      <c r="D79" s="337"/>
    </row>
    <row r="80" spans="1:6">
      <c r="A80" s="339"/>
      <c r="B80" s="340" t="s">
        <v>598</v>
      </c>
      <c r="C80" s="341"/>
      <c r="E80" s="342" t="s">
        <v>597</v>
      </c>
      <c r="F80" s="340"/>
    </row>
    <row r="81" spans="2:5">
      <c r="B81" s="161" t="s">
        <v>537</v>
      </c>
      <c r="E81" s="177" t="s">
        <v>577</v>
      </c>
    </row>
    <row r="82" spans="2:5" ht="16.5" customHeight="1">
      <c r="B82" s="339"/>
    </row>
    <row r="83" spans="2:5">
      <c r="E83" s="176"/>
    </row>
    <row r="84" spans="2:5" ht="6.6" customHeight="1"/>
    <row r="85" spans="2:5">
      <c r="B85" s="339"/>
      <c r="E85" s="176"/>
    </row>
    <row r="86" spans="2:5">
      <c r="B86" s="172"/>
    </row>
  </sheetData>
  <mergeCells count="38"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3LEYaE4XoijqjkaGiHiWUE3FLIsQuSQOoCX6StUDZcs=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5ZdLv7A/UjehKkkM1iMN+tpteGUN9O8btV8x2Mu8zN4=</DigestValue>
    </Reference>
  </SignedInfo>
  <SignatureValue>c7ABz6Xb5hDrZGvx7+AOrG4hfal2Rgkxd6oNAe0fVysefAUzKsjHav4oihjhaMwd7sBUdGQoRYLl
YAIokI3VU/hiIC6DGupAXgz0KwQSRzUiUE3MY3rnF4iS53FPoOcKK3rwEULoQ4gKtK88ApmC0tMW
LbN4ADcUllClLN7ep09OXvcZkdIKSrnTgRLsoiK19YBDN9e8osIdzgOeiHl2X4teEnTeIXxudfOS
IAH/QKpD1/S4y4q3wRQIhmIG91/OHqgVdFminDNsE85m8i4vTunPOx0tMYr47KnWZmyWF9CEXU/w
bpeRh8jEC2G/5fSB1MbYstKRXZLj4e3f9Au5jw==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bWRgwkdownG9e3tiikEEQXvfDkMRL6frGIZ3Dl0tZSc=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2ph9vUTlq9CKZ4Q9wZf9ydgW6Tdp6bJdAXjKQB7JZlg=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dPCtOepBtQMMmrOhDC7XbqKiORkwcEFLUsW4tvXA21o=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Hw8ZMW9F6lmFDaOR/8IZvlqGSDJbEC4cydXwtsvc11I=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CS1A5Ey+szVMd9PWJqNdlR46gwaizZ0jgZ9rYGVZDQs=</DigestValue>
      </Reference>
      <Reference URI="/xl/worksheets/sheet3.xml?ContentType=application/vnd.openxmlformats-officedocument.spreadsheetml.worksheet+xml">
        <DigestMethod Algorithm="http://www.w3.org/2001/04/xmlenc#sha256"/>
        <DigestValue>ESuNLxJGj66rAu/JtvETR23RetWs+o/pk6gK/6IGnqM=</DigestValue>
      </Reference>
      <Reference URI="/xl/worksheets/sheet4.xml?ContentType=application/vnd.openxmlformats-officedocument.spreadsheetml.worksheet+xml">
        <DigestMethod Algorithm="http://www.w3.org/2001/04/xmlenc#sha256"/>
        <DigestValue>ovFtvUzO4KerXkjm0maz+/yg6PgXLslZRjf1kXeKcdI=</DigestValue>
      </Reference>
      <Reference URI="/xl/worksheets/sheet5.xml?ContentType=application/vnd.openxmlformats-officedocument.spreadsheetml.worksheet+xml">
        <DigestMethod Algorithm="http://www.w3.org/2001/04/xmlenc#sha256"/>
        <DigestValue>ppHPD74yZARZDFxBAeHXQogkfWGcSGbigfWYyguWX68=</DigestValue>
      </Reference>
      <Reference URI="/xl/worksheets/sheet6.xml?ContentType=application/vnd.openxmlformats-officedocument.spreadsheetml.worksheet+xml">
        <DigestMethod Algorithm="http://www.w3.org/2001/04/xmlenc#sha256"/>
        <DigestValue>HQxP/1P1m/FZjLDgnM/eVCO7tdwnCOVxQ6F/u9sawjY=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2025-07-16T06:46:28Z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2025-07-16T06:46:28Z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pmVR33mN5Itr5jPILYLRNKAATaK2ZEIaw85KweuLLXI=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aPwvsLI5El9FCU+EX+3+t8OTMBqPJksEr2w3nLTYWI4=</DigestValue>
    </Reference>
  </SignedInfo>
  <SignatureValue>uyGbOAnNdXouv4Zn3fWI3tioy8o8Xck6Br+lgS07evGjRYy/ULRCz9apq7eqowECChrglb90fzsF
G/qfCGAgHDY69MupgXomgIOXoxmafxQDXDhAZn9+2o0F9saC1VALU+iJinJEYEqCdgqN8RYN+eQL
m3OcuzMdmoHgrzoBifkwP6hFwddHSl1uJ9JPTkS6CpCsr0OIcdkurxHgHodVyOwZe79AQRqCv1nA
oIqFtU8AW/AF6U7I7oeJNG8Pt9VSxoXHtmCsmS6crewmQEor+T4Okn6bW6SzZbZrDIV/m/jPBV0s
u+BKBtivNRXM2mmzw0O30TO5lqwGd2mxWmphhg==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bWRgwkdownG9e3tiikEEQXvfDkMRL6frGIZ3Dl0tZSc=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2ph9vUTlq9CKZ4Q9wZf9ydgW6Tdp6bJdAXjKQB7JZlg=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dPCtOepBtQMMmrOhDC7XbqKiORkwcEFLUsW4tvXA21o=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Hw8ZMW9F6lmFDaOR/8IZvlqGSDJbEC4cydXwtsvc11I=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CS1A5Ey+szVMd9PWJqNdlR46gwaizZ0jgZ9rYGVZDQs=</DigestValue>
      </Reference>
      <Reference URI="/xl/worksheets/sheet3.xml?ContentType=application/vnd.openxmlformats-officedocument.spreadsheetml.worksheet+xml">
        <DigestMethod Algorithm="http://www.w3.org/2001/04/xmlenc#sha256"/>
        <DigestValue>ESuNLxJGj66rAu/JtvETR23RetWs+o/pk6gK/6IGnqM=</DigestValue>
      </Reference>
      <Reference URI="/xl/worksheets/sheet4.xml?ContentType=application/vnd.openxmlformats-officedocument.spreadsheetml.worksheet+xml">
        <DigestMethod Algorithm="http://www.w3.org/2001/04/xmlenc#sha256"/>
        <DigestValue>ovFtvUzO4KerXkjm0maz+/yg6PgXLslZRjf1kXeKcdI=</DigestValue>
      </Reference>
      <Reference URI="/xl/worksheets/sheet5.xml?ContentType=application/vnd.openxmlformats-officedocument.spreadsheetml.worksheet+xml">
        <DigestMethod Algorithm="http://www.w3.org/2001/04/xmlenc#sha256"/>
        <DigestValue>ppHPD74yZARZDFxBAeHXQogkfWGcSGbigfWYyguWX68=</DigestValue>
      </Reference>
      <Reference URI="/xl/worksheets/sheet6.xml?ContentType=application/vnd.openxmlformats-officedocument.spreadsheetml.worksheet+xml">
        <DigestMethod Algorithm="http://www.w3.org/2001/04/xmlenc#sha256"/>
        <DigestValue>HQxP/1P1m/FZjLDgnM/eVCO7tdwnCOVxQ6F/u9sawjY=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2025-07-16T10:05:40Z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2025-07-16T10:05:40Z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2025-06-25T03:17:26Z</cp:lastPrinted>
  <dcterms:created xsi:type="dcterms:W3CDTF">2014-09-25T08:23:57Z</dcterms:created>
  <dcterms:modified xsi:type="dcterms:W3CDTF">2025-07-16T03:28:55Z</dcterms:modified>
</cp:coreProperties>
</file>