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I19" i="27" l="1"/>
  <c r="F20" i="27" s="1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<sst xmlns="http://schemas.openxmlformats.org/spreadsheetml/2006/main" count="1392" uniqueCount="601">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</sst>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43" fontId="11" fillId="0" borderId="19" xfId="64" applyFont="1" applyFill="1" applyBorder="1" applyAlignment="1"/>
    <xf numFmtId="43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171" fontId="11" fillId="0" borderId="19" xfId="64" applyNumberFormat="1" applyFont="1" applyFill="1" applyBorder="1" applyAlignment="1">
      <alignment wrapText="1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0" t="s">
        <v>50</v>
      </c>
      <c r="B2" s="301"/>
      <c r="C2" s="301"/>
      <c r="D2" s="301"/>
      <c r="E2" s="301"/>
      <c r="F2" s="30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2" t="s">
        <v>51</v>
      </c>
      <c r="D3" s="302"/>
      <c r="E3" s="302"/>
      <c r="F3" s="302"/>
      <c r="G3" s="302"/>
      <c r="H3" s="302"/>
      <c r="I3" s="302"/>
      <c r="J3" s="302"/>
      <c r="K3" s="302"/>
      <c r="L3" s="302"/>
      <c r="M3" s="303" t="s">
        <v>23</v>
      </c>
      <c r="N3" s="310"/>
      <c r="O3" s="317" t="s">
        <v>24</v>
      </c>
      <c r="P3" s="318"/>
      <c r="Q3" s="303" t="s">
        <v>5</v>
      </c>
      <c r="R3" s="303"/>
      <c r="S3" s="310"/>
      <c r="T3" s="305"/>
      <c r="U3" s="312" t="s">
        <v>26</v>
      </c>
      <c r="V3" s="313"/>
      <c r="W3" s="314" t="s">
        <v>25</v>
      </c>
    </row>
    <row r="4" spans="1:23" ht="12.75" customHeight="1">
      <c r="A4" s="310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06" t="s">
        <v>52</v>
      </c>
      <c r="I4" s="303" t="s">
        <v>34</v>
      </c>
      <c r="J4" s="305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06" t="s">
        <v>36</v>
      </c>
      <c r="V4" s="303" t="s">
        <v>39</v>
      </c>
      <c r="W4" s="315"/>
    </row>
    <row r="5" spans="1:23">
      <c r="A5" s="305"/>
      <c r="B5" s="305"/>
      <c r="C5" s="305"/>
      <c r="D5" s="305"/>
      <c r="E5" s="305"/>
      <c r="F5" s="305"/>
      <c r="G5" s="305"/>
      <c r="H5" s="307"/>
      <c r="I5" s="106" t="s">
        <v>40</v>
      </c>
      <c r="J5" s="106" t="s">
        <v>41</v>
      </c>
      <c r="K5" s="305"/>
      <c r="L5" s="305"/>
      <c r="M5" s="305"/>
      <c r="N5" s="305"/>
      <c r="O5" s="305"/>
      <c r="P5" s="305"/>
      <c r="Q5" s="304"/>
      <c r="R5" s="304"/>
      <c r="S5" s="305"/>
      <c r="T5" s="304"/>
      <c r="U5" s="307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8" t="s">
        <v>5</v>
      </c>
      <c r="B179" s="30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9">
        <v>41948</v>
      </c>
      <c r="C4" s="319"/>
      <c r="D4" s="31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9">
        <v>41949</v>
      </c>
      <c r="C5" s="319"/>
      <c r="D5" s="31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1">
        <f>+$B$6*$F$7/$C$7</f>
        <v>111000</v>
      </c>
      <c r="C8" s="321"/>
      <c r="D8" s="32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9" t="s">
        <v>226</v>
      </c>
      <c r="C9" s="319"/>
      <c r="D9" s="31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1" t="e">
        <f>+ ROUND((B11-B19)*F10/C10,0)</f>
        <v>#REF!</v>
      </c>
      <c r="C12" s="321"/>
      <c r="D12" s="32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2" t="s">
        <v>212</v>
      </c>
      <c r="C13" s="322"/>
      <c r="D13" s="32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1">
        <f>+IF($E$13=1,ROUNDDOWN($B$8*$F$10/$C$10,0),IF(MROUND($B$8*$F$10/$C$10,10)-($B$8*$F$10/$C$10)&gt;0,MROUND($B$8*$F$10/$C$10,10)-10,MROUND($B$8*$F$10/$C$10,10)))</f>
        <v>55500</v>
      </c>
      <c r="C14" s="321"/>
      <c r="D14" s="32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1">
        <f>ROUNDDOWN($B$8*$F$10/$C$10,0)-B14</f>
        <v>0</v>
      </c>
      <c r="C15" s="321"/>
      <c r="D15" s="32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2" t="s">
        <v>223</v>
      </c>
      <c r="C16" s="322"/>
      <c r="D16" s="32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1">
        <f>+IF($E$16=1,B17*B15,0)</f>
        <v>0</v>
      </c>
      <c r="C18" s="321"/>
      <c r="D18" s="32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1">
        <f>+B19*B14</f>
        <v>555000000</v>
      </c>
      <c r="C20" s="321"/>
      <c r="D20" s="32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9"/>
      <c r="C21" s="319"/>
      <c r="D21" s="31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0" t="s">
        <v>241</v>
      </c>
      <c r="F23" s="320"/>
      <c r="G23" s="32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8" t="s">
        <v>328</v>
      </c>
      <c r="F1" s="328"/>
      <c r="G1" s="329" t="s">
        <v>329</v>
      </c>
      <c r="H1" s="32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7" t="s">
        <v>398</v>
      </c>
      <c r="C62" s="327" t="s">
        <v>310</v>
      </c>
      <c r="D62" s="327" t="s">
        <v>403</v>
      </c>
      <c r="E62" s="331">
        <v>140130</v>
      </c>
      <c r="F62" s="331">
        <v>7</v>
      </c>
      <c r="G62" s="40">
        <v>215002</v>
      </c>
      <c r="H62" s="40">
        <v>0</v>
      </c>
    </row>
    <row r="63" spans="1:9" s="40" customFormat="1">
      <c r="B63" s="327"/>
      <c r="C63" s="327"/>
      <c r="D63" s="327"/>
      <c r="E63" s="331"/>
      <c r="F63" s="33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2" t="s">
        <v>20</v>
      </c>
      <c r="C32" s="332"/>
      <c r="D32" s="332"/>
      <c r="E32" s="332"/>
      <c r="F32" s="332"/>
      <c r="G32" s="33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2" t="s">
        <v>14</v>
      </c>
      <c r="C39" s="332"/>
      <c r="D39" s="332"/>
      <c r="E39" s="332"/>
      <c r="F39" s="332"/>
      <c r="G39" s="33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3"/>
      <c r="E43" s="334"/>
      <c r="F43" s="334"/>
      <c r="G43" s="33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4" zoomScaleNormal="100" workbookViewId="0">
      <selection activeCell="G51" sqref="G51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5" t="s">
        <v>563</v>
      </c>
      <c r="D1" s="335"/>
      <c r="E1" s="335"/>
      <c r="F1" s="335"/>
      <c r="G1" s="335"/>
      <c r="H1" s="335"/>
    </row>
    <row r="2" spans="3:8" ht="15.75" customHeight="1">
      <c r="C2" s="359" t="s">
        <v>564</v>
      </c>
      <c r="D2" s="359"/>
      <c r="E2" s="359"/>
      <c r="F2" s="359"/>
      <c r="G2" s="359"/>
      <c r="H2" s="359"/>
    </row>
    <row r="3" spans="3:8" ht="19.5" customHeight="1">
      <c r="C3" s="360" t="s">
        <v>582</v>
      </c>
      <c r="D3" s="360"/>
      <c r="E3" s="360"/>
      <c r="F3" s="360"/>
      <c r="G3" s="360"/>
      <c r="H3" s="360"/>
    </row>
    <row r="4" spans="3:8" ht="18" customHeight="1">
      <c r="C4" s="361" t="s">
        <v>565</v>
      </c>
      <c r="D4" s="361"/>
      <c r="E4" s="361"/>
      <c r="F4" s="361"/>
      <c r="G4" s="361"/>
      <c r="H4" s="361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5" t="s">
        <v>566</v>
      </c>
      <c r="D6" s="335"/>
      <c r="E6" s="335"/>
      <c r="F6" s="335"/>
      <c r="G6" s="335"/>
      <c r="H6" s="335"/>
    </row>
    <row r="7" spans="3:8" ht="15.75" customHeight="1">
      <c r="C7" s="335" t="s">
        <v>567</v>
      </c>
      <c r="D7" s="335"/>
      <c r="E7" s="335"/>
      <c r="F7" s="335"/>
      <c r="G7" s="335"/>
      <c r="H7" s="335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4" t="s">
        <v>572</v>
      </c>
      <c r="D18" s="354"/>
      <c r="E18" s="354"/>
      <c r="F18" s="161" t="str">
        <f>"Từ ngày "&amp;TEXT(I18,"dd/mm/yyyy")&amp;" đến "&amp;TEXT(I19,"dd/mm/yyyy")</f>
        <v>Từ ngày 09/06/2025 đến 15/06/2025</v>
      </c>
      <c r="I18" s="176">
        <v>45817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09/06/2025 to 15/06/2025</v>
      </c>
      <c r="I19" s="176">
        <f>I18+6</f>
        <v>45823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45824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9">
        <f>F20</f>
        <v>45824</v>
      </c>
      <c r="G21" s="369"/>
      <c r="H21" s="369"/>
      <c r="I21" s="369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2" t="s">
        <v>531</v>
      </c>
      <c r="D23" s="363"/>
      <c r="E23" s="364" t="s">
        <v>541</v>
      </c>
      <c r="F23" s="363"/>
      <c r="G23" s="280" t="s">
        <v>542</v>
      </c>
      <c r="H23" s="281" t="s">
        <v>560</v>
      </c>
      <c r="J23" s="179"/>
      <c r="M23" s="184"/>
    </row>
    <row r="24" spans="3:13" ht="15.75" customHeight="1">
      <c r="C24" s="365" t="s">
        <v>27</v>
      </c>
      <c r="D24" s="366"/>
      <c r="E24" s="367" t="s">
        <v>330</v>
      </c>
      <c r="F24" s="36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45823</v>
      </c>
      <c r="H25" s="189">
        <v>45816</v>
      </c>
      <c r="I25" s="190"/>
      <c r="J25" s="179"/>
      <c r="M25" s="184"/>
    </row>
    <row r="26" spans="3:13" ht="15.75" customHeight="1">
      <c r="C26" s="357" t="s">
        <v>574</v>
      </c>
      <c r="D26" s="358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0">
        <v>1</v>
      </c>
      <c r="D28" s="351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2">
        <v>1.1000000000000001</v>
      </c>
      <c r="D30" s="353"/>
      <c r="E30" s="206" t="s">
        <v>584</v>
      </c>
      <c r="F30" s="207"/>
      <c r="G30" s="163">
        <f>H34</f>
        <v>188303884804</v>
      </c>
      <c r="H30" s="163">
        <v>194430655717</v>
      </c>
      <c r="I30" s="208"/>
      <c r="J30" s="209"/>
      <c r="K30" s="208"/>
      <c r="L30" s="208"/>
      <c r="M30" s="184"/>
    </row>
    <row r="31" spans="3:13" ht="15.75" customHeight="1">
      <c r="C31" s="355">
        <v>1.2</v>
      </c>
      <c r="D31" s="356"/>
      <c r="E31" s="210" t="s">
        <v>585</v>
      </c>
      <c r="F31" s="211"/>
      <c r="G31" s="255">
        <f>H35</f>
        <v>12388.61</v>
      </c>
      <c r="H31" s="255">
        <v>12314.73</v>
      </c>
      <c r="I31" s="208"/>
      <c r="J31" s="209"/>
      <c r="K31" s="208"/>
      <c r="L31" s="208"/>
      <c r="M31" s="184"/>
    </row>
    <row r="32" spans="3:13" ht="15.75" customHeight="1">
      <c r="C32" s="350">
        <v>2</v>
      </c>
      <c r="D32" s="351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2">
        <v>2.1</v>
      </c>
      <c r="D34" s="353"/>
      <c r="E34" s="206" t="s">
        <v>586</v>
      </c>
      <c r="F34" s="207"/>
      <c r="G34" s="163">
        <v>187160231685</v>
      </c>
      <c r="H34" s="163">
        <v>188303884804</v>
      </c>
      <c r="I34" s="208"/>
      <c r="J34" s="209"/>
      <c r="K34" s="208"/>
      <c r="L34" s="208"/>
      <c r="M34" s="214"/>
    </row>
    <row r="35" spans="3:13" ht="15.75" customHeight="1">
      <c r="C35" s="355">
        <v>2.2000000000000002</v>
      </c>
      <c r="D35" s="356"/>
      <c r="E35" s="215" t="s">
        <v>587</v>
      </c>
      <c r="F35" s="205"/>
      <c r="G35" s="255">
        <v>12516.23</v>
      </c>
      <c r="H35" s="255">
        <v>12388.61</v>
      </c>
      <c r="I35" s="208"/>
      <c r="J35" s="209"/>
      <c r="K35" s="208"/>
      <c r="L35" s="208"/>
    </row>
    <row r="36" spans="3:13" ht="15.75" customHeight="1">
      <c r="C36" s="337">
        <v>3</v>
      </c>
      <c r="D36" s="338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-1143653119</v>
      </c>
      <c r="H37" s="298">
        <v>-6126770913</v>
      </c>
      <c r="I37" s="208"/>
      <c r="J37" s="209"/>
      <c r="K37" s="208"/>
      <c r="L37" s="208"/>
    </row>
    <row r="38" spans="3:13" ht="15.75" customHeight="1">
      <c r="C38" s="339">
        <v>3.1</v>
      </c>
      <c r="D38" s="340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1739603892</v>
      </c>
      <c r="H39" s="298">
        <v>1200768009</v>
      </c>
      <c r="I39" s="208"/>
      <c r="J39" s="209"/>
      <c r="K39" s="208"/>
      <c r="L39" s="208"/>
    </row>
    <row r="40" spans="3:13" ht="15.75" customHeight="1">
      <c r="C40" s="341">
        <v>3.2</v>
      </c>
      <c r="D40" s="342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-2883257011</v>
      </c>
      <c r="H41" s="298">
        <v>-7327538922</v>
      </c>
      <c r="I41" s="208"/>
      <c r="J41" s="273"/>
      <c r="K41" s="208"/>
      <c r="L41" s="208"/>
    </row>
    <row r="42" spans="3:13" ht="15.75" customHeight="1">
      <c r="C42" s="341">
        <v>3.3</v>
      </c>
      <c r="D42" s="342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7">
        <v>4</v>
      </c>
      <c r="D44" s="343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1.0301397816219859E-2</v>
      </c>
      <c r="H45" s="262">
        <v>5.9993195141103683E-3</v>
      </c>
      <c r="I45" s="198"/>
      <c r="J45" s="209"/>
      <c r="K45" s="208"/>
      <c r="L45" s="208"/>
    </row>
    <row r="46" spans="3:13" ht="15.75" customHeight="1">
      <c r="C46" s="337">
        <v>5</v>
      </c>
      <c r="D46" s="343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8">
        <v>5.0999999999999996</v>
      </c>
      <c r="D48" s="349"/>
      <c r="E48" s="237" t="s">
        <v>588</v>
      </c>
      <c r="F48" s="207"/>
      <c r="G48" s="373">
        <v>260225168949</v>
      </c>
      <c r="H48" s="277">
        <v>260225168949</v>
      </c>
      <c r="I48" s="208"/>
      <c r="J48" s="209"/>
      <c r="K48" s="208"/>
      <c r="L48" s="208"/>
    </row>
    <row r="49" spans="3:12" ht="15.75" customHeight="1">
      <c r="C49" s="348">
        <v>5.2</v>
      </c>
      <c r="D49" s="349"/>
      <c r="E49" s="238" t="s">
        <v>589</v>
      </c>
      <c r="F49" s="239"/>
      <c r="G49" s="373">
        <v>175802790732</v>
      </c>
      <c r="H49" s="278">
        <v>175802790732</v>
      </c>
      <c r="I49" s="208"/>
      <c r="J49" s="209"/>
      <c r="K49" s="208"/>
      <c r="L49" s="208"/>
    </row>
    <row r="50" spans="3:12" ht="15.75" customHeight="1">
      <c r="C50" s="346">
        <v>6</v>
      </c>
      <c r="D50" s="347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8">
        <v>6.1</v>
      </c>
      <c r="D51" s="349">
        <v>6.1</v>
      </c>
      <c r="E51" s="242" t="s">
        <v>596</v>
      </c>
      <c r="F51" s="243"/>
      <c r="G51" s="299">
        <v>56669.56</v>
      </c>
      <c r="H51" s="299">
        <v>56669.56</v>
      </c>
      <c r="I51" s="272"/>
      <c r="J51" s="209"/>
      <c r="K51" s="208"/>
      <c r="L51" s="208"/>
    </row>
    <row r="52" spans="3:12" ht="15.75" customHeight="1">
      <c r="C52" s="348">
        <v>6.2</v>
      </c>
      <c r="D52" s="349"/>
      <c r="E52" s="206" t="s">
        <v>590</v>
      </c>
      <c r="F52" s="237"/>
      <c r="G52" s="267">
        <f>G51*G35</f>
        <v>709289246.95879996</v>
      </c>
      <c r="H52" s="267">
        <v>702057077.71159995</v>
      </c>
      <c r="I52" s="271"/>
      <c r="J52" s="209"/>
      <c r="K52" s="208"/>
      <c r="L52" s="208"/>
    </row>
    <row r="53" spans="3:12" ht="15.75" customHeight="1" thickBot="1">
      <c r="C53" s="344">
        <v>6.2</v>
      </c>
      <c r="D53" s="345">
        <v>6.3</v>
      </c>
      <c r="E53" s="244" t="s">
        <v>594</v>
      </c>
      <c r="F53" s="244"/>
      <c r="G53" s="268">
        <f>G52/G34</f>
        <v>3.7897433689469307E-3</v>
      </c>
      <c r="H53" s="268">
        <v>3.7283196703156211E-3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6" t="s">
        <v>557</v>
      </c>
      <c r="H55" s="336"/>
    </row>
    <row r="56" spans="3:12">
      <c r="D56" s="247"/>
      <c r="E56" s="248" t="s">
        <v>591</v>
      </c>
      <c r="F56" s="294"/>
      <c r="G56" s="370" t="s">
        <v>558</v>
      </c>
      <c r="H56" s="336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2" t="s">
        <v>598</v>
      </c>
      <c r="H65" s="372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6"/>
      <c r="H68" s="336"/>
    </row>
    <row r="69" spans="3:13" ht="14.25" customHeight="1">
      <c r="C69" s="293"/>
      <c r="D69" s="293"/>
      <c r="E69" s="295"/>
      <c r="F69" s="173"/>
      <c r="G69" s="371"/>
      <c r="H69" s="371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JnBTGAeKkJsfgcZjWgAmlEzNkkEyNJCBlH0klnSB0JU=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yioA/QVuj8XCxtKcHD6MHPWyXHfyjBya7dUzRNNLsTk=</DigestValue>
    </Reference>
  </SignedInfo>
  <SignatureValue>tiAkZLX/p48A0OXe+o4h1AZ1xRPN+f2o1fTl5hntnjSar0WFYXMHgJVFx/rGg6Vbfxt+exqMx1iI
q41AiWBFR5ClB+9hzS1Eu5dVAA8bG+jQuGq091psuQw11vkHlAxd1OH7Os4qrw+KpskX+gBRP4VW
Y0BawLWn63loLpFx7McCT0w0Hsyxm41Id1U9fz1mT9A3e6IHeFSXbKj58TCaST+0HwOxkxdaLVGe
EmCSn5U0a+eVBTD1V6WTVz1vu8v1GMAHYNU+W2tEwS8ctc0MCt/N+yl6V9a97RLMGDp3O1V7CdWN
cuHmIJKMYE1iBcVF3cw9z9Fj9uikvre0kMdMig==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R46w8pf8jjsOJNzSlEKrLD4ZWRkNvyLfjjZm/CvE0nc=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ZkJvwfE8bJ9a0EQQaysPz4DP/+xCDH/Jg91KGEOg7Z0=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4EI+ZyTJ8DC5q4uocCZ5KeyVoINmK9DXFqJbQHUlGcE=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AJ6bcwqCbZqHzZvSPPhCMldhT1SaTF1DUZjf2QSyUOo=</DigestValue>
      </Reference>
      <Reference URI="/xl/worksheets/sheet3.xml?ContentType=application/vnd.openxmlformats-officedocument.spreadsheetml.worksheet+xml">
        <DigestMethod Algorithm="http://www.w3.org/2001/04/xmlenc#sha256"/>
        <DigestValue>lPLtbbhJNBfVerWxqnYU/AUlpgu2dUWLrXBDXK6/XxE=</DigestValue>
      </Reference>
      <Reference URI="/xl/worksheets/sheet4.xml?ContentType=application/vnd.openxmlformats-officedocument.spreadsheetml.worksheet+xml">
        <DigestMethod Algorithm="http://www.w3.org/2001/04/xmlenc#sha256"/>
        <DigestValue>L2R7EVXL463IMMp1BBQAgo3JV0AflzwBRj779iR2UUU=</DigestValue>
      </Reference>
      <Reference URI="/xl/worksheets/sheet5.xml?ContentType=application/vnd.openxmlformats-officedocument.spreadsheetml.worksheet+xml">
        <DigestMethod Algorithm="http://www.w3.org/2001/04/xmlenc#sha256"/>
        <DigestValue>CKKy4hozq5+9JwYYQgKXbIv0YegCeqrK8+ueKlIWT3o=</DigestValue>
      </Reference>
      <Reference URI="/xl/worksheets/sheet6.xml?ContentType=application/vnd.openxmlformats-officedocument.spreadsheetml.worksheet+xml">
        <DigestMethod Algorithm="http://www.w3.org/2001/04/xmlenc#sha256"/>
        <DigestValue>XEy33AMUn/E0m1eKu/KKO+6ENyvGP3CeApdQSrIEJTk=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2025-06-16T06:48:09Z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2025-06-16T06:48:09Z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bbv+F8d54Ox39PuB4MdmenAM/t5nhdazpRDeteq986E=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xUwlc8hNEZffPmb8DmW8NbyBVJEKR5/8ZnkXWDExQ2c=</DigestValue>
    </Reference>
  </SignedInfo>
  <SignatureValue>dbraG+Z1rsyN0P6sAe90WqK1khcew3UWx+GHYHexuRd58LYBb1lU971Ho4txmzf4WDKNgDZSkBof
LAgG2+4TwJokEgRY/ZIfUk/Ljhd0xx4AcBRWN2fQvMt0HTWOt/guwBMq+1loi/GxQbzbVfvZQnBY
fkbDXGzPh6a+0mZJsLjsHM9DFVSqpji5Nt5z/3eRMzd67WHytTS5oM0MBzClGGVWsfNQ1mh+lol1
GwYF4T7mZt43fKRWGXnS4qdjTc+pHZb5ezLwPkMxT3k1+3Oa4BAgy8ZMSqvE8M8lemcorz8wug9O
4HGvA9c8g19QXup4dmI5kGBcrX6g11kAuYDKTw==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R46w8pf8jjsOJNzSlEKrLD4ZWRkNvyLfjjZm/CvE0nc=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ZkJvwfE8bJ9a0EQQaysPz4DP/+xCDH/Jg91KGEOg7Z0=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4EI+ZyTJ8DC5q4uocCZ5KeyVoINmK9DXFqJbQHUlGcE=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AJ6bcwqCbZqHzZvSPPhCMldhT1SaTF1DUZjf2QSyUOo=</DigestValue>
      </Reference>
      <Reference URI="/xl/worksheets/sheet3.xml?ContentType=application/vnd.openxmlformats-officedocument.spreadsheetml.worksheet+xml">
        <DigestMethod Algorithm="http://www.w3.org/2001/04/xmlenc#sha256"/>
        <DigestValue>lPLtbbhJNBfVerWxqnYU/AUlpgu2dUWLrXBDXK6/XxE=</DigestValue>
      </Reference>
      <Reference URI="/xl/worksheets/sheet4.xml?ContentType=application/vnd.openxmlformats-officedocument.spreadsheetml.worksheet+xml">
        <DigestMethod Algorithm="http://www.w3.org/2001/04/xmlenc#sha256"/>
        <DigestValue>L2R7EVXL463IMMp1BBQAgo3JV0AflzwBRj779iR2UUU=</DigestValue>
      </Reference>
      <Reference URI="/xl/worksheets/sheet5.xml?ContentType=application/vnd.openxmlformats-officedocument.spreadsheetml.worksheet+xml">
        <DigestMethod Algorithm="http://www.w3.org/2001/04/xmlenc#sha256"/>
        <DigestValue>CKKy4hozq5+9JwYYQgKXbIv0YegCeqrK8+ueKlIWT3o=</DigestValue>
      </Reference>
      <Reference URI="/xl/worksheets/sheet6.xml?ContentType=application/vnd.openxmlformats-officedocument.spreadsheetml.worksheet+xml">
        <DigestMethod Algorithm="http://www.w3.org/2001/04/xmlenc#sha256"/>
        <DigestValue>XEy33AMUn/E0m1eKu/KKO+6ENyvGP3CeApdQSrIEJTk=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2025-06-16T07:37:05Z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2025-06-16T07:37:05Z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2025-06-16T04:08:43Z</dcterms:modified>
</cp:coreProperties>
</file>