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TCC ETF VNX50_24758374_BIDB500999\10. BAO CAO\BAO CAO TUAN\2025.06.23\"/>
    </mc:Choice>
  </mc:AlternateContent>
  <bookViews>
    <workbookView xWindow="0" yWindow="0" windowWidth="19440" windowHeight="12180"/>
  </bookViews>
  <sheets>
    <sheet name="PL15  MOI (2)" sheetId="9" r:id="rId1"/>
    <sheet name="MIN MAX" sheetId="10" state="hidden" r:id="rId2"/>
    <sheet name="52WEEK" sheetId="11" state="hidden" r:id="rId3"/>
    <sheet name="PL26" sheetId="4" state="hidden" r:id="rId4"/>
    <sheet name="Sheet1" sheetId="6" state="hidden" r:id="rId5"/>
  </sheets>
  <externalReferences>
    <externalReference r:id="rId6"/>
  </externalReferences>
  <definedNames>
    <definedName name="_Fill" localSheetId="0" hidden="1">#REF!</definedName>
    <definedName name="_Fill" hidden="1">#REF!</definedName>
    <definedName name="_xlnm._FilterDatabase" localSheetId="2" hidden="1">'52WEEK'!$A$1:$H$1</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3" hidden="1">{"'Sheet1'!$L$16"}</definedName>
    <definedName name="_TK211" hidden="1">{"'Sheet1'!$L$16"}</definedName>
    <definedName name="A" localSheetId="0">'PL15  MOI (2)'!$B:$B</definedName>
    <definedName name="A">#REF!</definedName>
    <definedName name="AS2DocOpenMode" hidden="1">"AS2DocumentEdit"</definedName>
    <definedName name="asss" localSheetId="3" hidden="1">{"'Sheet1'!$L$16"}</definedName>
    <definedName name="asss" hidden="1">{"'Sheet1'!$L$16"}</definedName>
    <definedName name="asssss" localSheetId="3" hidden="1">{"'Sheet1'!$L$16"}</definedName>
    <definedName name="asssss" hidden="1">{"'Sheet1'!$L$16"}</definedName>
    <definedName name="_xlnm.Database" localSheetId="0">#REF!</definedName>
    <definedName name="_xlnm.Database">#REF!</definedName>
    <definedName name="Dautu" localSheetId="3" hidden="1">{"'Sheet1'!$L$16"}</definedName>
    <definedName name="Dautu" hidden="1">{"'Sheet1'!$L$16"}</definedName>
    <definedName name="ddd" localSheetId="3" hidden="1">{"'Sheet1'!$L$16"}</definedName>
    <definedName name="ddd" hidden="1">{"'Sheet1'!$L$16"}</definedName>
    <definedName name="DKCO" localSheetId="0">#REF!</definedName>
    <definedName name="DKCO">#REF!</definedName>
    <definedName name="DKNO" localSheetId="0">#REF!</definedName>
    <definedName name="DKNO">#REF!</definedName>
    <definedName name="Donvi" localSheetId="0">#REF!</definedName>
    <definedName name="Donvi">#REF!</definedName>
    <definedName name="h" localSheetId="3" hidden="1">{"'Sheet1'!$L$16"}</definedName>
    <definedName name="h" hidden="1">{"'Sheet1'!$L$16"}</definedName>
    <definedName name="hanh" localSheetId="3" hidden="1">{"'Sheet1'!$L$16"}</definedName>
    <definedName name="hanh" hidden="1">{"'Sheet1'!$L$16"}</definedName>
    <definedName name="HTML_CodePage" hidden="1">950</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3" hidden="1">{"'Sheet1'!$L$16"}</definedName>
    <definedName name="huy" hidden="1">{"'Sheet1'!$L$16"}</definedName>
    <definedName name="LM" localSheetId="0">#REF!</definedName>
    <definedName name="LM">#REF!</definedName>
    <definedName name="LN" localSheetId="0">#REF!</definedName>
    <definedName name="LN">#REF!</definedName>
    <definedName name="LTKD" localSheetId="3" hidden="1">{"'Sheet1'!$L$16"}</definedName>
    <definedName name="LTKD" hidden="1">{"'Sheet1'!$L$16"}</definedName>
    <definedName name="NAV" localSheetId="0">'PL15  MOI (2)'!$C:$C</definedName>
    <definedName name="NAV">#REF!</definedName>
    <definedName name="Ngay" localSheetId="0">'PL15  MOI (2)'!$B:$B</definedName>
    <definedName name="Ngay">#REF!</definedName>
    <definedName name="o" localSheetId="3" hidden="1">{"'Sheet1'!$L$16"}</definedName>
    <definedName name="o" hidden="1">{"'Sheet1'!$L$16"}</definedName>
    <definedName name="_xlnm.Print_Area" localSheetId="0">'PL15  MOI (2)'!$B$1:$G$78</definedName>
    <definedName name="q" localSheetId="3" hidden="1">{"'Sheet1'!$L$16"}</definedName>
    <definedName name="q" hidden="1">{"'Sheet1'!$L$16"}</definedName>
    <definedName name="Taikhoan" localSheetId="0">#REF!</definedName>
    <definedName name="Taikhoan">#REF!</definedName>
    <definedName name="TaxTV">10%</definedName>
    <definedName name="TaxXL">5%</definedName>
    <definedName name="TH" localSheetId="3" hidden="1">{"'Sheet1'!$L$16"}</definedName>
    <definedName name="TH" hidden="1">{"'Sheet1'!$L$16"}</definedName>
    <definedName name="TK_BS" localSheetId="0">#REF!</definedName>
    <definedName name="TK_BS">#REF!</definedName>
    <definedName name="TK_PL" localSheetId="0">#REF!</definedName>
    <definedName name="TK_PL">#REF!</definedName>
    <definedName name="TK_TB" localSheetId="0">#REF!</definedName>
    <definedName name="TK_TB">#REF!</definedName>
    <definedName name="TKBS" localSheetId="0">#REF!</definedName>
    <definedName name="TKBS">#REF!</definedName>
    <definedName name="tt" localSheetId="3" hidden="1">{"'Sheet1'!$L$16"}</definedName>
    <definedName name="tt" hidden="1">{"'Sheet1'!$L$16"}</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 localSheetId="0">#REF!</definedName>
    <definedName name="ZZZ">#REF!</definedName>
  </definedNames>
  <calcPr calcId="162913"/>
</workbook>
</file>

<file path=xl/calcChain.xml><?xml version="1.0" encoding="utf-8"?>
<calcChain xmlns="http://schemas.openxmlformats.org/spreadsheetml/2006/main">
  <c r="F54" i="9" l="1"/>
  <c r="F53" i="9"/>
  <c r="S69" i="10"/>
  <c r="S70" i="10"/>
  <c r="S71" i="10"/>
  <c r="S72" i="10"/>
  <c r="S73" i="10"/>
  <c r="S64" i="10" l="1"/>
  <c r="S65" i="10"/>
  <c r="S66" i="10"/>
  <c r="S67" i="10"/>
  <c r="S68" i="10"/>
  <c r="S63" i="10" l="1"/>
  <c r="S62" i="10"/>
  <c r="S61" i="10"/>
  <c r="S60" i="10"/>
  <c r="S59" i="10"/>
  <c r="S4" i="10" l="1"/>
  <c r="S5" i="10"/>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3" i="10"/>
  <c r="S2" i="10" l="1"/>
  <c r="S1" i="10"/>
  <c r="F50" i="9" l="1"/>
  <c r="F46" i="9" l="1"/>
  <c r="F48" i="9" s="1"/>
  <c r="F51" i="9" l="1"/>
  <c r="K54" i="9" l="1"/>
  <c r="K53" i="9"/>
  <c r="L22" i="9" l="1"/>
  <c r="M26" i="9" l="1"/>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J5" i="9" l="1"/>
  <c r="M6" i="9" l="1"/>
  <c r="M5" i="9"/>
  <c r="F23" i="9" l="1"/>
  <c r="E19" i="9" s="1"/>
  <c r="I29" i="9" l="1"/>
  <c r="J14" i="9"/>
  <c r="J2" i="9" l="1"/>
  <c r="J9" i="9" l="1"/>
  <c r="M9" i="9" s="1"/>
  <c r="N9" i="9" s="1"/>
  <c r="E20" i="9"/>
  <c r="M2" i="9" l="1"/>
  <c r="M12" i="9" l="1"/>
  <c r="N2" i="9"/>
  <c r="E9" i="6"/>
  <c r="E8" i="6"/>
  <c r="E7" i="6"/>
  <c r="E6" i="6"/>
  <c r="E5" i="6"/>
  <c r="A4" i="6"/>
  <c r="A5" i="6" s="1"/>
  <c r="A7" i="6" s="1"/>
  <c r="A8" i="6" s="1"/>
  <c r="A9" i="6" s="1"/>
  <c r="D14" i="4"/>
  <c r="D13" i="4"/>
  <c r="D12" i="4"/>
  <c r="D11" i="4"/>
  <c r="D10" i="4"/>
  <c r="D9" i="4"/>
  <c r="A7" i="4"/>
  <c r="D15" i="4"/>
  <c r="A6" i="4"/>
  <c r="D23" i="4"/>
  <c r="D26" i="4"/>
  <c r="D22" i="4"/>
  <c r="D24" i="4"/>
  <c r="D25" i="4"/>
  <c r="D21" i="4"/>
  <c r="D19" i="4"/>
  <c r="D20" i="4"/>
  <c r="E20" i="4"/>
  <c r="E26" i="4"/>
  <c r="E19" i="4"/>
  <c r="E25" i="4"/>
  <c r="E23" i="4"/>
  <c r="E22" i="4"/>
  <c r="E24" i="4"/>
  <c r="E21" i="4"/>
  <c r="N6" i="9" l="1"/>
  <c r="M4" i="9"/>
  <c r="M3" i="9"/>
  <c r="N3" i="9" s="1"/>
  <c r="M7" i="9"/>
  <c r="M10" i="9"/>
  <c r="N10" i="9" s="1"/>
  <c r="E17" i="9" l="1"/>
  <c r="N5" i="9"/>
  <c r="E18" i="9" s="1"/>
  <c r="M16" i="9"/>
  <c r="M14" i="9"/>
  <c r="N14" i="9" s="1"/>
  <c r="M15" i="9"/>
  <c r="N15" i="9" s="1"/>
</calcChain>
</file>

<file path=xl/sharedStrings.xml><?xml version="1.0" encoding="utf-8"?>
<sst xmlns="http://schemas.openxmlformats.org/spreadsheetml/2006/main" count="921" uniqueCount="160">
  <si>
    <t>STT</t>
  </si>
  <si>
    <t>I</t>
  </si>
  <si>
    <t>II</t>
  </si>
  <si>
    <t>III</t>
  </si>
  <si>
    <t>Ngân hàng TNHH MTV Standard Chartered (Việt Nam)</t>
  </si>
  <si>
    <t>Bà Lê Sỹ Hoàng</t>
  </si>
  <si>
    <t>Trưởng phòng Nghiệp vụ Chứng khoán</t>
  </si>
  <si>
    <t>Tổng giám đốc</t>
  </si>
  <si>
    <t>Công ty Cổ phần Quản lý Quỹ đầu tư Việt Nam</t>
  </si>
  <si>
    <t>Trần Thanh Tân</t>
  </si>
  <si>
    <t>IV</t>
  </si>
  <si>
    <t>III.2</t>
  </si>
  <si>
    <t>III.1</t>
  </si>
  <si>
    <t>II.2</t>
  </si>
  <si>
    <t>II.1</t>
  </si>
  <si>
    <t>NỘI DUNG</t>
  </si>
  <si>
    <t>Kỳ báo cáo</t>
  </si>
  <si>
    <t>Tên Công ty quản lý quỹ</t>
  </si>
  <si>
    <t>Fund management company name</t>
  </si>
  <si>
    <t xml:space="preserve">Tên Ngân  hàng giám sát
</t>
  </si>
  <si>
    <t>Supervisory Bank name</t>
  </si>
  <si>
    <t>Tên Quỹ</t>
  </si>
  <si>
    <t>Fund name</t>
  </si>
  <si>
    <t>Reporting Date:</t>
  </si>
  <si>
    <t>(Ban hành kèm theo Thông tư 183/2011/TT-BTC ngày 16 tháng 12 năm 2011 hướng dẫn về việc thành lập và quản lý quỹ mở)
(Issued in association with Circular 183/2011/TT-BTC guiding establishment and management of the Open-Ended Fund)</t>
  </si>
  <si>
    <r>
      <t xml:space="preserve">Phụ lục 26. Mẫu báo cáo thay đổi giá trị tài sản ròng, giao dịch chứng chỉ quỹ
</t>
    </r>
    <r>
      <rPr>
        <i/>
        <sz val="12"/>
        <color indexed="8"/>
        <rFont val="Times New Roman"/>
        <family val="1"/>
      </rPr>
      <t>Appendix 26. Report on change of Net Asset Value, trading of Fund Certificate</t>
    </r>
  </si>
  <si>
    <t>BÁO CÁO THAY ĐỔI GIÁ TRỊ TÀI SẢN RÒNG, GIAO DỊCH CHỨNG CHỈ QŨY
REPORT ON CHANGE OF NET ASSET VALUE, TRADING OF FUND CERTIFICATE</t>
  </si>
  <si>
    <t>KỲ BÁO CÁO / REPORTING PERIOD
09/10/2013</t>
  </si>
  <si>
    <r>
      <t xml:space="preserve">Giá trị tài sản ròng của Quỹ (NAV) đầu kỳ
</t>
    </r>
    <r>
      <rPr>
        <i/>
        <sz val="11"/>
        <color indexed="8"/>
        <rFont val="Times New Roman"/>
        <family val="1"/>
      </rPr>
      <t>Net Asset Value of the Fund (NAV) at beginning of period</t>
    </r>
  </si>
  <si>
    <r>
      <t xml:space="preserve">Thay đổi NAV so với kỳ trước (=II.1 + II.2)
</t>
    </r>
    <r>
      <rPr>
        <i/>
        <sz val="11"/>
        <color indexed="8"/>
        <rFont val="Times New Roman"/>
        <family val="1"/>
      </rPr>
      <t>Change of NAV compared to previous period (= II.1 + II.2)</t>
    </r>
    <r>
      <rPr>
        <b/>
        <sz val="11"/>
        <color indexed="8"/>
        <rFont val="Times New Roman"/>
        <family val="1"/>
      </rPr>
      <t xml:space="preserve">
</t>
    </r>
    <r>
      <rPr>
        <b/>
        <i/>
        <sz val="11"/>
        <color indexed="8"/>
        <rFont val="Times New Roman"/>
        <family val="1"/>
      </rPr>
      <t xml:space="preserve">Trong đó:
</t>
    </r>
    <r>
      <rPr>
        <i/>
        <sz val="11"/>
        <color indexed="8"/>
        <rFont val="Times New Roman"/>
        <family val="1"/>
      </rPr>
      <t>Including:</t>
    </r>
  </si>
  <si>
    <t>Thay đổi NAV do biến động thị trường và hoạt động giao dịch của quỹ trong kỳ
Change of NAV due to market volatility and trading activity of the Fund during the period</t>
  </si>
  <si>
    <t>Thay đổi NAV do phân chia lợi nhuận cho nhà đầu tư trong kỳ
Change of NAV due to dividend distribution to investors during the period</t>
  </si>
  <si>
    <r>
      <t xml:space="preserve">Thay đổi NAV do mua lại, phát hành thêm chứng chỉ quỹ (= III.1 - III.2)
</t>
    </r>
    <r>
      <rPr>
        <i/>
        <sz val="11"/>
        <color indexed="8"/>
        <rFont val="Times New Roman"/>
        <family val="1"/>
      </rPr>
      <t>Change of NAV due to redemption, subscription of Fund Certificate</t>
    </r>
  </si>
  <si>
    <t>Khoản thu từ việc phát hành bổ sung chứng chỉ quỹ
Amount received from subscription of Fund Certificate</t>
  </si>
  <si>
    <r>
      <t xml:space="preserve">Giá trị tài sản ròng của Quỹ cuối kỳ ( = I + II + III)
</t>
    </r>
    <r>
      <rPr>
        <i/>
        <sz val="11"/>
        <color indexed="8"/>
        <rFont val="Times New Roman"/>
        <family val="1"/>
      </rPr>
      <t>Net Asset Value of the Fund at ending of period 
(= I + II + III)</t>
    </r>
  </si>
  <si>
    <t>Ghi chú / Notes:</t>
  </si>
  <si>
    <t>Khoản thanh toán từ việc mua lại chứng chỉ quỹ
Amount paid due to redemption of Fund Certificate</t>
  </si>
  <si>
    <t xml:space="preserve">KỲ TRƯỚC / PREVIOUS PERIOD (*)
</t>
  </si>
  <si>
    <t>(*): Do đây là kỳ định giá đầu tiên của Quỹ nên các thông tin này không có
       As this is the first fund valuation date, hence, these information is not available</t>
  </si>
  <si>
    <t>From 08 October 2013 to 09 October 2013</t>
  </si>
  <si>
    <t>KỲ NAV</t>
  </si>
  <si>
    <t>NAV</t>
  </si>
  <si>
    <t>NAV PER UNIT</t>
  </si>
  <si>
    <t>SO LUONG CCQ</t>
  </si>
  <si>
    <t>Change</t>
  </si>
  <si>
    <t>Ngày trade</t>
  </si>
  <si>
    <t>THÔNG TIN VỀ NĐT NƯỚC NGOÀI</t>
  </si>
  <si>
    <t>Số lượng đơn vị quỹ/ 
Number of fund unit</t>
  </si>
  <si>
    <t>Tổng giá trị tại ngày giao dịch/
Total value on dealing date</t>
  </si>
  <si>
    <t>STT
NO</t>
  </si>
  <si>
    <t>CHỈ TIÊU
CRITERIA</t>
  </si>
  <si>
    <t xml:space="preserve">KỲ BÁO CÁO
THIS PERIOD </t>
  </si>
  <si>
    <t>Thay đổi NAV do phân chia lợi nhuận cho nhà đầu tư trong kỳ
Change of NAV due to profit distribution to investors during the period</t>
  </si>
  <si>
    <t>Đại diện có thẩm quyền của Ngân hàng giám sát</t>
  </si>
  <si>
    <t>Authorised Representative of Supervisory Bank</t>
  </si>
  <si>
    <t>Authorised Representative of Fund Management Company</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</si>
  <si>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</si>
  <si>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</si>
  <si>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</si>
  <si>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</si>
  <si>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của quỹ/ per Fund</t>
  </si>
  <si>
    <t>của một lô chứng chỉ quỹ/ per lot of Fund Certificate</t>
  </si>
  <si>
    <t>của một chứng chỉ quỹ/ per Fund Certificate</t>
  </si>
  <si>
    <t>Đơn vị tính: VND
Unit: VND</t>
  </si>
  <si>
    <t xml:space="preserve">          Ngân hàng TMCP Đầu tư và Phát triển Việt Nam - Chi nhánh Hà Thành</t>
  </si>
  <si>
    <t>FUESSV50</t>
  </si>
  <si>
    <t>Số</t>
  </si>
  <si>
    <t>Eng</t>
  </si>
  <si>
    <t>Kỳ trước</t>
  </si>
  <si>
    <t>Ngày</t>
  </si>
  <si>
    <t>Tháng</t>
  </si>
  <si>
    <t>Năm</t>
  </si>
  <si>
    <t>Ngày báo cáo kỳ trước</t>
  </si>
  <si>
    <t>Ngày báo cáo kỳ này</t>
  </si>
  <si>
    <t>CCQ đầu kỳ</t>
  </si>
  <si>
    <t>CCQ cuối kỳ</t>
  </si>
  <si>
    <t>Thay đổi GTTSR do mua lại, phát hành thêm Chứng chỉ Quỹ
Change of NAV due to subcription, redemption during the period</t>
  </si>
  <si>
    <t>Tong gtri hoan doi trong ky</t>
  </si>
  <si>
    <t>Đại diện được ủy quyền công bố thông tin của Công ty Quản lý Quỹ</t>
  </si>
  <si>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</si>
  <si>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</si>
  <si>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</si>
  <si>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</si>
  <si>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Kính gửi:</t>
  </si>
  <si>
    <t>Ủy ban Chứng khoán Nhà Nước</t>
  </si>
  <si>
    <t xml:space="preserve">Sở Giao dịch Chứng khoán TP.HCM         </t>
  </si>
  <si>
    <t>To:</t>
  </si>
  <si>
    <t>State  Securities Commision of Vietnam</t>
  </si>
  <si>
    <t>Ho Chi Minh city Stock Exchange</t>
  </si>
  <si>
    <t xml:space="preserve">(Reporting period)      </t>
  </si>
  <si>
    <t>Ngày lập báo cáo</t>
  </si>
  <si>
    <t xml:space="preserve">(Reporting date)      </t>
  </si>
  <si>
    <t>Thay đổi do các hoạt động liên quan đến đầu tư của Quỹ trong kỳ
Changes of NAV due to the fund's investment during the period</t>
  </si>
  <si>
    <t>Thay đổi giá trị tài sản ròng Quỹ trong kỳ, trong đó:
Change of NAV  during perdiod, in Which:</t>
  </si>
  <si>
    <r>
      <rPr>
        <b/>
        <sz val="12"/>
        <rFont val="Times New Roman"/>
        <family val="1"/>
      </rPr>
      <t xml:space="preserve">Tên Công ty quản lý quỹ: </t>
    </r>
    <r>
      <rPr>
        <sz val="12"/>
        <rFont val="Times New Roman"/>
        <family val="1"/>
      </rPr>
      <t xml:space="preserve">
Management Fund Company name:</t>
    </r>
  </si>
  <si>
    <r>
      <rPr>
        <b/>
        <sz val="11"/>
        <rFont val="Times New Roman"/>
        <family val="1"/>
      </rPr>
      <t>Tên Ngân  hàng giám sát:</t>
    </r>
    <r>
      <rPr>
        <sz val="11"/>
        <rFont val="Times New Roman"/>
        <family val="1"/>
      </rPr>
      <t xml:space="preserve">
Supervising bank: </t>
    </r>
  </si>
  <si>
    <r>
      <rPr>
        <b/>
        <sz val="11"/>
        <rFont val="Times New Roman"/>
        <family val="1"/>
      </rPr>
      <t>Ngân Hàng TMCP Đầu tư và Phát triển Việt Nam - Chi nhánh Hà Thành</t>
    </r>
    <r>
      <rPr>
        <sz val="11"/>
        <rFont val="Times New Roman"/>
        <family val="1"/>
      </rPr>
      <t xml:space="preserve">
Bank for Investment and Development of Vietnam JSC - Hathanh Branch</t>
    </r>
  </si>
  <si>
    <r>
      <rPr>
        <b/>
        <sz val="12"/>
        <rFont val="Times New Roman"/>
        <family val="1"/>
      </rPr>
      <t>Tên Quỹ:</t>
    </r>
    <r>
      <rPr>
        <sz val="12"/>
        <rFont val="Times New Roman"/>
        <family val="1"/>
      </rPr>
      <t xml:space="preserve">
Fund name: </t>
    </r>
  </si>
  <si>
    <r>
      <rPr>
        <b/>
        <sz val="12"/>
        <rFont val="Times New Roman"/>
        <family val="1"/>
      </rPr>
      <t xml:space="preserve">Mã chứng khoán
</t>
    </r>
    <r>
      <rPr>
        <sz val="12"/>
        <rFont val="Times New Roman"/>
        <family val="1"/>
      </rPr>
      <t>Securities symbol</t>
    </r>
  </si>
  <si>
    <t xml:space="preserve">Kỳ báo cáo
          </t>
  </si>
  <si>
    <r>
      <rPr>
        <b/>
        <sz val="10"/>
        <rFont val="Times New Roman"/>
        <family val="1"/>
      </rPr>
      <t>Giá trị tài sản ròng</t>
    </r>
    <r>
      <rPr>
        <sz val="10"/>
        <rFont val="Times New Roman"/>
        <family val="1"/>
      </rPr>
      <t xml:space="preserve">
Net Assest Value</t>
    </r>
  </si>
  <si>
    <r>
      <rPr>
        <b/>
        <sz val="10"/>
        <rFont val="Times New Roman"/>
        <family val="1"/>
      </rPr>
      <t xml:space="preserve">Giá trị tài sản ròng  (NAV) đầu kỳ </t>
    </r>
    <r>
      <rPr>
        <sz val="10"/>
        <rFont val="Times New Roman"/>
        <family val="1"/>
      </rPr>
      <t xml:space="preserve">
Net Asset Value (NAV) at the beginning of period</t>
    </r>
  </si>
  <si>
    <r>
      <rPr>
        <b/>
        <sz val="10"/>
        <rFont val="Times New Roman"/>
        <family val="1"/>
      </rPr>
      <t>Giá trị tài sản ròng (NAV) cuối kỳ</t>
    </r>
    <r>
      <rPr>
        <sz val="10"/>
        <rFont val="Times New Roman"/>
        <family val="1"/>
      </rPr>
      <t xml:space="preserve">
Net Asset Value (NAV) at the end of period</t>
    </r>
  </si>
  <si>
    <r>
      <rPr>
        <b/>
        <sz val="10"/>
        <rFont val="Times New Roman"/>
        <family val="1"/>
      </rPr>
      <t>Thay đổi giá trị tài sản ròng trên một chứng chỉ Quỹ trong kỳ</t>
    </r>
    <r>
      <rPr>
        <sz val="10"/>
        <rFont val="Times New Roman"/>
        <family val="1"/>
      </rPr>
      <t xml:space="preserve">
Change of NAV per Fund Certificate during perdiod</t>
    </r>
  </si>
  <si>
    <r>
      <rPr>
        <b/>
        <sz val="10"/>
        <rFont val="Times New Roman"/>
        <family val="1"/>
      </rPr>
      <t>Giá trị tài sản ròng cao nhất/thấp nhất trong vòng 52 tuần gần nhất</t>
    </r>
    <r>
      <rPr>
        <sz val="10"/>
        <rFont val="Times New Roman"/>
        <family val="1"/>
      </rPr>
      <t xml:space="preserve">
Highest/Lowest NAV within latest 52 weeks</t>
    </r>
  </si>
  <si>
    <r>
      <rPr>
        <b/>
        <sz val="10"/>
        <rFont val="Times New Roman"/>
        <family val="1"/>
      </rPr>
      <t>Giá trị thị trường (giá đóng cửa cuối phiên giao dịch trong ngày báo cáo) của một chứng chỉ Quỹ</t>
    </r>
    <r>
      <rPr>
        <sz val="10"/>
        <rFont val="Times New Roman"/>
        <family val="1"/>
      </rPr>
      <t xml:space="preserve">
Market value of a Fund Certificate (closing price of the last trading session of the reporting date) </t>
    </r>
  </si>
  <si>
    <r>
      <rPr>
        <b/>
        <sz val="10"/>
        <rFont val="Times New Roman"/>
        <family val="1"/>
      </rPr>
      <t>Giá trị đầu kỳ</t>
    </r>
    <r>
      <rPr>
        <sz val="10"/>
        <rFont val="Times New Roman"/>
        <family val="1"/>
      </rPr>
      <t xml:space="preserve">
Beginning perriod Value</t>
    </r>
  </si>
  <si>
    <r>
      <rPr>
        <b/>
        <sz val="10"/>
        <rFont val="Times New Roman"/>
        <family val="1"/>
      </rPr>
      <t>Giá trị cuối kỳ</t>
    </r>
    <r>
      <rPr>
        <sz val="10"/>
        <rFont val="Times New Roman"/>
        <family val="1"/>
      </rPr>
      <t xml:space="preserve">
Ending period Value</t>
    </r>
  </si>
  <si>
    <r>
      <rPr>
        <b/>
        <sz val="10"/>
        <rFont val="Times New Roman"/>
        <family val="1"/>
      </rPr>
      <t>Thay đổi giá trị thị trường trong kỳ so với kỳ trước</t>
    </r>
    <r>
      <rPr>
        <sz val="10"/>
        <rFont val="Times New Roman"/>
        <family val="1"/>
      </rPr>
      <t xml:space="preserve">
Change of market value in the period in comparision to the last period</t>
    </r>
  </si>
  <si>
    <r>
      <rPr>
        <b/>
        <sz val="10"/>
        <rFont val="Times New Roman"/>
        <family val="1"/>
      </rPr>
      <t>Chênh lệch giữa giá thị trường của chứng chỉ Quỹ và giá trị tài sản ròng trên một chứng chỉ Quỹ</t>
    </r>
    <r>
      <rPr>
        <sz val="10"/>
        <rFont val="Times New Roman"/>
        <family val="1"/>
      </rPr>
      <t xml:space="preserve">
Difference  between Market Value per Fund Certificate and NAV per Fund Certificate</t>
    </r>
  </si>
  <si>
    <r>
      <rPr>
        <b/>
        <sz val="10"/>
        <rFont val="Times New Roman"/>
        <family val="1"/>
      </rPr>
      <t>Giá trị thị trường cao nhất/thấp nhất trong vòng 52 tuần gần nhất</t>
    </r>
    <r>
      <rPr>
        <sz val="10"/>
        <rFont val="Times New Roman"/>
        <family val="1"/>
      </rPr>
      <t xml:space="preserve">
Highest/lowest Market Value within latest 52 weeks</t>
    </r>
  </si>
  <si>
    <r>
      <t xml:space="preserve">Tỷ lệ sở hữu nước ngoài (không áp dụng với quỹ niêm yết)
</t>
    </r>
    <r>
      <rPr>
        <sz val="10"/>
        <rFont val="Times New Roman"/>
        <family val="1"/>
      </rPr>
      <t>Foreign investors' ownership ratio (not applicable for listed fund)</t>
    </r>
  </si>
  <si>
    <t xml:space="preserve">          Phó Giám đốc phòng GD&amp;DV Chứng Khoán</t>
  </si>
  <si>
    <t>SỐ LÔ</t>
  </si>
  <si>
    <t>NAV/LÔ</t>
  </si>
  <si>
    <t>NAV/CCQ</t>
  </si>
  <si>
    <t>MARKET MAX</t>
  </si>
  <si>
    <t>MARKET MIN'</t>
  </si>
  <si>
    <t xml:space="preserve">          Vũ Minh Hồng</t>
  </si>
  <si>
    <t>Số lượng Chứng chỉ quỹ/Number of  fund certificates</t>
  </si>
  <si>
    <t>Tổng giá trị/Total value of  Fund Certificates</t>
  </si>
  <si>
    <t>Tỷ lệ sở hữu/Foreign investors' ownership ratio</t>
  </si>
  <si>
    <r>
      <t xml:space="preserve">Công ty Cổ phần Quản lý Quỹ Kỹ Thương
</t>
    </r>
    <r>
      <rPr>
        <sz val="12"/>
        <rFont val="Times New Roman"/>
        <family val="1"/>
      </rPr>
      <t>Techcom Capital Joint Stock Company</t>
    </r>
  </si>
  <si>
    <t>Lê Quang Hưng</t>
  </si>
  <si>
    <t>Giám đốc cao cấp Phân tích đầu tư/ Head of Investment Analysis</t>
  </si>
  <si>
    <t>Theo thư Ủy quyền số 011204/23/UQ-CTHĐQT-TCC hiệu lực ngày 17/04/2023 được ký bởi Ông Nguyễn Xuân Minh - Người đại diện theo pháp luật của Công ty cổ phần Quản lý Quỹ Kỹ thương.</t>
  </si>
  <si>
    <t>According to Letter of Attorney No. 011204/23/UQ-CTHĐQT-TCC effective from 17 April 2023 signed by Mr. Nguyen Xuan Minh - The Legal Representative of Techcom Capital Joint Stock Company.</t>
  </si>
  <si>
    <t>Phí Tuấn Thành</t>
  </si>
  <si>
    <t>Tổng Giám đốc/ Chief Executive Oficer</t>
  </si>
  <si>
    <t>Theo thư Ủy quyền số 020703/23/UQ-CTHĐQT-TCC hiệu lực ngày 07/03/2023 được ký bởi Ông Nguyễn Xuân Minh - Người đại diện theo pháp luật của Công ty cổ phần Quản lý Quỹ Kỹ thương</t>
  </si>
  <si>
    <t>According to Letter of Attorney No. 020703/23/UQ-CTHĐQT-TCC effective from 07 March 2023 signed by Mr. Nguyen Xuan Minh - The Legal Representative of Techcom Capital Joint Stock Company.</t>
  </si>
  <si>
    <t>Công ty Cổ phần Quản lý Quỹ Kỹ Thương</t>
  </si>
  <si>
    <t>FUETCC50</t>
  </si>
  <si>
    <t xml:space="preserve">KỲ TRƯỚC
LAST PERIOD </t>
  </si>
  <si>
    <r>
      <t xml:space="preserve">QUỸ ETF TECHCOM CAPITAL VNX50 
</t>
    </r>
    <r>
      <rPr>
        <sz val="12"/>
        <rFont val="Times New Roman"/>
        <family val="1"/>
      </rPr>
      <t>TECHCOM CAPITAL VNX50 ETF</t>
    </r>
  </si>
  <si>
    <t>Mã</t>
  </si>
  <si>
    <t>Tham
 chiếu</t>
  </si>
  <si>
    <t>Mở 
cửa</t>
  </si>
  <si>
    <t>Đóng
 cửa</t>
  </si>
  <si>
    <t>Cao
nhất</t>
  </si>
  <si>
    <t>Thấp
 nhất</t>
  </si>
  <si>
    <t>Trung
 bình</t>
  </si>
  <si>
    <t>Thay đổi giá</t>
  </si>
  <si>
    <t>GD khớp lệnh</t>
  </si>
  <si>
    <t>GD thỏa thuận</t>
  </si>
  <si>
    <t>Tổng giao dịch</t>
  </si>
  <si>
    <t>Vốn hóa
 thị trường</t>
  </si>
  <si>
    <t>+/-</t>
  </si>
  <si>
    <t>%</t>
  </si>
  <si>
    <t>KL</t>
  </si>
  <si>
    <t>GT</t>
  </si>
  <si>
    <t>Chọn</t>
  </si>
  <si>
    <t>Đvcs</t>
  </si>
  <si>
    <t>Số lượng</t>
  </si>
  <si>
    <t>Tiền</t>
  </si>
  <si>
    <t>Tên loại</t>
  </si>
  <si>
    <t>BIDB500999</t>
  </si>
  <si>
    <t>NAV trước phí</t>
  </si>
  <si>
    <t>Tài sản ròng của Quỹ</t>
  </si>
  <si>
    <t>Giá trị của một đơn vị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</si>
</sst>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mmm"/>
    <numFmt numFmtId="176" formatCode="#,##0;\(#,##0\)"/>
    <numFmt numFmtId="177" formatCode="_(* #.##0_);_(* \(#.##0\);_(* &quot;-&quot;_);_(@_)"/>
    <numFmt numFmtId="178" formatCode="_ &quot;R&quot;\ * #,##0_ ;_ &quot;R&quot;\ * \-#,##0_ ;_ &quot;R&quot;\ * &quot;-&quot;_ ;_ @_ "/>
    <numFmt numFmtId="179" formatCode="\$#&quot;,&quot;##0\ ;\(\$#&quot;,&quot;##0\)"/>
    <numFmt numFmtId="180" formatCode="\t0.00%"/>
    <numFmt numFmtId="181" formatCode="_-* #,##0\ _D_M_-;\-* #,##0\ _D_M_-;_-* &quot;-&quot;\ _D_M_-;_-@_-"/>
    <numFmt numFmtId="182" formatCode="_-* #,##0.00\ _D_M_-;\-* #,##0.00\ _D_M_-;_-* &quot;-&quot;??\ _D_M_-;_-@_-"/>
    <numFmt numFmtId="183" formatCode="\t#\ ??/??"/>
    <numFmt numFmtId="184" formatCode="_-[$€-2]* #,##0.00_-;\-[$€-2]* #,##0.00_-;_-[$€-2]* &quot;-&quot;??_-"/>
    <numFmt numFmtId="185" formatCode="#,##0\ "/>
    <numFmt numFmtId="186" formatCode="#."/>
    <numFmt numFmtId="187" formatCode="#,###"/>
    <numFmt numFmtId="188" formatCode="_-&quot;$&quot;* #,##0_-;\-&quot;$&quot;* #,##0_-;_-&quot;$&quot;* &quot;-&quot;_-;_-@_-"/>
    <numFmt numFmtId="189" formatCode="_-&quot;$&quot;* #,##0.00_-;\-&quot;$&quot;* #,##0.00_-;_-&quot;$&quot;* &quot;-&quot;??_-;_-@_-"/>
    <numFmt numFmtId="190" formatCode="#,##0\ &quot;F&quot;;[Red]\-#,##0\ &quot;F&quot;"/>
    <numFmt numFmtId="191" formatCode="#,##0.000;[Red]#,##0.000"/>
    <numFmt numFmtId="192" formatCode="0.00_)"/>
    <numFmt numFmtId="193" formatCode="#,##0.0;[Red]#,##0.0"/>
    <numFmt numFmtId="194" formatCode="0.0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1010000]d/m/yyyy;@"/>
    <numFmt numFmtId="208" formatCode="[$-F800]dddd\,\ mmmm\ dd\,\ yyyy"/>
    <numFmt numFmtId="209" formatCode="[$-14809]dddd\,\ d\ mmmm\ yyyy;@"/>
    <numFmt numFmtId="210" formatCode="_(* #,##0.00000_);_(* \(#,##0.00000\);_(* &quot;-&quot;??_);_(@_)"/>
    <numFmt numFmtId="211" formatCode="#,##0.0"/>
    <numFmt numFmtId="212" formatCode="&quot;ü&quot;;&quot;ü&quot;;\ &quot; &quot;"/>
    <numFmt numFmtId="213" formatCode="dd/mm/yyyy;@"/>
    <numFmt numFmtId="214" formatCode="###,###,###,##0.00"/>
    <numFmt numFmtId="215" formatCode="##,###,###,###,###"/>
  </numFmts>
  <fonts count="121">
    <font>
      <sz val="11"/>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2"/>
      <color indexed="8"/>
      <name val="Times New Roman"/>
      <family val="1"/>
    </font>
    <font>
      <sz val="11"/>
      <color indexed="8"/>
      <name val="Times New Roman"/>
      <family val="1"/>
    </font>
    <font>
      <i/>
      <sz val="12"/>
      <color indexed="8"/>
      <name val="Times New Roman"/>
      <family val="1"/>
    </font>
    <font>
      <b/>
      <sz val="15"/>
      <color indexed="8"/>
      <name val="Times New Roman"/>
      <family val="1"/>
    </font>
    <font>
      <b/>
      <sz val="20"/>
      <color indexed="8"/>
      <name val="Times New Roman"/>
      <family val="1"/>
    </font>
    <font>
      <b/>
      <sz val="12"/>
      <color indexed="8"/>
      <name val="Times New Roman"/>
      <family val="1"/>
    </font>
    <font>
      <b/>
      <sz val="11"/>
      <color indexed="8"/>
      <name val="Times New Roman"/>
      <family val="1"/>
    </font>
    <font>
      <b/>
      <i/>
      <sz val="11"/>
      <color indexed="8"/>
      <name val="Times New Roman"/>
      <family val="1"/>
    </font>
    <font>
      <i/>
      <sz val="11"/>
      <color indexed="8"/>
      <name val="Times New Roman"/>
      <family val="1"/>
    </font>
    <font>
      <sz val="12"/>
      <name val=".VnTime"/>
      <family val="2"/>
    </font>
    <font>
      <b/>
      <sz val="10"/>
      <name val="Times New Roman"/>
      <family val="1"/>
    </font>
    <font>
      <sz val="10"/>
      <name val="Times New Roman"/>
      <family val="1"/>
    </font>
    <font>
      <b/>
      <sz val="12"/>
      <name val="Times New Roman"/>
      <family val="1"/>
    </font>
    <font>
      <sz val="12"/>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16"/>
      <name val="AngsanaUPC"/>
      <family val="3"/>
    </font>
    <font>
      <sz val="22"/>
      <name val="ＭＳ 明朝"/>
      <family val="1"/>
      <charset val="128"/>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name val=" "/>
      <family val="1"/>
      <charset val="136"/>
    </font>
    <font>
      <b/>
      <sz val="11"/>
      <name val="Times New Roman"/>
      <family val="1"/>
    </font>
    <font>
      <i/>
      <sz val="12"/>
      <name val="Times New Roman"/>
      <family val="1"/>
    </font>
    <font>
      <sz val="11"/>
      <color theme="1"/>
      <name val="Calibri"/>
      <family val="2"/>
      <scheme val="minor"/>
    </font>
    <font>
      <sz val="11"/>
      <color theme="1"/>
      <name val="Times New Roman"/>
      <family val="1"/>
    </font>
    <font>
      <sz val="12"/>
      <color theme="1"/>
      <name val="Times New Roman"/>
      <family val="1"/>
    </font>
    <font>
      <b/>
      <sz val="12"/>
      <color rgb="FFFF0000"/>
      <name val="Times New Roman"/>
      <family val="1"/>
    </font>
    <font>
      <b/>
      <sz val="11"/>
      <color rgb="FFFF0000"/>
      <name val="Times New Roman"/>
      <family val="1"/>
    </font>
    <font>
      <i/>
      <sz val="11"/>
      <name val="Times New Roman"/>
      <family val="1"/>
    </font>
    <font>
      <b/>
      <i/>
      <sz val="12"/>
      <name val="Times New Roman"/>
      <family val="1"/>
    </font>
    <font>
      <b/>
      <i/>
      <sz val="9"/>
      <name val="Times New Roman"/>
      <family val="1"/>
    </font>
    <font>
      <i/>
      <sz val="9"/>
      <name val="Times New Roman"/>
      <family val="1"/>
    </font>
    <font>
      <i/>
      <sz val="10"/>
      <name val="Times New Roman"/>
      <family val="1"/>
    </font>
    <font>
      <sz val="10"/>
      <color rgb="FFFF000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20"/>
      <color rgb="FFFF0000"/>
      <name val="Times New Roman"/>
      <family val="1"/>
    </font>
    <font>
      <sz val="10"/>
      <color theme="1"/>
      <name val="Times New Roman"/>
      <family val="1"/>
    </font>
    <font>
      <b/>
      <sz val="13"/>
      <name val="Times New Roman"/>
      <family val="1"/>
    </font>
    <font>
      <sz val="13"/>
      <name val="Times New Roman"/>
      <family val="1"/>
    </font>
    <font>
      <b/>
      <sz val="13"/>
      <color rgb="FFFF0000"/>
      <name val="Arial"/>
      <family val="2"/>
    </font>
    <font>
      <b/>
      <sz val="13"/>
      <color theme="1"/>
      <name val="Times New Roman"/>
      <family val="1"/>
    </font>
    <font>
      <sz val="13"/>
      <color theme="1"/>
      <name val="Times New Roman"/>
      <family val="1"/>
    </font>
    <font>
      <b/>
      <sz val="13"/>
      <name val="Arial"/>
      <family val="2"/>
    </font>
    <font>
      <b/>
      <sz val="13"/>
      <color rgb="FFFFFF00"/>
      <name val="Times New Roman"/>
      <family val="1"/>
    </font>
    <font>
      <b/>
      <sz val="13"/>
      <color rgb="FFFFFF00"/>
      <name val="Arial"/>
      <family val="2"/>
    </font>
    <font>
      <sz val="13"/>
      <color rgb="FFFFFF00"/>
      <name val="Arial"/>
      <family val="2"/>
    </font>
    <font>
      <sz val="11"/>
      <color rgb="FFFF0000"/>
      <name val="Times New Roman"/>
      <family val="1"/>
    </font>
    <font>
      <b/>
      <sz val="13"/>
      <color rgb="FFFF0000"/>
      <name val="Times New Roman"/>
      <family val="1"/>
    </font>
    <font>
      <i/>
      <sz val="10"/>
      <color rgb="FFFF0000"/>
      <name val="Times New Roman"/>
      <family val="1"/>
    </font>
    <font>
      <b/>
      <sz val="9"/>
      <color indexed="9"/>
      <name val="Arial"/>
      <family val="2"/>
    </font>
    <font>
      <sz val="9"/>
      <color indexed="8"/>
      <name val="Arial"/>
      <family val="2"/>
    </font>
    <font>
      <u/>
      <sz val="10"/>
      <color indexed="12"/>
      <name val="Arial"/>
      <family val="2"/>
    </font>
    <font>
      <sz val="10"/>
      <color indexed="10"/>
      <name val="Arial"/>
      <family val="2"/>
    </font>
    <font>
      <sz val="10"/>
      <color indexed="12"/>
      <name val="Arial"/>
      <family val="2"/>
    </font>
    <font>
      <sz val="10"/>
      <name val="Wingdings"/>
      <charset val="2"/>
    </font>
  </fonts>
  <fills count="47">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indexed="30"/>
        <bgColor indexed="64"/>
      </patternFill>
    </fill>
    <fill>
      <patternFill patternType="solid">
        <fgColor rgb="FFCCFFCC"/>
        <bgColor indexed="64"/>
      </patternFill>
    </fill>
  </fills>
  <borders count="35">
    <border>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dashed">
        <color indexed="9"/>
      </left>
      <right style="dashed">
        <color indexed="9"/>
      </right>
      <top style="dotted">
        <color indexed="9"/>
      </top>
      <bottom style="dotted">
        <color indexed="9"/>
      </bottom>
      <diagonal/>
    </border>
    <border>
      <left style="dashed">
        <color indexed="9"/>
      </left>
      <right style="dotted">
        <color indexed="9"/>
      </right>
      <top style="dotted">
        <color indexed="9"/>
      </top>
      <bottom style="dotted">
        <color indexed="9"/>
      </bottom>
      <diagonal/>
    </border>
    <border>
      <left style="dashed">
        <color indexed="9"/>
      </left>
      <right style="dashed">
        <color indexed="9"/>
      </right>
      <top style="dotted">
        <color indexed="9"/>
      </top>
      <bottom style="dashed">
        <color indexed="9"/>
      </bottom>
      <diagonal/>
    </border>
    <border>
      <left style="dashed">
        <color indexed="9"/>
      </left>
      <right style="dotted">
        <color indexed="9"/>
      </right>
      <top style="dotted">
        <color indexed="9"/>
      </top>
      <bottom style="dashed">
        <color indexed="9"/>
      </bottom>
      <diagonal/>
    </border>
  </borders>
  <cellStyleXfs count="208">
    <xf numFmtId="0" fontId="0" fillId="0" borderId="0"/>
    <xf numFmtId="0" fontId="20" fillId="0" borderId="0"/>
    <xf numFmtId="0" fontId="21" fillId="0" borderId="0" applyFont="0" applyFill="0" applyBorder="0" applyAlignment="0" applyProtection="0"/>
    <xf numFmtId="168" fontId="20" fillId="0" borderId="0" applyFont="0" applyFill="0" applyBorder="0" applyAlignment="0" applyProtection="0"/>
    <xf numFmtId="40" fontId="22" fillId="0" borderId="0" applyFont="0" applyFill="0" applyBorder="0" applyAlignment="0" applyProtection="0"/>
    <xf numFmtId="38" fontId="22" fillId="0" borderId="0" applyFont="0" applyFill="0" applyBorder="0" applyAlignment="0" applyProtection="0"/>
    <xf numFmtId="164" fontId="23" fillId="0" borderId="0" applyFont="0" applyFill="0" applyBorder="0" applyAlignment="0" applyProtection="0"/>
    <xf numFmtId="9" fontId="24" fillId="0" borderId="0" applyFont="0" applyFill="0" applyBorder="0" applyAlignment="0" applyProtection="0"/>
    <xf numFmtId="6" fontId="25" fillId="0" borderId="0" applyFont="0" applyFill="0" applyBorder="0" applyAlignment="0" applyProtection="0"/>
    <xf numFmtId="0" fontId="19" fillId="0" borderId="0">
      <alignment vertical="center"/>
    </xf>
    <xf numFmtId="0" fontId="26" fillId="0" borderId="0">
      <alignment vertical="top"/>
    </xf>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15" fillId="0" borderId="0"/>
    <xf numFmtId="0" fontId="20" fillId="0" borderId="0" applyFont="0" applyFill="0" applyBorder="0" applyAlignment="0" applyProtection="0"/>
    <xf numFmtId="0" fontId="28" fillId="0" borderId="0" applyFont="0" applyFill="0" applyBorder="0" applyAlignment="0" applyProtection="0"/>
    <xf numFmtId="169" fontId="29" fillId="0" borderId="0" applyFont="0" applyFill="0" applyBorder="0" applyAlignment="0" applyProtection="0"/>
    <xf numFmtId="170" fontId="20" fillId="0" borderId="0" applyFont="0" applyFill="0" applyBorder="0" applyAlignment="0" applyProtection="0"/>
    <xf numFmtId="0" fontId="28" fillId="0" borderId="0" applyFont="0" applyFill="0" applyBorder="0" applyAlignment="0" applyProtection="0"/>
    <xf numFmtId="171" fontId="29" fillId="0" borderId="0" applyFont="0" applyFill="0" applyBorder="0" applyAlignment="0" applyProtection="0"/>
    <xf numFmtId="0" fontId="30" fillId="0" borderId="0">
      <alignment horizontal="center" wrapText="1"/>
      <protection locked="0"/>
    </xf>
    <xf numFmtId="0" fontId="20" fillId="0" borderId="0" applyFont="0" applyFill="0" applyBorder="0" applyAlignment="0" applyProtection="0"/>
    <xf numFmtId="0" fontId="28" fillId="0" borderId="0" applyFont="0" applyFill="0" applyBorder="0" applyAlignment="0" applyProtection="0"/>
    <xf numFmtId="172" fontId="29" fillId="0" borderId="0" applyFont="0" applyFill="0" applyBorder="0" applyAlignment="0" applyProtection="0"/>
    <xf numFmtId="173" fontId="20" fillId="0" borderId="0" applyFont="0" applyFill="0" applyBorder="0" applyAlignment="0" applyProtection="0"/>
    <xf numFmtId="0" fontId="28" fillId="0" borderId="0" applyFont="0" applyFill="0" applyBorder="0" applyAlignment="0" applyProtection="0"/>
    <xf numFmtId="174" fontId="29" fillId="0" borderId="0" applyFont="0" applyFill="0" applyBorder="0" applyAlignment="0" applyProtection="0"/>
    <xf numFmtId="0" fontId="28" fillId="0" borderId="0"/>
    <xf numFmtId="0" fontId="31" fillId="0" borderId="0"/>
    <xf numFmtId="0" fontId="28" fillId="0" borderId="0"/>
    <xf numFmtId="37" fontId="32" fillId="0" borderId="0"/>
    <xf numFmtId="175" fontId="20" fillId="0" borderId="0" applyFill="0" applyBorder="0" applyAlignment="0"/>
    <xf numFmtId="0" fontId="33" fillId="0" borderId="0"/>
    <xf numFmtId="1" fontId="34" fillId="0" borderId="1" applyBorder="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6" fontId="17" fillId="0" borderId="0"/>
    <xf numFmtId="177" fontId="35" fillId="0" borderId="0"/>
    <xf numFmtId="3" fontId="20" fillId="0" borderId="0" applyFont="0" applyFill="0" applyBorder="0" applyAlignment="0" applyProtection="0"/>
    <xf numFmtId="0" fontId="36" fillId="0" borderId="0" applyNumberFormat="0" applyAlignment="0">
      <alignment horizontal="left"/>
    </xf>
    <xf numFmtId="0" fontId="37" fillId="0" borderId="0" applyNumberFormat="0" applyAlignment="0"/>
    <xf numFmtId="178" fontId="38" fillId="0" borderId="0" applyFont="0" applyFill="0" applyBorder="0" applyAlignment="0" applyProtection="0"/>
    <xf numFmtId="179" fontId="20" fillId="0" borderId="0" applyFont="0" applyFill="0" applyBorder="0" applyAlignment="0" applyProtection="0"/>
    <xf numFmtId="180" fontId="20" fillId="0" borderId="0"/>
    <xf numFmtId="0" fontId="20" fillId="0" borderId="0" applyFont="0" applyFill="0" applyBorder="0" applyAlignment="0" applyProtection="0"/>
    <xf numFmtId="181" fontId="20" fillId="0" borderId="0" applyFont="0" applyFill="0" applyBorder="0" applyAlignment="0" applyProtection="0"/>
    <xf numFmtId="182" fontId="20" fillId="0" borderId="0" applyFont="0" applyFill="0" applyBorder="0" applyAlignment="0" applyProtection="0"/>
    <xf numFmtId="183" fontId="20" fillId="0" borderId="0"/>
    <xf numFmtId="0" fontId="39" fillId="0" borderId="0" applyNumberFormat="0" applyAlignment="0">
      <alignment horizontal="left"/>
    </xf>
    <xf numFmtId="184" fontId="15" fillId="0" borderId="0" applyFont="0" applyFill="0" applyBorder="0" applyAlignment="0" applyProtection="0"/>
    <xf numFmtId="2" fontId="20" fillId="0" borderId="0" applyFont="0" applyFill="0" applyBorder="0" applyAlignment="0" applyProtection="0"/>
    <xf numFmtId="185" fontId="15" fillId="0" borderId="2" applyFont="0" applyFill="0" applyBorder="0" applyProtection="0"/>
    <xf numFmtId="38" fontId="40" fillId="2" borderId="0" applyNumberFormat="0" applyBorder="0" applyAlignment="0" applyProtection="0"/>
    <xf numFmtId="0" fontId="41" fillId="0" borderId="0">
      <alignment horizontal="left"/>
    </xf>
    <xf numFmtId="0" fontId="42" fillId="0" borderId="3" applyNumberFormat="0" applyAlignment="0" applyProtection="0">
      <alignment horizontal="left" vertical="center"/>
    </xf>
    <xf numFmtId="0" fontId="42" fillId="0" borderId="4">
      <alignment horizontal="left" vertical="center"/>
    </xf>
    <xf numFmtId="14" fontId="43" fillId="3" borderId="5">
      <alignment horizontal="center" vertical="center" wrapText="1"/>
    </xf>
    <xf numFmtId="186" fontId="44" fillId="0" borderId="0">
      <protection locked="0"/>
    </xf>
    <xf numFmtId="186" fontId="44" fillId="0" borderId="0">
      <protection locked="0"/>
    </xf>
    <xf numFmtId="10" fontId="40" fillId="4" borderId="6" applyNumberFormat="0" applyBorder="0" applyAlignment="0" applyProtection="0"/>
    <xf numFmtId="175" fontId="45" fillId="5" borderId="0"/>
    <xf numFmtId="175" fontId="45" fillId="6" borderId="0"/>
    <xf numFmtId="164" fontId="20" fillId="0" borderId="0" applyFont="0" applyFill="0" applyBorder="0" applyAlignment="0" applyProtection="0"/>
    <xf numFmtId="165" fontId="20" fillId="0" borderId="0" applyFont="0" applyFill="0" applyBorder="0" applyAlignment="0" applyProtection="0"/>
    <xf numFmtId="0" fontId="46" fillId="0" borderId="5"/>
    <xf numFmtId="187" fontId="47" fillId="0" borderId="7"/>
    <xf numFmtId="188" fontId="20" fillId="0" borderId="0" applyFont="0" applyFill="0" applyBorder="0" applyAlignment="0" applyProtection="0"/>
    <xf numFmtId="189" fontId="20" fillId="0" borderId="0" applyFont="0" applyFill="0" applyBorder="0" applyAlignment="0" applyProtection="0"/>
    <xf numFmtId="190" fontId="48" fillId="0" borderId="0" applyFont="0" applyFill="0" applyBorder="0" applyAlignment="0" applyProtection="0"/>
    <xf numFmtId="191" fontId="48" fillId="0" borderId="0" applyFont="0" applyFill="0" applyBorder="0" applyAlignment="0" applyProtection="0"/>
    <xf numFmtId="0" fontId="49" fillId="0" borderId="0" applyNumberFormat="0" applyFont="0" applyFill="0" applyAlignment="0"/>
    <xf numFmtId="0" fontId="38" fillId="0" borderId="6"/>
    <xf numFmtId="0" fontId="17" fillId="0" borderId="0"/>
    <xf numFmtId="37" fontId="50" fillId="0" borderId="0"/>
    <xf numFmtId="0" fontId="51" fillId="0" borderId="6" applyNumberFormat="0" applyFont="0" applyFill="0" applyBorder="0" applyAlignment="0">
      <alignment horizontal="center"/>
    </xf>
    <xf numFmtId="192" fontId="52" fillId="0" borderId="0"/>
    <xf numFmtId="0" fontId="73" fillId="0" borderId="0"/>
    <xf numFmtId="0" fontId="73" fillId="0" borderId="0"/>
    <xf numFmtId="0" fontId="73" fillId="0" borderId="0"/>
    <xf numFmtId="0" fontId="73" fillId="0" borderId="0"/>
    <xf numFmtId="0" fontId="15" fillId="0" borderId="0"/>
    <xf numFmtId="0" fontId="15" fillId="0" borderId="0"/>
    <xf numFmtId="193" fontId="48" fillId="0" borderId="0" applyFont="0" applyFill="0" applyBorder="0" applyAlignment="0" applyProtection="0"/>
    <xf numFmtId="194" fontId="48" fillId="0" borderId="0" applyFont="0" applyFill="0" applyBorder="0" applyAlignment="0" applyProtection="0"/>
    <xf numFmtId="0" fontId="20" fillId="0" borderId="0" applyFont="0" applyFill="0" applyBorder="0" applyAlignment="0" applyProtection="0"/>
    <xf numFmtId="0" fontId="17" fillId="0" borderId="0"/>
    <xf numFmtId="14" fontId="30" fillId="0" borderId="0">
      <alignment horizontal="center" wrapText="1"/>
      <protection locked="0"/>
    </xf>
    <xf numFmtId="9" fontId="5" fillId="0" borderId="0" applyFont="0" applyFill="0" applyBorder="0" applyAlignment="0" applyProtection="0"/>
    <xf numFmtId="195" fontId="20" fillId="0" borderId="0" applyFont="0" applyFill="0" applyBorder="0" applyAlignment="0" applyProtection="0"/>
    <xf numFmtId="10" fontId="20" fillId="0" borderId="0" applyFont="0" applyFill="0" applyBorder="0" applyAlignment="0" applyProtection="0"/>
    <xf numFmtId="9" fontId="5" fillId="0" borderId="0" applyFont="0" applyFill="0" applyBorder="0" applyAlignment="0" applyProtection="0"/>
    <xf numFmtId="9" fontId="53" fillId="0" borderId="8" applyNumberFormat="0" applyBorder="0"/>
    <xf numFmtId="5" fontId="54" fillId="0" borderId="0"/>
    <xf numFmtId="0" fontId="53" fillId="0" borderId="0" applyNumberFormat="0" applyFont="0" applyFill="0" applyBorder="0" applyAlignment="0" applyProtection="0">
      <alignment horizontal="left"/>
    </xf>
    <xf numFmtId="196" fontId="20" fillId="0" borderId="0" applyNumberFormat="0" applyFill="0" applyBorder="0" applyAlignment="0" applyProtection="0">
      <alignment horizontal="left"/>
    </xf>
    <xf numFmtId="197" fontId="55" fillId="0" borderId="0" applyFont="0" applyFill="0" applyBorder="0" applyAlignment="0" applyProtection="0"/>
    <xf numFmtId="0" fontId="53" fillId="0" borderId="0" applyFont="0" applyFill="0" applyBorder="0" applyAlignment="0" applyProtection="0"/>
    <xf numFmtId="198" fontId="38" fillId="0" borderId="0" applyFont="0" applyFill="0" applyBorder="0" applyAlignment="0" applyProtection="0"/>
    <xf numFmtId="0" fontId="46" fillId="0" borderId="0"/>
    <xf numFmtId="40" fontId="56" fillId="0" borderId="0" applyBorder="0">
      <alignment horizontal="right"/>
    </xf>
    <xf numFmtId="199" fontId="38" fillId="0" borderId="9">
      <alignment horizontal="right" vertical="center"/>
    </xf>
    <xf numFmtId="200" fontId="38" fillId="0" borderId="9">
      <alignment horizontal="center"/>
    </xf>
    <xf numFmtId="3" fontId="57" fillId="0" borderId="10" applyNumberFormat="0" applyBorder="0" applyAlignment="0"/>
    <xf numFmtId="0" fontId="58" fillId="0" borderId="0" applyFill="0" applyBorder="0" applyProtection="0">
      <alignment horizontal="left" vertical="top"/>
    </xf>
    <xf numFmtId="190" fontId="38" fillId="0" borderId="0"/>
    <xf numFmtId="201" fontId="38" fillId="0" borderId="6"/>
    <xf numFmtId="0" fontId="59" fillId="7" borderId="6">
      <alignment horizontal="left" vertical="center"/>
    </xf>
    <xf numFmtId="5" fontId="60" fillId="0" borderId="11">
      <alignment horizontal="left" vertical="top"/>
    </xf>
    <xf numFmtId="5" fontId="27" fillId="0" borderId="12">
      <alignment horizontal="left" vertical="top"/>
    </xf>
    <xf numFmtId="0" fontId="61" fillId="0" borderId="12">
      <alignment horizontal="left" vertical="center"/>
    </xf>
    <xf numFmtId="202" fontId="20" fillId="0" borderId="0" applyFont="0" applyFill="0" applyBorder="0" applyAlignment="0" applyProtection="0"/>
    <xf numFmtId="203" fontId="20" fillId="0" borderId="0" applyFont="0" applyFill="0" applyBorder="0" applyAlignment="0" applyProtection="0"/>
    <xf numFmtId="0" fontId="63" fillId="0" borderId="0">
      <alignment vertical="center"/>
    </xf>
    <xf numFmtId="42" fontId="62" fillId="0" borderId="0" applyFont="0" applyFill="0" applyBorder="0" applyAlignment="0" applyProtection="0"/>
    <xf numFmtId="44" fontId="62" fillId="0" borderId="0" applyFont="0" applyFill="0" applyBorder="0" applyAlignment="0" applyProtection="0"/>
    <xf numFmtId="0" fontId="62" fillId="0" borderId="0"/>
    <xf numFmtId="0" fontId="70" fillId="0" borderId="0" applyFont="0" applyFill="0" applyBorder="0" applyAlignment="0" applyProtection="0"/>
    <xf numFmtId="0" fontId="70" fillId="0" borderId="0" applyFont="0" applyFill="0" applyBorder="0" applyAlignment="0" applyProtection="0"/>
    <xf numFmtId="0" fontId="19" fillId="0" borderId="0">
      <alignment vertical="center"/>
    </xf>
    <xf numFmtId="40" fontId="64" fillId="0" borderId="0" applyFont="0" applyFill="0" applyBorder="0" applyAlignment="0" applyProtection="0"/>
    <xf numFmtId="38" fontId="64"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9" fontId="65" fillId="0" borderId="0" applyBorder="0" applyAlignment="0" applyProtection="0"/>
    <xf numFmtId="0" fontId="66" fillId="0" borderId="0"/>
    <xf numFmtId="0" fontId="67" fillId="0" borderId="0" applyFont="0" applyFill="0" applyBorder="0" applyAlignment="0" applyProtection="0"/>
    <xf numFmtId="0" fontId="67"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68" fillId="0" borderId="0"/>
    <xf numFmtId="0" fontId="49" fillId="0" borderId="0"/>
    <xf numFmtId="164" fontId="23" fillId="0" borderId="0" applyFont="0" applyFill="0" applyBorder="0" applyAlignment="0" applyProtection="0"/>
    <xf numFmtId="165" fontId="23" fillId="0" borderId="0" applyFont="0" applyFill="0" applyBorder="0" applyAlignment="0" applyProtection="0"/>
    <xf numFmtId="204" fontId="20" fillId="0" borderId="0" applyFont="0" applyFill="0" applyBorder="0" applyAlignment="0" applyProtection="0"/>
    <xf numFmtId="205" fontId="20" fillId="0" borderId="0" applyFont="0" applyFill="0" applyBorder="0" applyAlignment="0" applyProtection="0"/>
    <xf numFmtId="0" fontId="69" fillId="0" borderId="0"/>
    <xf numFmtId="188" fontId="23" fillId="0" borderId="0" applyFont="0" applyFill="0" applyBorder="0" applyAlignment="0" applyProtection="0"/>
    <xf numFmtId="206" fontId="25" fillId="0" borderId="0" applyFont="0" applyFill="0" applyBorder="0" applyAlignment="0" applyProtection="0"/>
    <xf numFmtId="189" fontId="23"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0" fontId="20" fillId="0" borderId="0"/>
    <xf numFmtId="0" fontId="4" fillId="0" borderId="0"/>
    <xf numFmtId="0" fontId="84" fillId="0" borderId="0" applyNumberFormat="0" applyFill="0" applyBorder="0" applyAlignment="0" applyProtection="0"/>
    <xf numFmtId="0" fontId="85" fillId="0" borderId="21" applyNumberFormat="0" applyFill="0" applyAlignment="0" applyProtection="0"/>
    <xf numFmtId="0" fontId="86" fillId="0" borderId="22" applyNumberFormat="0" applyFill="0" applyAlignment="0" applyProtection="0"/>
    <xf numFmtId="0" fontId="87" fillId="0" borderId="23" applyNumberFormat="0" applyFill="0" applyAlignment="0" applyProtection="0"/>
    <xf numFmtId="0" fontId="87" fillId="0" borderId="0" applyNumberFormat="0" applyFill="0" applyBorder="0" applyAlignment="0" applyProtection="0"/>
    <xf numFmtId="0" fontId="88" fillId="13" borderId="0" applyNumberFormat="0" applyBorder="0" applyAlignment="0" applyProtection="0"/>
    <xf numFmtId="0" fontId="89" fillId="14" borderId="0" applyNumberFormat="0" applyBorder="0" applyAlignment="0" applyProtection="0"/>
    <xf numFmtId="0" fontId="90" fillId="15" borderId="0" applyNumberFormat="0" applyBorder="0" applyAlignment="0" applyProtection="0"/>
    <xf numFmtId="0" fontId="91" fillId="16" borderId="24" applyNumberFormat="0" applyAlignment="0" applyProtection="0"/>
    <xf numFmtId="0" fontId="92" fillId="17" borderId="25" applyNumberFormat="0" applyAlignment="0" applyProtection="0"/>
    <xf numFmtId="0" fontId="93" fillId="17" borderId="24" applyNumberFormat="0" applyAlignment="0" applyProtection="0"/>
    <xf numFmtId="0" fontId="94" fillId="0" borderId="26" applyNumberFormat="0" applyFill="0" applyAlignment="0" applyProtection="0"/>
    <xf numFmtId="0" fontId="95" fillId="18" borderId="27" applyNumberFormat="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98" fillId="0" borderId="29" applyNumberFormat="0" applyFill="0" applyAlignment="0" applyProtection="0"/>
    <xf numFmtId="0" fontId="99"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99" fillId="23" borderId="0" applyNumberFormat="0" applyBorder="0" applyAlignment="0" applyProtection="0"/>
    <xf numFmtId="0" fontId="99"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99" fillId="27" borderId="0" applyNumberFormat="0" applyBorder="0" applyAlignment="0" applyProtection="0"/>
    <xf numFmtId="0" fontId="99"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99" fillId="31" borderId="0" applyNumberFormat="0" applyBorder="0" applyAlignment="0" applyProtection="0"/>
    <xf numFmtId="0" fontId="99"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99" fillId="35" borderId="0" applyNumberFormat="0" applyBorder="0" applyAlignment="0" applyProtection="0"/>
    <xf numFmtId="0" fontId="99"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99" fillId="39" borderId="0" applyNumberFormat="0" applyBorder="0" applyAlignment="0" applyProtection="0"/>
    <xf numFmtId="0" fontId="99"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99" fillId="43" borderId="0" applyNumberFormat="0" applyBorder="0" applyAlignment="0" applyProtection="0"/>
    <xf numFmtId="0" fontId="100" fillId="0" borderId="0">
      <alignment vertical="top"/>
    </xf>
    <xf numFmtId="165" fontId="3" fillId="0" borderId="0" applyFont="0" applyFill="0" applyBorder="0" applyAlignment="0" applyProtection="0"/>
    <xf numFmtId="0" fontId="3" fillId="19" borderId="28" applyNumberFormat="0" applyFont="0" applyAlignment="0" applyProtection="0"/>
    <xf numFmtId="0" fontId="2" fillId="0" borderId="0"/>
    <xf numFmtId="43" fontId="20" fillId="0" borderId="0" quotePrefix="1" applyFont="0" applyFill="0" applyBorder="0" applyAlignment="0">
      <protection locked="0"/>
    </xf>
    <xf numFmtId="0" fontId="5" fillId="0" borderId="0"/>
    <xf numFmtId="43" fontId="20" fillId="0" borderId="0" applyFont="0" applyFill="0" applyBorder="0" applyAlignment="0" applyProtection="0"/>
    <xf numFmtId="0" fontId="100" fillId="0" borderId="0">
      <alignment vertical="top"/>
    </xf>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19" borderId="28" applyNumberFormat="0" applyFont="0" applyAlignment="0" applyProtection="0"/>
  </cellStyleXfs>
  <cellXfs count="332">
    <xf numFmtId="0" fontId="0" fillId="0" borderId="0" xfId="0"/>
    <xf numFmtId="0" fontId="7" fillId="0" borderId="0" xfId="0" applyFont="1" applyAlignment="1">
      <alignment horizontal="center" vertical="center"/>
    </xf>
    <xf numFmtId="0" fontId="12" fillId="0" borderId="6" xfId="0" applyFont="1" applyBorder="1" applyAlignment="1">
      <alignment horizontal="center" vertical="center" wrapText="1"/>
    </xf>
    <xf numFmtId="3" fontId="12" fillId="0" borderId="6" xfId="0" applyNumberFormat="1" applyFont="1" applyBorder="1" applyAlignment="1">
      <alignment horizontal="center" vertical="center" wrapText="1"/>
    </xf>
    <xf numFmtId="167" fontId="12" fillId="0" borderId="6" xfId="35" applyNumberFormat="1" applyFont="1" applyBorder="1" applyAlignment="1">
      <alignment horizontal="right" vertical="center" wrapText="1"/>
    </xf>
    <xf numFmtId="0" fontId="14" fillId="0" borderId="6" xfId="0" applyFont="1" applyBorder="1" applyAlignment="1">
      <alignment vertical="center" wrapText="1"/>
    </xf>
    <xf numFmtId="0" fontId="16" fillId="0" borderId="0" xfId="83" applyNumberFormat="1" applyFont="1" applyFill="1" applyBorder="1" applyAlignment="1">
      <alignment horizontal="left" vertical="center"/>
    </xf>
    <xf numFmtId="0" fontId="16" fillId="0" borderId="0" xfId="83" applyNumberFormat="1" applyFont="1" applyFill="1" applyBorder="1" applyAlignment="1">
      <alignment horizontal="right" vertical="center"/>
    </xf>
    <xf numFmtId="2" fontId="17" fillId="0" borderId="0" xfId="83" applyNumberFormat="1" applyFont="1" applyFill="1" applyAlignment="1">
      <alignment vertical="center"/>
    </xf>
    <xf numFmtId="0" fontId="16" fillId="0" borderId="0" xfId="0" applyFont="1" applyFill="1" applyAlignment="1">
      <alignment horizontal="right" vertical="center"/>
    </xf>
    <xf numFmtId="0" fontId="17" fillId="0" borderId="0" xfId="0" applyFont="1" applyFill="1" applyAlignment="1">
      <alignment horizontal="right" vertical="center"/>
    </xf>
    <xf numFmtId="2" fontId="17" fillId="0" borderId="0" xfId="83" applyNumberFormat="1" applyFont="1" applyFill="1" applyAlignment="1">
      <alignment horizontal="right" vertical="center"/>
    </xf>
    <xf numFmtId="0" fontId="18" fillId="0" borderId="0" xfId="83" applyNumberFormat="1" applyFont="1" applyFill="1" applyBorder="1" applyAlignment="1">
      <alignment horizontal="left" vertical="center"/>
    </xf>
    <xf numFmtId="0" fontId="18" fillId="0" borderId="0" xfId="83" applyNumberFormat="1" applyFont="1" applyFill="1" applyBorder="1" applyAlignment="1">
      <alignment horizontal="right" vertical="center"/>
    </xf>
    <xf numFmtId="0" fontId="18" fillId="0" borderId="0" xfId="83" applyNumberFormat="1" applyFont="1" applyFill="1" applyAlignment="1">
      <alignment horizontal="left" vertical="center"/>
    </xf>
    <xf numFmtId="0" fontId="18" fillId="0" borderId="0" xfId="0" applyFont="1" applyFill="1" applyAlignment="1">
      <alignment horizontal="right" vertical="center"/>
    </xf>
    <xf numFmtId="0" fontId="19" fillId="0" borderId="0" xfId="83" applyNumberFormat="1" applyFont="1" applyFill="1" applyAlignment="1">
      <alignment horizontal="left" vertical="center"/>
    </xf>
    <xf numFmtId="0" fontId="19" fillId="0" borderId="0" xfId="0" applyFont="1" applyFill="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3" fontId="12" fillId="0" borderId="0" xfId="0" applyNumberFormat="1" applyFont="1" applyAlignment="1">
      <alignment vertical="center"/>
    </xf>
    <xf numFmtId="0" fontId="7" fillId="0" borderId="0" xfId="0" applyFont="1" applyFill="1" applyAlignment="1">
      <alignment vertical="center"/>
    </xf>
    <xf numFmtId="167" fontId="7" fillId="0" borderId="0" xfId="0" applyNumberFormat="1" applyFont="1" applyAlignment="1">
      <alignment vertical="center"/>
    </xf>
    <xf numFmtId="0" fontId="6" fillId="0" borderId="13" xfId="0" applyFont="1" applyBorder="1" applyAlignment="1">
      <alignment vertical="center" wrapText="1"/>
    </xf>
    <xf numFmtId="0" fontId="8" fillId="0" borderId="0" xfId="0" applyFont="1" applyAlignment="1">
      <alignment vertical="center" wrapText="1"/>
    </xf>
    <xf numFmtId="0" fontId="12" fillId="0" borderId="0" xfId="0" applyFont="1" applyFill="1" applyAlignment="1">
      <alignment vertical="center"/>
    </xf>
    <xf numFmtId="0" fontId="7" fillId="0" borderId="13" xfId="0" applyFont="1" applyBorder="1" applyAlignment="1">
      <alignment vertical="center"/>
    </xf>
    <xf numFmtId="0" fontId="7" fillId="0" borderId="0" xfId="0" applyFont="1" applyBorder="1" applyAlignment="1">
      <alignment vertical="center"/>
    </xf>
    <xf numFmtId="0" fontId="8" fillId="0" borderId="0" xfId="0" applyFont="1" applyAlignment="1">
      <alignment vertical="center"/>
    </xf>
    <xf numFmtId="2" fontId="17" fillId="0" borderId="0" xfId="83" applyNumberFormat="1" applyFont="1" applyFill="1" applyBorder="1" applyAlignment="1">
      <alignment vertical="center"/>
    </xf>
    <xf numFmtId="2" fontId="17" fillId="0" borderId="0" xfId="83" applyNumberFormat="1" applyFont="1" applyFill="1" applyBorder="1" applyAlignment="1">
      <alignment horizontal="right" vertical="center"/>
    </xf>
    <xf numFmtId="3" fontId="16" fillId="0" borderId="0" xfId="83" applyNumberFormat="1" applyFont="1" applyFill="1" applyBorder="1" applyAlignment="1">
      <alignment vertical="center"/>
    </xf>
    <xf numFmtId="0" fontId="17" fillId="0" borderId="0" xfId="0" applyFont="1" applyFill="1" applyBorder="1" applyAlignment="1">
      <alignment vertical="center"/>
    </xf>
    <xf numFmtId="3" fontId="16" fillId="0" borderId="0" xfId="0" applyNumberFormat="1" applyFont="1" applyFill="1" applyBorder="1" applyAlignment="1">
      <alignment vertical="center"/>
    </xf>
    <xf numFmtId="3" fontId="17" fillId="0" borderId="0" xfId="83" applyNumberFormat="1" applyFont="1" applyFill="1" applyBorder="1" applyAlignment="1">
      <alignment vertical="center"/>
    </xf>
    <xf numFmtId="0" fontId="12" fillId="0" borderId="6" xfId="0" applyFont="1" applyBorder="1" applyAlignment="1">
      <alignment vertical="center" wrapText="1"/>
    </xf>
    <xf numFmtId="0" fontId="12" fillId="0" borderId="9" xfId="0" applyFont="1" applyBorder="1" applyAlignment="1">
      <alignment vertical="center" wrapText="1"/>
    </xf>
    <xf numFmtId="0" fontId="14" fillId="0" borderId="6" xfId="0" applyFont="1" applyBorder="1" applyAlignment="1">
      <alignment horizontal="center" vertical="center" wrapText="1"/>
    </xf>
    <xf numFmtId="0" fontId="10" fillId="0" borderId="0" xfId="0" applyFont="1" applyAlignment="1">
      <alignment vertical="center"/>
    </xf>
    <xf numFmtId="3" fontId="7" fillId="0" borderId="0" xfId="0" applyNumberFormat="1" applyFont="1" applyAlignment="1">
      <alignment vertical="center"/>
    </xf>
    <xf numFmtId="0" fontId="12" fillId="0" borderId="0" xfId="0" applyFont="1" applyAlignment="1">
      <alignment vertical="center"/>
    </xf>
    <xf numFmtId="3" fontId="7" fillId="0" borderId="0" xfId="0" applyNumberFormat="1" applyFont="1" applyBorder="1" applyAlignment="1">
      <alignment vertical="center"/>
    </xf>
    <xf numFmtId="0" fontId="6" fillId="0" borderId="13" xfId="0" applyFont="1" applyBorder="1" applyAlignment="1">
      <alignment vertical="center"/>
    </xf>
    <xf numFmtId="167" fontId="14" fillId="0" borderId="6" xfId="35" applyNumberFormat="1" applyFont="1" applyBorder="1" applyAlignment="1">
      <alignment horizontal="right" vertical="center" wrapText="1"/>
    </xf>
    <xf numFmtId="0" fontId="8" fillId="0" borderId="0" xfId="0" applyFont="1" applyAlignment="1">
      <alignment horizontal="center" vertical="center"/>
    </xf>
    <xf numFmtId="0" fontId="7" fillId="0" borderId="0" xfId="0" applyFont="1" applyAlignment="1" applyProtection="1">
      <alignment vertical="center" wrapText="1"/>
      <protection hidden="1"/>
    </xf>
    <xf numFmtId="0" fontId="14" fillId="0" borderId="0" xfId="0" applyFont="1" applyAlignment="1" applyProtection="1">
      <alignment vertical="center" wrapText="1"/>
      <protection hidden="1"/>
    </xf>
    <xf numFmtId="0" fontId="14" fillId="0" borderId="0" xfId="0" applyFont="1" applyAlignment="1">
      <alignment vertical="center" wrapText="1"/>
    </xf>
    <xf numFmtId="3" fontId="14" fillId="0" borderId="0" xfId="0" applyNumberFormat="1" applyFont="1" applyAlignment="1">
      <alignment vertical="center"/>
    </xf>
    <xf numFmtId="0" fontId="12" fillId="0" borderId="0" xfId="0" applyFont="1" applyAlignment="1" applyProtection="1">
      <alignment vertical="center" wrapText="1"/>
      <protection hidden="1"/>
    </xf>
    <xf numFmtId="0" fontId="12" fillId="0" borderId="0" xfId="0" applyFont="1" applyAlignment="1">
      <alignment vertical="center" wrapText="1"/>
    </xf>
    <xf numFmtId="43" fontId="0" fillId="0" borderId="0" xfId="35" applyNumberFormat="1" applyFont="1"/>
    <xf numFmtId="0" fontId="0" fillId="0" borderId="6" xfId="0" applyBorder="1"/>
    <xf numFmtId="15" fontId="0" fillId="0" borderId="6" xfId="0" applyNumberFormat="1" applyBorder="1"/>
    <xf numFmtId="43" fontId="0" fillId="0" borderId="6" xfId="35" applyNumberFormat="1" applyFont="1" applyBorder="1"/>
    <xf numFmtId="10" fontId="0" fillId="0" borderId="6" xfId="90" applyNumberFormat="1" applyFont="1" applyBorder="1"/>
    <xf numFmtId="0" fontId="0" fillId="0" borderId="0" xfId="0" applyAlignment="1">
      <alignment wrapText="1"/>
    </xf>
    <xf numFmtId="0" fontId="0" fillId="8" borderId="6" xfId="0" applyFill="1" applyBorder="1" applyAlignment="1">
      <alignment wrapText="1"/>
    </xf>
    <xf numFmtId="0" fontId="0" fillId="9" borderId="6" xfId="0" applyFill="1" applyBorder="1" applyAlignment="1">
      <alignment wrapText="1"/>
    </xf>
    <xf numFmtId="0" fontId="74" fillId="10" borderId="0" xfId="0" applyFont="1" applyFill="1"/>
    <xf numFmtId="0" fontId="7" fillId="10" borderId="0" xfId="80" applyFont="1" applyFill="1" applyAlignment="1"/>
    <xf numFmtId="0" fontId="12" fillId="10" borderId="0" xfId="80" applyFont="1" applyFill="1" applyAlignment="1"/>
    <xf numFmtId="0" fontId="5" fillId="10" borderId="0" xfId="80" applyFont="1" applyFill="1"/>
    <xf numFmtId="0" fontId="12" fillId="10" borderId="0" xfId="80" applyFont="1" applyFill="1" applyAlignment="1">
      <alignment horizontal="center" vertical="center"/>
    </xf>
    <xf numFmtId="0" fontId="74" fillId="10" borderId="0" xfId="0" applyFont="1" applyFill="1" applyAlignment="1">
      <alignment vertical="center"/>
    </xf>
    <xf numFmtId="0" fontId="5" fillId="10" borderId="0" xfId="80" applyFont="1" applyFill="1" applyAlignment="1">
      <alignment vertical="center"/>
    </xf>
    <xf numFmtId="0" fontId="19" fillId="10" borderId="0" xfId="80" applyFont="1" applyFill="1"/>
    <xf numFmtId="0" fontId="19" fillId="10" borderId="0" xfId="80" applyFont="1" applyFill="1" applyAlignment="1">
      <alignment vertical="center"/>
    </xf>
    <xf numFmtId="167" fontId="18" fillId="10" borderId="0" xfId="37" applyNumberFormat="1" applyFont="1" applyFill="1" applyAlignment="1">
      <alignment horizontal="center" vertical="center"/>
    </xf>
    <xf numFmtId="2" fontId="19" fillId="10" borderId="0" xfId="83" applyNumberFormat="1" applyFont="1" applyFill="1" applyAlignment="1">
      <alignment vertical="center"/>
    </xf>
    <xf numFmtId="167" fontId="19" fillId="10" borderId="0" xfId="37" applyNumberFormat="1" applyFont="1" applyFill="1" applyAlignment="1">
      <alignment horizontal="center" vertical="center"/>
    </xf>
    <xf numFmtId="43" fontId="7" fillId="10" borderId="0" xfId="35" applyFont="1" applyFill="1" applyAlignment="1"/>
    <xf numFmtId="43" fontId="74" fillId="10" borderId="0" xfId="35" applyFont="1" applyFill="1"/>
    <xf numFmtId="43" fontId="5" fillId="10" borderId="0" xfId="35" applyFont="1" applyFill="1" applyAlignment="1">
      <alignment vertical="center"/>
    </xf>
    <xf numFmtId="43" fontId="5" fillId="10" borderId="0" xfId="35" applyFont="1" applyFill="1"/>
    <xf numFmtId="43" fontId="12" fillId="10" borderId="0" xfId="35" applyFont="1" applyFill="1" applyAlignment="1">
      <alignment horizontal="center" vertical="center"/>
    </xf>
    <xf numFmtId="0" fontId="19" fillId="0" borderId="0" xfId="0" applyFont="1" applyAlignment="1"/>
    <xf numFmtId="0" fontId="18" fillId="10" borderId="0" xfId="80" applyFont="1" applyFill="1" applyAlignment="1">
      <alignment horizontal="center"/>
    </xf>
    <xf numFmtId="0" fontId="18" fillId="10" borderId="0" xfId="80" applyFont="1" applyFill="1" applyAlignment="1"/>
    <xf numFmtId="0" fontId="7" fillId="10" borderId="0" xfId="80" applyNumberFormat="1" applyFont="1" applyFill="1" applyAlignment="1"/>
    <xf numFmtId="14" fontId="7" fillId="10" borderId="0" xfId="80" applyNumberFormat="1" applyFont="1" applyFill="1" applyAlignment="1"/>
    <xf numFmtId="14" fontId="74" fillId="10" borderId="0" xfId="0" applyNumberFormat="1" applyFont="1" applyFill="1"/>
    <xf numFmtId="43" fontId="0" fillId="10" borderId="0" xfId="35" applyFont="1" applyFill="1"/>
    <xf numFmtId="14" fontId="5" fillId="10" borderId="0" xfId="80" applyNumberFormat="1" applyFont="1" applyFill="1"/>
    <xf numFmtId="0" fontId="18" fillId="10" borderId="13" xfId="83" applyFont="1" applyFill="1" applyBorder="1" applyAlignment="1">
      <alignment horizontal="left" vertical="center"/>
    </xf>
    <xf numFmtId="0" fontId="77" fillId="10" borderId="0" xfId="80" applyFont="1" applyFill="1"/>
    <xf numFmtId="167" fontId="0" fillId="10" borderId="0" xfId="80" applyNumberFormat="1" applyFont="1" applyFill="1"/>
    <xf numFmtId="0" fontId="18" fillId="10" borderId="0" xfId="83" applyFont="1" applyFill="1" applyAlignment="1">
      <alignment horizontal="left" vertical="center"/>
    </xf>
    <xf numFmtId="0" fontId="18" fillId="10" borderId="0" xfId="80" applyFont="1" applyFill="1" applyAlignment="1">
      <alignment horizontal="right" vertical="center"/>
    </xf>
    <xf numFmtId="0" fontId="18" fillId="10" borderId="0" xfId="80" applyFont="1" applyFill="1" applyAlignment="1">
      <alignment vertical="center"/>
    </xf>
    <xf numFmtId="0" fontId="18" fillId="0" borderId="0" xfId="0" applyFont="1" applyFill="1" applyAlignment="1">
      <alignment horizontal="left" vertical="center"/>
    </xf>
    <xf numFmtId="0" fontId="0" fillId="10" borderId="0" xfId="0" applyFont="1" applyFill="1"/>
    <xf numFmtId="0" fontId="0" fillId="10" borderId="0" xfId="80" applyFont="1" applyFill="1" applyAlignment="1"/>
    <xf numFmtId="0" fontId="0" fillId="10" borderId="0" xfId="0" applyFont="1" applyFill="1" applyAlignment="1">
      <alignment horizontal="right"/>
    </xf>
    <xf numFmtId="0" fontId="71" fillId="10" borderId="0" xfId="80" applyFont="1" applyFill="1" applyAlignment="1"/>
    <xf numFmtId="0" fontId="78" fillId="10" borderId="0" xfId="80" applyFont="1" applyFill="1" applyAlignment="1">
      <alignment horizontal="center"/>
    </xf>
    <xf numFmtId="0" fontId="71" fillId="10" borderId="0" xfId="80" applyFont="1" applyFill="1" applyAlignment="1">
      <alignment horizontal="center"/>
    </xf>
    <xf numFmtId="167" fontId="71" fillId="10" borderId="0" xfId="37" applyNumberFormat="1" applyFont="1" applyFill="1" applyAlignment="1">
      <alignment horizontal="center"/>
    </xf>
    <xf numFmtId="43" fontId="71" fillId="10" borderId="0" xfId="35" applyFont="1" applyFill="1" applyAlignment="1">
      <alignment horizontal="center"/>
    </xf>
    <xf numFmtId="0" fontId="18" fillId="10" borderId="0" xfId="80" applyFont="1" applyFill="1" applyAlignment="1">
      <alignment wrapText="1"/>
    </xf>
    <xf numFmtId="0" fontId="19" fillId="10" borderId="0" xfId="80" applyFont="1" applyFill="1" applyAlignment="1">
      <alignment horizontal="right" vertical="center"/>
    </xf>
    <xf numFmtId="0" fontId="19" fillId="10" borderId="0" xfId="80" applyFont="1" applyFill="1" applyAlignment="1">
      <alignment horizontal="center" vertical="center"/>
    </xf>
    <xf numFmtId="0" fontId="19" fillId="10" borderId="0" xfId="80" applyFont="1" applyFill="1" applyAlignment="1">
      <alignment horizontal="left" vertical="center" wrapText="1"/>
    </xf>
    <xf numFmtId="43" fontId="0" fillId="10" borderId="0" xfId="35" applyFont="1" applyFill="1" applyAlignment="1">
      <alignment vertical="center"/>
    </xf>
    <xf numFmtId="0" fontId="0" fillId="10" borderId="0" xfId="0" applyFont="1" applyFill="1" applyAlignment="1">
      <alignment vertical="center"/>
    </xf>
    <xf numFmtId="3" fontId="18" fillId="10" borderId="0" xfId="80" applyNumberFormat="1" applyFont="1" applyFill="1" applyAlignment="1">
      <alignment vertical="center" wrapText="1"/>
    </xf>
    <xf numFmtId="0" fontId="18" fillId="10" borderId="0" xfId="80" applyFont="1" applyFill="1" applyAlignment="1">
      <alignment vertical="top" wrapText="1"/>
    </xf>
    <xf numFmtId="0" fontId="0" fillId="10" borderId="0" xfId="80" applyFont="1" applyFill="1" applyAlignment="1">
      <alignment vertical="center"/>
    </xf>
    <xf numFmtId="0" fontId="19" fillId="10" borderId="0" xfId="80" applyFont="1" applyFill="1" applyAlignment="1">
      <alignment horizontal="center"/>
    </xf>
    <xf numFmtId="0" fontId="19" fillId="10" borderId="0" xfId="80" applyFont="1" applyFill="1" applyAlignment="1">
      <alignment vertical="top" wrapText="1"/>
    </xf>
    <xf numFmtId="3" fontId="18" fillId="10" borderId="0" xfId="80" applyNumberFormat="1" applyFont="1" applyFill="1" applyAlignment="1">
      <alignment horizontal="left" vertical="top" wrapText="1"/>
    </xf>
    <xf numFmtId="0" fontId="0" fillId="10" borderId="0" xfId="80" applyFont="1" applyFill="1"/>
    <xf numFmtId="0" fontId="18" fillId="10" borderId="0" xfId="80" applyFont="1" applyFill="1" applyAlignment="1">
      <alignment horizontal="left" vertical="top" wrapText="1"/>
    </xf>
    <xf numFmtId="167" fontId="79" fillId="0" borderId="0" xfId="37" applyNumberFormat="1" applyFont="1" applyFill="1" applyAlignment="1">
      <alignment horizontal="right" wrapText="1"/>
    </xf>
    <xf numFmtId="14" fontId="0" fillId="10" borderId="0" xfId="80" applyNumberFormat="1" applyFont="1" applyFill="1"/>
    <xf numFmtId="43" fontId="71" fillId="10" borderId="0" xfId="35" applyFont="1" applyFill="1" applyAlignment="1">
      <alignment horizontal="center" vertical="center"/>
    </xf>
    <xf numFmtId="0" fontId="71" fillId="10" borderId="0" xfId="80" applyFont="1" applyFill="1" applyAlignment="1">
      <alignment horizontal="center" vertical="center"/>
    </xf>
    <xf numFmtId="166" fontId="0" fillId="10" borderId="0" xfId="0" applyNumberFormat="1" applyFont="1" applyFill="1"/>
    <xf numFmtId="2" fontId="0" fillId="10" borderId="0" xfId="83" applyNumberFormat="1" applyFont="1" applyFill="1" applyAlignment="1">
      <alignment vertical="center"/>
    </xf>
    <xf numFmtId="43" fontId="0" fillId="10" borderId="0" xfId="37" applyFont="1" applyFill="1" applyAlignment="1">
      <alignment vertical="center"/>
    </xf>
    <xf numFmtId="0" fontId="16" fillId="10" borderId="6" xfId="80" applyFont="1" applyFill="1" applyBorder="1" applyAlignment="1">
      <alignment horizontal="center" vertical="center" wrapText="1"/>
    </xf>
    <xf numFmtId="0" fontId="17" fillId="10" borderId="4" xfId="80" applyFont="1" applyFill="1" applyBorder="1" applyAlignment="1">
      <alignment horizontal="left" vertical="center" wrapText="1"/>
    </xf>
    <xf numFmtId="0" fontId="17" fillId="10" borderId="6" xfId="80" applyFont="1" applyFill="1" applyBorder="1" applyAlignment="1">
      <alignment horizontal="center" vertical="center" wrapText="1"/>
    </xf>
    <xf numFmtId="167" fontId="17" fillId="10" borderId="6" xfId="37" applyNumberFormat="1" applyFont="1" applyFill="1" applyBorder="1" applyAlignment="1">
      <alignment horizontal="center" vertical="center" wrapText="1"/>
    </xf>
    <xf numFmtId="0" fontId="17" fillId="10" borderId="9" xfId="80" applyFont="1" applyFill="1" applyBorder="1" applyAlignment="1">
      <alignment horizontal="center" vertical="center" wrapText="1"/>
    </xf>
    <xf numFmtId="0" fontId="17" fillId="0" borderId="6" xfId="80" applyFont="1" applyFill="1" applyBorder="1" applyAlignment="1">
      <alignment horizontal="center" vertical="center" wrapText="1"/>
    </xf>
    <xf numFmtId="0" fontId="17" fillId="0" borderId="9" xfId="80" applyFont="1" applyFill="1" applyBorder="1" applyAlignment="1">
      <alignment horizontal="center" vertical="center" wrapText="1"/>
    </xf>
    <xf numFmtId="167" fontId="17" fillId="0" borderId="6" xfId="36" applyNumberFormat="1" applyFont="1" applyFill="1" applyBorder="1" applyAlignment="1">
      <alignment horizontal="right" vertical="center" wrapText="1"/>
    </xf>
    <xf numFmtId="0" fontId="82" fillId="0" borderId="9" xfId="80" applyFont="1" applyFill="1" applyBorder="1" applyAlignment="1">
      <alignment vertical="center" wrapText="1"/>
    </xf>
    <xf numFmtId="0" fontId="17" fillId="0" borderId="9" xfId="80" applyFont="1" applyFill="1" applyBorder="1" applyAlignment="1">
      <alignment horizontal="center" vertical="justify" wrapText="1"/>
    </xf>
    <xf numFmtId="0" fontId="17" fillId="0" borderId="11" xfId="80" applyFont="1" applyFill="1" applyBorder="1" applyAlignment="1">
      <alignment horizontal="center" vertical="center" wrapText="1"/>
    </xf>
    <xf numFmtId="0" fontId="17" fillId="0" borderId="4" xfId="80" applyFont="1" applyFill="1" applyBorder="1" applyAlignment="1">
      <alignment horizontal="left" vertical="center" wrapText="1"/>
    </xf>
    <xf numFmtId="0" fontId="17" fillId="0" borderId="1" xfId="80" applyFont="1" applyFill="1" applyBorder="1" applyAlignment="1">
      <alignment horizontal="center" vertical="center" wrapText="1"/>
    </xf>
    <xf numFmtId="0" fontId="17" fillId="0" borderId="9" xfId="146" applyFont="1" applyFill="1" applyBorder="1" applyAlignment="1">
      <alignment horizontal="center" vertical="justify" wrapText="1"/>
    </xf>
    <xf numFmtId="0" fontId="82" fillId="0" borderId="4" xfId="146" applyFont="1" applyFill="1" applyBorder="1" applyAlignment="1">
      <alignment horizontal="left" vertical="center" wrapText="1"/>
    </xf>
    <xf numFmtId="0" fontId="16" fillId="0" borderId="6" xfId="80" applyFont="1" applyFill="1" applyBorder="1" applyAlignment="1">
      <alignment horizontal="center" vertical="center" wrapText="1"/>
    </xf>
    <xf numFmtId="10" fontId="17" fillId="0" borderId="6" xfId="93" applyNumberFormat="1" applyFont="1" applyFill="1" applyBorder="1" applyAlignment="1">
      <alignment horizontal="right" vertical="center" wrapText="1"/>
    </xf>
    <xf numFmtId="0" fontId="19" fillId="0" borderId="0" xfId="80" applyFont="1" applyFill="1" applyBorder="1" applyAlignment="1">
      <alignment horizontal="center" vertical="justify" wrapText="1"/>
    </xf>
    <xf numFmtId="0" fontId="72" fillId="0" borderId="0" xfId="80" applyFont="1" applyFill="1" applyBorder="1" applyAlignment="1">
      <alignment horizontal="left" vertical="center" wrapText="1"/>
    </xf>
    <xf numFmtId="167" fontId="19" fillId="0" borderId="0" xfId="36" applyNumberFormat="1" applyFont="1" applyFill="1" applyBorder="1" applyAlignment="1">
      <alignment horizontal="right" vertical="center" wrapText="1"/>
    </xf>
    <xf numFmtId="207" fontId="18" fillId="0" borderId="0" xfId="83" applyNumberFormat="1" applyFont="1" applyFill="1" applyAlignment="1">
      <alignment vertical="center" wrapText="1"/>
    </xf>
    <xf numFmtId="167" fontId="72" fillId="0" borderId="0" xfId="37" applyNumberFormat="1" applyFont="1" applyFill="1" applyBorder="1" applyAlignment="1">
      <alignment vertical="center" wrapText="1"/>
    </xf>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2" fontId="18" fillId="0" borderId="0" xfId="83" applyNumberFormat="1" applyFont="1" applyFill="1" applyAlignment="1">
      <alignment horizontal="center" vertical="center"/>
    </xf>
    <xf numFmtId="167" fontId="18" fillId="0" borderId="0" xfId="37" applyNumberFormat="1" applyFont="1" applyFill="1" applyAlignment="1">
      <alignment horizontal="center" vertical="center"/>
    </xf>
    <xf numFmtId="2" fontId="19" fillId="0" borderId="0" xfId="83" applyNumberFormat="1" applyFont="1" applyFill="1" applyAlignment="1">
      <alignment vertical="center"/>
    </xf>
    <xf numFmtId="167" fontId="19" fillId="0" borderId="0" xfId="37" applyNumberFormat="1" applyFont="1" applyFill="1" applyAlignment="1">
      <alignment horizontal="center" vertical="center"/>
    </xf>
    <xf numFmtId="167" fontId="83" fillId="0" borderId="6" xfId="36" applyNumberFormat="1" applyFont="1" applyFill="1" applyBorder="1" applyAlignment="1">
      <alignment horizontal="right" vertical="center" wrapText="1"/>
    </xf>
    <xf numFmtId="4" fontId="17" fillId="0" borderId="6" xfId="36" applyNumberFormat="1" applyFont="1" applyFill="1" applyBorder="1" applyAlignment="1">
      <alignment horizontal="right" vertical="center" wrapText="1"/>
    </xf>
    <xf numFmtId="0" fontId="18" fillId="10" borderId="0" xfId="0" applyFont="1" applyFill="1" applyAlignment="1">
      <alignment horizontal="left"/>
    </xf>
    <xf numFmtId="0" fontId="18" fillId="0" borderId="0" xfId="0" applyFont="1" applyFill="1" applyAlignment="1">
      <alignment horizontal="left" vertical="center"/>
    </xf>
    <xf numFmtId="167" fontId="0" fillId="10" borderId="0" xfId="0" applyNumberFormat="1" applyFont="1" applyFill="1"/>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43" fontId="82" fillId="0" borderId="6" xfId="35" applyFont="1" applyFill="1" applyBorder="1" applyAlignment="1">
      <alignment horizontal="right" vertical="center" wrapText="1"/>
    </xf>
    <xf numFmtId="167" fontId="17" fillId="10" borderId="6" xfId="35" applyNumberFormat="1" applyFont="1" applyFill="1" applyBorder="1" applyAlignment="1">
      <alignment horizontal="right" vertical="center" wrapText="1"/>
    </xf>
    <xf numFmtId="167" fontId="17" fillId="0" borderId="6" xfId="35" applyNumberFormat="1" applyFont="1" applyFill="1" applyBorder="1" applyAlignment="1">
      <alignment horizontal="right" vertical="center" wrapText="1"/>
    </xf>
    <xf numFmtId="167" fontId="82" fillId="0" borderId="6" xfId="35" applyNumberFormat="1" applyFont="1" applyFill="1" applyBorder="1" applyAlignment="1">
      <alignment horizontal="right" vertical="center" wrapText="1"/>
    </xf>
    <xf numFmtId="167" fontId="17" fillId="0" borderId="4" xfId="35" applyNumberFormat="1" applyFont="1" applyFill="1" applyBorder="1" applyAlignment="1">
      <alignment horizontal="left" vertical="center" wrapText="1"/>
    </xf>
    <xf numFmtId="0" fontId="17" fillId="0" borderId="0" xfId="80" applyFont="1" applyFill="1" applyBorder="1" applyAlignment="1">
      <alignment horizontal="center" vertical="center" wrapText="1"/>
    </xf>
    <xf numFmtId="0" fontId="17" fillId="0" borderId="0" xfId="80" applyFont="1" applyFill="1" applyBorder="1" applyAlignment="1">
      <alignment horizontal="center" vertical="justify" wrapText="1"/>
    </xf>
    <xf numFmtId="0" fontId="82" fillId="0" borderId="0" xfId="80" applyFont="1" applyFill="1" applyBorder="1" applyAlignment="1">
      <alignment horizontal="left" vertical="center" wrapText="1"/>
    </xf>
    <xf numFmtId="167" fontId="83" fillId="0" borderId="0" xfId="36" applyNumberFormat="1" applyFont="1" applyFill="1" applyBorder="1" applyAlignment="1">
      <alignment horizontal="right" vertical="center" wrapText="1"/>
    </xf>
    <xf numFmtId="167" fontId="17" fillId="0" borderId="0" xfId="36" applyNumberFormat="1" applyFont="1" applyFill="1" applyBorder="1" applyAlignment="1">
      <alignment horizontal="right" vertical="center" wrapText="1"/>
    </xf>
    <xf numFmtId="0" fontId="18" fillId="0" borderId="0" xfId="79" applyFont="1"/>
    <xf numFmtId="0" fontId="19" fillId="0" borderId="0" xfId="79" applyFont="1"/>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0" fontId="18" fillId="0" borderId="0" xfId="0" applyFont="1" applyFill="1" applyAlignment="1">
      <alignment horizontal="left" vertical="center"/>
    </xf>
    <xf numFmtId="0" fontId="18" fillId="10" borderId="14" xfId="83" applyNumberFormat="1" applyFont="1" applyFill="1" applyBorder="1" applyAlignment="1">
      <alignment horizontal="left" vertical="center"/>
    </xf>
    <xf numFmtId="167" fontId="83" fillId="0" borderId="6" xfId="35" applyNumberFormat="1" applyFont="1" applyFill="1" applyBorder="1" applyAlignment="1">
      <alignment horizontal="right" vertical="center" wrapText="1"/>
    </xf>
    <xf numFmtId="37" fontId="17" fillId="0" borderId="6" xfId="36" applyNumberFormat="1" applyFont="1" applyFill="1" applyBorder="1" applyAlignment="1">
      <alignment horizontal="right" vertical="center" wrapText="1"/>
    </xf>
    <xf numFmtId="166" fontId="19" fillId="10" borderId="0" xfId="0" applyNumberFormat="1" applyFont="1" applyFill="1"/>
    <xf numFmtId="0" fontId="103" fillId="10" borderId="0" xfId="80" applyFont="1" applyFill="1"/>
    <xf numFmtId="0" fontId="104" fillId="10" borderId="0" xfId="80" applyFont="1" applyFill="1"/>
    <xf numFmtId="167" fontId="104" fillId="10" borderId="0" xfId="35" applyNumberFormat="1" applyFont="1" applyFill="1"/>
    <xf numFmtId="167" fontId="104" fillId="10" borderId="0" xfId="80" applyNumberFormat="1" applyFont="1" applyFill="1"/>
    <xf numFmtId="165" fontId="104" fillId="10" borderId="0" xfId="80" applyNumberFormat="1" applyFont="1" applyFill="1"/>
    <xf numFmtId="0" fontId="104" fillId="10" borderId="0" xfId="0" applyFont="1" applyFill="1" applyBorder="1"/>
    <xf numFmtId="43" fontId="104" fillId="10" borderId="0" xfId="80" applyNumberFormat="1" applyFont="1" applyFill="1" applyBorder="1"/>
    <xf numFmtId="4" fontId="104" fillId="10" borderId="0" xfId="0" applyNumberFormat="1" applyFont="1" applyFill="1"/>
    <xf numFmtId="0" fontId="104" fillId="10" borderId="0" xfId="0" applyFont="1" applyFill="1"/>
    <xf numFmtId="43" fontId="105" fillId="12" borderId="0" xfId="35" applyFont="1" applyFill="1" applyBorder="1" applyAlignment="1" applyProtection="1">
      <alignment vertical="center"/>
    </xf>
    <xf numFmtId="3" fontId="104" fillId="10" borderId="0" xfId="0" applyNumberFormat="1" applyFont="1" applyFill="1"/>
    <xf numFmtId="166" fontId="104" fillId="10" borderId="0" xfId="0" applyNumberFormat="1" applyFont="1" applyFill="1"/>
    <xf numFmtId="43" fontId="106" fillId="0" borderId="0" xfId="35" applyFont="1" applyFill="1" applyBorder="1"/>
    <xf numFmtId="166" fontId="107" fillId="0" borderId="0" xfId="0" applyNumberFormat="1" applyFont="1" applyFill="1" applyBorder="1"/>
    <xf numFmtId="166" fontId="104" fillId="10" borderId="0" xfId="0" applyNumberFormat="1" applyFont="1" applyFill="1" applyBorder="1"/>
    <xf numFmtId="43" fontId="108" fillId="12" borderId="0" xfId="38" applyNumberFormat="1" applyFont="1" applyFill="1" applyBorder="1" applyAlignment="1" applyProtection="1">
      <alignment vertical="center"/>
    </xf>
    <xf numFmtId="167" fontId="104" fillId="10" borderId="0" xfId="80" applyNumberFormat="1" applyFont="1" applyFill="1" applyBorder="1"/>
    <xf numFmtId="0" fontId="16" fillId="44" borderId="11" xfId="80" applyFont="1" applyFill="1" applyBorder="1" applyAlignment="1">
      <alignment horizontal="center" vertical="center" wrapText="1"/>
    </xf>
    <xf numFmtId="167" fontId="16" fillId="44" borderId="11" xfId="37" applyNumberFormat="1" applyFont="1" applyFill="1" applyBorder="1" applyAlignment="1">
      <alignment horizontal="center" vertical="center" wrapText="1"/>
    </xf>
    <xf numFmtId="0" fontId="16" fillId="44" borderId="1" xfId="80" applyFont="1" applyFill="1" applyBorder="1" applyAlignment="1">
      <alignment horizontal="center" vertical="center" wrapText="1"/>
    </xf>
    <xf numFmtId="0" fontId="16" fillId="44" borderId="15" xfId="80" applyFont="1" applyFill="1" applyBorder="1" applyAlignment="1">
      <alignment horizontal="center" vertical="center" wrapText="1"/>
    </xf>
    <xf numFmtId="0" fontId="16" fillId="44" borderId="13" xfId="80" applyFont="1" applyFill="1" applyBorder="1" applyAlignment="1">
      <alignment horizontal="center" vertical="center" wrapText="1"/>
    </xf>
    <xf numFmtId="0" fontId="16" fillId="44" borderId="16" xfId="80" applyFont="1" applyFill="1" applyBorder="1" applyAlignment="1">
      <alignment horizontal="center" vertical="center" wrapText="1"/>
    </xf>
    <xf numFmtId="14" fontId="16" fillId="44" borderId="1" xfId="37" applyNumberFormat="1" applyFont="1" applyFill="1" applyBorder="1" applyAlignment="1">
      <alignment horizontal="center" vertical="center" wrapText="1"/>
    </xf>
    <xf numFmtId="167" fontId="109" fillId="10" borderId="0" xfId="80" applyNumberFormat="1" applyFont="1" applyFill="1"/>
    <xf numFmtId="167" fontId="109" fillId="10" borderId="6" xfId="36" applyNumberFormat="1" applyFont="1" applyFill="1" applyBorder="1" applyAlignment="1">
      <alignment horizontal="right" vertical="center" wrapText="1"/>
    </xf>
    <xf numFmtId="14" fontId="109" fillId="11" borderId="0" xfId="80" applyNumberFormat="1" applyFont="1" applyFill="1"/>
    <xf numFmtId="167" fontId="110" fillId="9" borderId="20" xfId="35" applyNumberFormat="1" applyFont="1" applyFill="1" applyBorder="1" applyAlignment="1" applyProtection="1">
      <alignment vertical="center"/>
    </xf>
    <xf numFmtId="167" fontId="111" fillId="0" borderId="20" xfId="35" applyNumberFormat="1" applyFont="1" applyFill="1" applyBorder="1" applyProtection="1">
      <protection locked="0"/>
    </xf>
    <xf numFmtId="167" fontId="110" fillId="12" borderId="20" xfId="35" applyNumberFormat="1" applyFont="1" applyFill="1" applyBorder="1" applyAlignment="1" applyProtection="1">
      <alignment vertical="center"/>
    </xf>
    <xf numFmtId="43" fontId="110" fillId="9" borderId="20" xfId="35" applyNumberFormat="1" applyFont="1" applyFill="1" applyBorder="1" applyAlignment="1" applyProtection="1">
      <alignment vertical="center"/>
    </xf>
    <xf numFmtId="167" fontId="110" fillId="12" borderId="14" xfId="35" applyNumberFormat="1" applyFont="1" applyFill="1" applyBorder="1" applyAlignment="1" applyProtection="1">
      <alignment vertical="center"/>
    </xf>
    <xf numFmtId="43" fontId="110" fillId="12" borderId="0" xfId="35" applyFont="1" applyFill="1" applyBorder="1" applyAlignment="1" applyProtection="1">
      <alignment vertical="center"/>
    </xf>
    <xf numFmtId="43" fontId="110" fillId="9" borderId="0" xfId="35" applyFont="1" applyFill="1" applyBorder="1" applyAlignment="1" applyProtection="1">
      <alignment vertical="center"/>
    </xf>
    <xf numFmtId="43" fontId="0" fillId="10" borderId="0" xfId="35" applyFont="1" applyFill="1" applyAlignment="1">
      <alignment horizontal="center"/>
    </xf>
    <xf numFmtId="43" fontId="0" fillId="10" borderId="0" xfId="35" applyFont="1" applyFill="1" applyAlignment="1">
      <alignment horizontal="center" vertical="center"/>
    </xf>
    <xf numFmtId="14" fontId="18" fillId="10" borderId="0" xfId="80" applyNumberFormat="1" applyFont="1" applyFill="1" applyAlignment="1">
      <alignment horizontal="center" vertical="top" wrapText="1"/>
    </xf>
    <xf numFmtId="3" fontId="18" fillId="10" borderId="0" xfId="80" applyNumberFormat="1" applyFont="1" applyFill="1" applyAlignment="1">
      <alignment horizontal="center" vertical="top" wrapText="1"/>
    </xf>
    <xf numFmtId="10" fontId="0" fillId="10" borderId="0" xfId="35" applyNumberFormat="1" applyFont="1" applyFill="1" applyAlignment="1">
      <alignment horizontal="center"/>
    </xf>
    <xf numFmtId="43" fontId="112" fillId="10" borderId="0" xfId="35" applyFont="1" applyFill="1" applyAlignment="1">
      <alignment horizontal="center"/>
    </xf>
    <xf numFmtId="0" fontId="77" fillId="10" borderId="0" xfId="0" applyFont="1" applyFill="1"/>
    <xf numFmtId="14" fontId="77" fillId="10" borderId="0" xfId="80" applyNumberFormat="1" applyFont="1" applyFill="1" applyAlignment="1"/>
    <xf numFmtId="14" fontId="77" fillId="10" borderId="0" xfId="0" applyNumberFormat="1" applyFont="1" applyFill="1"/>
    <xf numFmtId="0" fontId="77" fillId="10" borderId="0" xfId="0" applyFont="1" applyFill="1" applyAlignment="1">
      <alignment vertical="center"/>
    </xf>
    <xf numFmtId="0" fontId="77" fillId="10" borderId="0" xfId="80" applyFont="1" applyFill="1" applyAlignment="1">
      <alignment vertical="center"/>
    </xf>
    <xf numFmtId="14" fontId="77" fillId="10" borderId="0" xfId="80" applyNumberFormat="1" applyFont="1" applyFill="1"/>
    <xf numFmtId="0" fontId="77" fillId="10" borderId="0" xfId="80" applyFont="1" applyFill="1" applyAlignment="1">
      <alignment horizontal="center" vertical="center"/>
    </xf>
    <xf numFmtId="0" fontId="113" fillId="10" borderId="0" xfId="80" applyFont="1" applyFill="1"/>
    <xf numFmtId="165" fontId="113" fillId="10" borderId="0" xfId="80" applyNumberFormat="1" applyFont="1" applyFill="1"/>
    <xf numFmtId="0" fontId="113" fillId="10" borderId="0" xfId="0" applyFont="1" applyFill="1" applyBorder="1"/>
    <xf numFmtId="43" fontId="113" fillId="10" borderId="0" xfId="80" applyNumberFormat="1" applyFont="1" applyFill="1" applyBorder="1"/>
    <xf numFmtId="0" fontId="113" fillId="10" borderId="0" xfId="0" applyFont="1" applyFill="1"/>
    <xf numFmtId="166" fontId="77" fillId="10" borderId="0" xfId="0" applyNumberFormat="1" applyFont="1" applyFill="1"/>
    <xf numFmtId="0" fontId="76" fillId="0" borderId="0" xfId="83" applyNumberFormat="1" applyFont="1" applyFill="1" applyBorder="1" applyAlignment="1">
      <alignment horizontal="left" vertical="center"/>
    </xf>
    <xf numFmtId="0" fontId="76" fillId="0" borderId="0" xfId="0" applyFont="1" applyFill="1" applyAlignment="1">
      <alignment horizontal="left" vertical="center"/>
    </xf>
    <xf numFmtId="2" fontId="77" fillId="10" borderId="0" xfId="83" applyNumberFormat="1" applyFont="1" applyFill="1" applyAlignment="1">
      <alignment vertical="center"/>
    </xf>
    <xf numFmtId="43" fontId="77" fillId="10" borderId="0" xfId="37" applyFont="1" applyFill="1" applyAlignment="1">
      <alignment vertical="center"/>
    </xf>
    <xf numFmtId="0" fontId="76" fillId="10" borderId="0" xfId="0" applyFont="1" applyFill="1" applyAlignment="1">
      <alignment horizontal="left"/>
    </xf>
    <xf numFmtId="0" fontId="17" fillId="0" borderId="4" xfId="80" applyFont="1" applyFill="1" applyBorder="1" applyAlignment="1">
      <alignment horizontal="left" vertical="center" wrapText="1"/>
    </xf>
    <xf numFmtId="0" fontId="18" fillId="0" borderId="0" xfId="0" applyFont="1" applyFill="1" applyAlignment="1">
      <alignment horizontal="left" vertical="center"/>
    </xf>
    <xf numFmtId="0" fontId="18" fillId="0" borderId="0" xfId="192" applyNumberFormat="1" applyFont="1" applyFill="1" applyAlignment="1">
      <alignment horizontal="left" vertical="center"/>
    </xf>
    <xf numFmtId="0" fontId="18" fillId="0" borderId="0" xfId="193" applyNumberFormat="1" applyFont="1" applyFill="1" applyBorder="1" applyAlignment="1">
      <alignment horizontal="left" vertical="center"/>
    </xf>
    <xf numFmtId="0" fontId="19" fillId="10" borderId="0" xfId="0" applyFont="1" applyFill="1"/>
    <xf numFmtId="0" fontId="19" fillId="0" borderId="0" xfId="192" applyNumberFormat="1" applyFont="1" applyFill="1" applyAlignment="1">
      <alignment horizontal="left" vertical="center"/>
    </xf>
    <xf numFmtId="0" fontId="19" fillId="0" borderId="0" xfId="193" applyNumberFormat="1" applyFont="1" applyFill="1" applyBorder="1" applyAlignment="1">
      <alignment horizontal="left" vertical="center"/>
    </xf>
    <xf numFmtId="0" fontId="18" fillId="10" borderId="0" xfId="83" applyFont="1" applyFill="1" applyAlignment="1">
      <alignment vertical="center"/>
    </xf>
    <xf numFmtId="0" fontId="75" fillId="0" borderId="0" xfId="192" applyNumberFormat="1" applyFont="1" applyFill="1" applyAlignment="1">
      <alignment vertical="center"/>
    </xf>
    <xf numFmtId="209" fontId="19" fillId="10" borderId="0" xfId="80" applyNumberFormat="1" applyFont="1" applyFill="1" applyAlignment="1">
      <alignment horizontal="left" vertical="top" wrapText="1"/>
    </xf>
    <xf numFmtId="210" fontId="114" fillId="0" borderId="6" xfId="35" applyNumberFormat="1" applyFont="1" applyFill="1" applyBorder="1" applyAlignment="1">
      <alignment horizontal="right" vertical="center" wrapText="1"/>
    </xf>
    <xf numFmtId="210" fontId="17" fillId="0" borderId="6" xfId="35" applyNumberFormat="1" applyFont="1" applyFill="1" applyBorder="1" applyAlignment="1">
      <alignment horizontal="right" vertical="center" wrapText="1"/>
    </xf>
    <xf numFmtId="210" fontId="82" fillId="0" borderId="6" xfId="35" applyNumberFormat="1" applyFont="1" applyFill="1" applyBorder="1" applyAlignment="1">
      <alignment horizontal="right" vertical="center" wrapText="1"/>
    </xf>
    <xf numFmtId="210" fontId="83" fillId="0" borderId="30" xfId="35" applyNumberFormat="1" applyFont="1" applyBorder="1" applyAlignment="1">
      <alignment horizontal="right" vertical="center"/>
    </xf>
    <xf numFmtId="167" fontId="102" fillId="0" borderId="6" xfId="36" applyNumberFormat="1" applyFont="1" applyFill="1" applyBorder="1" applyAlignment="1">
      <alignment horizontal="right" vertical="center" wrapText="1"/>
    </xf>
    <xf numFmtId="0" fontId="115" fillId="45" borderId="33" xfId="0" quotePrefix="1" applyFont="1" applyFill="1" applyBorder="1" applyAlignment="1">
      <alignment horizontal="center" vertical="center"/>
    </xf>
    <xf numFmtId="0" fontId="115" fillId="45" borderId="33" xfId="0" applyFont="1" applyFill="1" applyBorder="1" applyAlignment="1">
      <alignment horizontal="center" vertical="center"/>
    </xf>
    <xf numFmtId="0" fontId="116" fillId="0" borderId="0" xfId="0" applyFont="1" applyFill="1" applyAlignment="1">
      <alignment horizontal="center"/>
    </xf>
    <xf numFmtId="14" fontId="116" fillId="0" borderId="0" xfId="0" applyNumberFormat="1" applyFont="1" applyFill="1"/>
    <xf numFmtId="0" fontId="117" fillId="0" borderId="0" xfId="0" applyFont="1" applyFill="1" applyAlignment="1">
      <alignment horizontal="center"/>
    </xf>
    <xf numFmtId="3" fontId="118" fillId="0" borderId="0" xfId="0" applyNumberFormat="1" applyFont="1" applyFill="1" applyAlignment="1">
      <alignment horizontal="right"/>
    </xf>
    <xf numFmtId="4" fontId="118" fillId="0" borderId="0" xfId="0" applyNumberFormat="1" applyFont="1" applyFill="1" applyAlignment="1">
      <alignment horizontal="right"/>
    </xf>
    <xf numFmtId="3" fontId="116" fillId="0" borderId="0" xfId="0" applyNumberFormat="1" applyFont="1" applyFill="1" applyAlignment="1">
      <alignment horizontal="right"/>
    </xf>
    <xf numFmtId="3" fontId="119" fillId="0" borderId="0" xfId="0" applyNumberFormat="1" applyFont="1" applyFill="1" applyAlignment="1">
      <alignment horizontal="right"/>
    </xf>
    <xf numFmtId="4" fontId="119" fillId="0" borderId="0" xfId="0" applyNumberFormat="1" applyFont="1" applyFill="1" applyAlignment="1">
      <alignment horizontal="right"/>
    </xf>
    <xf numFmtId="43" fontId="0" fillId="0" borderId="0" xfId="0" applyNumberFormat="1"/>
    <xf numFmtId="211" fontId="116" fillId="0" borderId="0" xfId="0" applyNumberFormat="1" applyFont="1" applyFill="1" applyAlignment="1">
      <alignment horizontal="right"/>
    </xf>
    <xf numFmtId="43" fontId="0" fillId="11" borderId="0" xfId="0" applyNumberFormat="1" applyFill="1"/>
    <xf numFmtId="0" fontId="43" fillId="46" borderId="30" xfId="194" applyFont="1" applyFill="1" applyBorder="1" applyAlignment="1">
      <alignment horizontal="center" vertical="center" wrapText="1"/>
    </xf>
    <xf numFmtId="212" fontId="120" fillId="0" borderId="30" xfId="194" applyNumberFormat="1" applyFont="1" applyBorder="1" applyAlignment="1">
      <alignment horizontal="center" vertical="top"/>
    </xf>
    <xf numFmtId="49" fontId="100" fillId="0" borderId="30" xfId="194" applyNumberFormat="1" applyBorder="1" applyAlignment="1">
      <alignment horizontal="left" vertical="top" wrapText="1"/>
    </xf>
    <xf numFmtId="213" fontId="100" fillId="0" borderId="30" xfId="194" applyNumberFormat="1" applyBorder="1" applyAlignment="1">
      <alignment horizontal="center" vertical="top"/>
    </xf>
    <xf numFmtId="214" fontId="100" fillId="0" borderId="30" xfId="194" applyNumberFormat="1" applyBorder="1" applyAlignment="1">
      <alignment vertical="top"/>
    </xf>
    <xf numFmtId="215" fontId="100" fillId="0" borderId="30" xfId="194" applyNumberFormat="1" applyBorder="1" applyAlignment="1">
      <alignment vertical="top"/>
    </xf>
    <xf numFmtId="14" fontId="101" fillId="11" borderId="0" xfId="80" applyNumberFormat="1" applyFont="1" applyFill="1" applyAlignment="1">
      <alignment horizontal="center" wrapText="1"/>
    </xf>
    <xf numFmtId="0" fontId="80" fillId="10" borderId="0" xfId="80" applyFont="1" applyFill="1" applyAlignment="1">
      <alignment horizontal="right" wrapText="1"/>
    </xf>
    <xf numFmtId="0" fontId="81" fillId="10" borderId="0" xfId="80" applyFont="1" applyFill="1" applyAlignment="1">
      <alignment horizontal="right" vertical="center" wrapText="1"/>
    </xf>
    <xf numFmtId="0" fontId="18" fillId="10" borderId="0" xfId="80" applyFont="1" applyFill="1" applyAlignment="1">
      <alignment horizontal="center" wrapText="1"/>
    </xf>
    <xf numFmtId="3" fontId="18" fillId="0" borderId="0" xfId="80" applyNumberFormat="1" applyFont="1" applyFill="1" applyAlignment="1">
      <alignment horizontal="left" vertical="center" wrapText="1"/>
    </xf>
    <xf numFmtId="3" fontId="19" fillId="10" borderId="0" xfId="80" applyNumberFormat="1" applyFont="1" applyFill="1" applyAlignment="1">
      <alignment horizontal="left" vertical="center" wrapText="1"/>
    </xf>
    <xf numFmtId="14" fontId="18" fillId="10" borderId="0" xfId="80" applyNumberFormat="1" applyFont="1" applyFill="1" applyAlignment="1">
      <alignment horizontal="left" vertical="top" wrapText="1"/>
    </xf>
    <xf numFmtId="0" fontId="16" fillId="0" borderId="9" xfId="80" applyFont="1" applyFill="1" applyBorder="1" applyAlignment="1">
      <alignment horizontal="left" vertical="center" wrapText="1"/>
    </xf>
    <xf numFmtId="0" fontId="17" fillId="0" borderId="4" xfId="80" applyFont="1" applyFill="1" applyBorder="1" applyAlignment="1">
      <alignment horizontal="left" vertical="center" wrapText="1"/>
    </xf>
    <xf numFmtId="0" fontId="17" fillId="0" borderId="19" xfId="80" applyFont="1" applyFill="1" applyBorder="1" applyAlignment="1">
      <alignment horizontal="left" vertical="center" wrapText="1"/>
    </xf>
    <xf numFmtId="0" fontId="16" fillId="44" borderId="17" xfId="80" applyFont="1" applyFill="1" applyBorder="1" applyAlignment="1">
      <alignment horizontal="center" vertical="center" wrapText="1"/>
    </xf>
    <xf numFmtId="0" fontId="16" fillId="44" borderId="14" xfId="80" applyFont="1" applyFill="1" applyBorder="1" applyAlignment="1">
      <alignment horizontal="center" vertical="center" wrapText="1"/>
    </xf>
    <xf numFmtId="0" fontId="16" fillId="44" borderId="18" xfId="80" applyFont="1" applyFill="1" applyBorder="1" applyAlignment="1">
      <alignment horizontal="center" vertical="center" wrapText="1"/>
    </xf>
    <xf numFmtId="0" fontId="17" fillId="10" borderId="9" xfId="80" applyFont="1" applyFill="1" applyBorder="1" applyAlignment="1">
      <alignment horizontal="left" vertical="center" wrapText="1"/>
    </xf>
    <xf numFmtId="0" fontId="17" fillId="10" borderId="4" xfId="80" applyFont="1" applyFill="1" applyBorder="1" applyAlignment="1">
      <alignment horizontal="left" vertical="center" wrapText="1"/>
    </xf>
    <xf numFmtId="0" fontId="17" fillId="10" borderId="19" xfId="80" applyFont="1" applyFill="1" applyBorder="1" applyAlignment="1">
      <alignment horizontal="left" vertical="center" wrapText="1"/>
    </xf>
    <xf numFmtId="0" fontId="82" fillId="10" borderId="4" xfId="80" applyFont="1" applyFill="1" applyBorder="1" applyAlignment="1">
      <alignment horizontal="left" vertical="center" wrapText="1"/>
    </xf>
    <xf numFmtId="0" fontId="82" fillId="10" borderId="19" xfId="80" applyFont="1" applyFill="1" applyBorder="1" applyAlignment="1">
      <alignment horizontal="left" vertical="center" wrapText="1"/>
    </xf>
    <xf numFmtId="0" fontId="82" fillId="0" borderId="4" xfId="80" applyFont="1" applyFill="1" applyBorder="1" applyAlignment="1">
      <alignment horizontal="left" vertical="center" wrapText="1"/>
    </xf>
    <xf numFmtId="0" fontId="82" fillId="0" borderId="19" xfId="80" applyFont="1" applyFill="1" applyBorder="1" applyAlignment="1">
      <alignment horizontal="left" vertical="center" wrapText="1"/>
    </xf>
    <xf numFmtId="0" fontId="17" fillId="0" borderId="9" xfId="80" applyFont="1" applyFill="1" applyBorder="1" applyAlignment="1">
      <alignment horizontal="left" vertical="center" wrapText="1"/>
    </xf>
    <xf numFmtId="0" fontId="18" fillId="0" borderId="0" xfId="83" applyFont="1" applyFill="1" applyAlignment="1">
      <alignment horizontal="center" vertical="center"/>
    </xf>
    <xf numFmtId="207" fontId="18" fillId="0" borderId="0" xfId="83" applyNumberFormat="1" applyFont="1" applyFill="1" applyAlignment="1">
      <alignment horizontal="left" vertical="center" wrapText="1"/>
    </xf>
    <xf numFmtId="0" fontId="72" fillId="0" borderId="0" xfId="83" applyFont="1" applyFill="1" applyBorder="1" applyAlignment="1">
      <alignment horizontal="center" vertical="center" wrapText="1"/>
    </xf>
    <xf numFmtId="167" fontId="72" fillId="0" borderId="0" xfId="37" applyNumberFormat="1" applyFont="1" applyFill="1" applyBorder="1" applyAlignment="1">
      <alignment horizontal="left" vertical="center" wrapText="1"/>
    </xf>
    <xf numFmtId="0" fontId="17" fillId="0" borderId="11" xfId="80" applyFont="1" applyFill="1" applyBorder="1" applyAlignment="1">
      <alignment horizontal="center" vertical="center" wrapText="1"/>
    </xf>
    <xf numFmtId="0" fontId="17" fillId="0" borderId="12" xfId="80" applyFont="1" applyFill="1" applyBorder="1" applyAlignment="1">
      <alignment horizontal="center" vertical="center" wrapText="1"/>
    </xf>
    <xf numFmtId="0" fontId="17" fillId="0" borderId="1" xfId="80" applyFont="1" applyFill="1" applyBorder="1" applyAlignment="1">
      <alignment horizontal="center" vertical="center" wrapText="1"/>
    </xf>
    <xf numFmtId="0" fontId="18" fillId="0" borderId="0" xfId="0" applyFont="1" applyFill="1" applyAlignment="1">
      <alignment horizontal="left" vertical="center"/>
    </xf>
    <xf numFmtId="208" fontId="19" fillId="10" borderId="0" xfId="80" applyNumberFormat="1" applyFont="1" applyFill="1" applyAlignment="1">
      <alignment horizontal="left" vertical="top" wrapText="1"/>
    </xf>
    <xf numFmtId="0" fontId="82" fillId="0" borderId="4" xfId="80" applyFont="1" applyFill="1" applyBorder="1" applyAlignment="1">
      <alignment vertical="center" wrapText="1"/>
    </xf>
    <xf numFmtId="0" fontId="82" fillId="0" borderId="19" xfId="80" applyFont="1" applyFill="1" applyBorder="1" applyAlignment="1">
      <alignment vertical="center" wrapText="1"/>
    </xf>
    <xf numFmtId="0" fontId="17" fillId="0" borderId="9" xfId="146" applyFont="1" applyFill="1" applyBorder="1" applyAlignment="1">
      <alignment horizontal="left" vertical="center" wrapText="1"/>
    </xf>
    <xf numFmtId="0" fontId="17" fillId="0" borderId="4" xfId="146" applyFont="1" applyFill="1" applyBorder="1" applyAlignment="1">
      <alignment horizontal="left" vertical="center" wrapText="1"/>
    </xf>
    <xf numFmtId="0" fontId="17" fillId="0" borderId="19" xfId="146" applyFont="1" applyFill="1" applyBorder="1" applyAlignment="1">
      <alignment horizontal="left" vertical="center" wrapText="1"/>
    </xf>
    <xf numFmtId="0" fontId="16" fillId="0" borderId="9" xfId="146" applyFont="1" applyFill="1" applyBorder="1" applyAlignment="1">
      <alignment horizontal="left" vertical="center" wrapText="1"/>
    </xf>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0" fontId="72" fillId="0" borderId="0" xfId="0" applyFont="1" applyAlignment="1">
      <alignment horizontal="left" wrapText="1"/>
    </xf>
    <xf numFmtId="0" fontId="72" fillId="0" borderId="0" xfId="0" applyFont="1" applyAlignment="1">
      <alignment horizontal="left" vertical="top" wrapText="1"/>
    </xf>
    <xf numFmtId="0" fontId="18" fillId="10" borderId="0" xfId="0" applyFont="1" applyFill="1" applyAlignment="1">
      <alignment horizontal="left"/>
    </xf>
    <xf numFmtId="0" fontId="115" fillId="45" borderId="31" xfId="0" applyFont="1" applyFill="1" applyBorder="1" applyAlignment="1">
      <alignment horizontal="center" vertical="center"/>
    </xf>
    <xf numFmtId="0" fontId="115" fillId="45" borderId="32" xfId="0" applyFont="1" applyFill="1" applyBorder="1" applyAlignment="1">
      <alignment horizontal="center" vertical="center" wrapText="1"/>
    </xf>
    <xf numFmtId="0" fontId="115" fillId="45" borderId="34" xfId="0" applyFont="1" applyFill="1" applyBorder="1" applyAlignment="1">
      <alignment horizontal="center" vertical="center" wrapText="1"/>
    </xf>
    <xf numFmtId="43" fontId="115" fillId="45" borderId="31" xfId="35" applyFont="1" applyFill="1" applyBorder="1" applyAlignment="1">
      <alignment horizontal="center" vertical="center" wrapText="1"/>
    </xf>
    <xf numFmtId="43" fontId="115" fillId="45" borderId="33" xfId="35" applyFont="1" applyFill="1" applyBorder="1" applyAlignment="1">
      <alignment horizontal="center" vertical="center" wrapText="1"/>
    </xf>
    <xf numFmtId="0" fontId="115" fillId="45" borderId="31" xfId="0" applyFont="1" applyFill="1" applyBorder="1" applyAlignment="1">
      <alignment horizontal="center" vertical="center" wrapText="1"/>
    </xf>
    <xf numFmtId="0" fontId="115" fillId="45" borderId="33"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2" fillId="0" borderId="9"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 xfId="0" applyFont="1" applyBorder="1" applyAlignment="1">
      <alignment horizontal="center" vertical="center" wrapText="1"/>
    </xf>
    <xf numFmtId="0" fontId="7" fillId="0" borderId="0" xfId="0" applyFont="1" applyAlignment="1" applyProtection="1">
      <alignment horizontal="center" vertical="center"/>
      <protection hidden="1"/>
    </xf>
    <xf numFmtId="0" fontId="7" fillId="0" borderId="0" xfId="0" quotePrefix="1"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0" fillId="11" borderId="0" xfId="0" applyFill="1" applyAlignment="1">
      <alignment horizontal="center"/>
    </xf>
  </cellXfs>
  <cellStyles count="208">
    <cellStyle name="??" xfId="1"/>
    <cellStyle name="?? [0.00]_ Att. 1- Cover" xfId="2"/>
    <cellStyle name="?? [0]" xfId="3"/>
    <cellStyle name="???? [0.00]_PRODUCT DETAIL Q1" xfId="4"/>
    <cellStyle name="????_PRODUCT DETAIL Q1" xfId="5"/>
    <cellStyle name="???[0]_00Q3902REV.1" xfId="6"/>
    <cellStyle name="???_???" xfId="7"/>
    <cellStyle name="??[0]_BRE" xfId="8"/>
    <cellStyle name="??_ Att. 1- Cover" xfId="9"/>
    <cellStyle name="_bang CDKT (Cuong)" xfId="10"/>
    <cellStyle name="_Book1" xfId="11"/>
    <cellStyle name="_ÿÿÿÿÿ" xfId="12"/>
    <cellStyle name="W_MARINE" xfId="13"/>
    <cellStyle name="20" xfId="14"/>
    <cellStyle name="20% - Accent1" xfId="164" builtinId="30" customBuiltin="1"/>
    <cellStyle name="20% - Accent1 2" xfId="195"/>
    <cellStyle name="20% - Accent2" xfId="168" builtinId="34" customBuiltin="1"/>
    <cellStyle name="20% - Accent2 2" xfId="196"/>
    <cellStyle name="20% - Accent3" xfId="172" builtinId="38" customBuiltin="1"/>
    <cellStyle name="20% - Accent3 2" xfId="197"/>
    <cellStyle name="20% - Accent4" xfId="176" builtinId="42" customBuiltin="1"/>
    <cellStyle name="20% - Accent4 2" xfId="198"/>
    <cellStyle name="20% - Accent5" xfId="180" builtinId="46" customBuiltin="1"/>
    <cellStyle name="20% - Accent5 2" xfId="199"/>
    <cellStyle name="20% - Accent6" xfId="184" builtinId="50" customBuiltin="1"/>
    <cellStyle name="20% - Accent6 2" xfId="200"/>
    <cellStyle name="40% - Accent1" xfId="165" builtinId="31" customBuiltin="1"/>
    <cellStyle name="40% - Accent1 2" xfId="201"/>
    <cellStyle name="40% - Accent2" xfId="169" builtinId="35" customBuiltin="1"/>
    <cellStyle name="40% - Accent2 2" xfId="202"/>
    <cellStyle name="40% - Accent3" xfId="173" builtinId="39" customBuiltin="1"/>
    <cellStyle name="40% - Accent3 2" xfId="203"/>
    <cellStyle name="40% - Accent4" xfId="177" builtinId="43" customBuiltin="1"/>
    <cellStyle name="40% - Accent4 2" xfId="204"/>
    <cellStyle name="40% - Accent5" xfId="181" builtinId="47" customBuiltin="1"/>
    <cellStyle name="40% - Accent5 2" xfId="205"/>
    <cellStyle name="40% - Accent6" xfId="185" builtinId="51" customBuiltin="1"/>
    <cellStyle name="40% - Accent6 2" xfId="206"/>
    <cellStyle name="60% - Accent1" xfId="166" builtinId="32" customBuiltin="1"/>
    <cellStyle name="60% - Accent2" xfId="170" builtinId="36" customBuiltin="1"/>
    <cellStyle name="60% - Accent3" xfId="174" builtinId="40" customBuiltin="1"/>
    <cellStyle name="60% - Accent4" xfId="178" builtinId="44" customBuiltin="1"/>
    <cellStyle name="60% - Accent5" xfId="182" builtinId="48" customBuiltin="1"/>
    <cellStyle name="60% - Accent6" xfId="186" builtinId="52" customBuiltin="1"/>
    <cellStyle name="Accent1" xfId="163" builtinId="29" customBuiltin="1"/>
    <cellStyle name="Accent2" xfId="167" builtinId="33" customBuiltin="1"/>
    <cellStyle name="Accent3" xfId="171" builtinId="37" customBuiltin="1"/>
    <cellStyle name="Accent4" xfId="175" builtinId="41" customBuiltin="1"/>
    <cellStyle name="Accent5" xfId="179" builtinId="45" customBuiltin="1"/>
    <cellStyle name="Accent6" xfId="183" builtinId="49" customBuiltin="1"/>
    <cellStyle name="ÅëÈ­ [0]_±âÅ¸" xfId="15"/>
    <cellStyle name="AeE­ [0]_INQUIRY ¿µ¾÷AßAø " xfId="16"/>
    <cellStyle name="ÅëÈ­ [0]_S" xfId="17"/>
    <cellStyle name="ÅëÈ­_±âÅ¸" xfId="18"/>
    <cellStyle name="AeE­_INQUIRY ¿µ¾÷AßAø " xfId="19"/>
    <cellStyle name="ÅëÈ­_S" xfId="20"/>
    <cellStyle name="args.style" xfId="21"/>
    <cellStyle name="ÄÞ¸¶ [0]_±âÅ¸" xfId="22"/>
    <cellStyle name="AÞ¸¶ [0]_INQUIRY ¿?¾÷AßAø " xfId="23"/>
    <cellStyle name="ÄÞ¸¶ [0]_S" xfId="24"/>
    <cellStyle name="ÄÞ¸¶_±âÅ¸" xfId="25"/>
    <cellStyle name="AÞ¸¶_INQUIRY ¿?¾÷AßAø " xfId="26"/>
    <cellStyle name="ÄÞ¸¶_S" xfId="27"/>
    <cellStyle name="Bad" xfId="153" builtinId="27" customBuiltin="1"/>
    <cellStyle name="C?AØ_¿?¾÷CoE² " xfId="28"/>
    <cellStyle name="Ç¥ÁØ_#2(M17)_1" xfId="29"/>
    <cellStyle name="C￥AØ_¿μ¾÷CoE² " xfId="30"/>
    <cellStyle name="Ç¥ÁØ_S" xfId="31"/>
    <cellStyle name="Calc Currency (0)" xfId="32"/>
    <cellStyle name="Calculation" xfId="157" builtinId="22" customBuiltin="1"/>
    <cellStyle name="category" xfId="33"/>
    <cellStyle name="Check Cell" xfId="159" builtinId="23" customBuiltin="1"/>
    <cellStyle name="CHUONG" xfId="34"/>
    <cellStyle name="Comma" xfId="35" builtinId="3"/>
    <cellStyle name="Comma 2" xfId="36"/>
    <cellStyle name="Comma 20" xfId="191"/>
    <cellStyle name="Comma 3" xfId="144"/>
    <cellStyle name="Comma 4" xfId="37"/>
    <cellStyle name="Comma 4 2" xfId="193"/>
    <cellStyle name="Comma 5" xfId="188"/>
    <cellStyle name="Comma 6" xfId="38"/>
    <cellStyle name="comma zerodec" xfId="39"/>
    <cellStyle name="Comma[0]" xfId="40"/>
    <cellStyle name="Comma0" xfId="41"/>
    <cellStyle name="Copied" xfId="42"/>
    <cellStyle name="COST1" xfId="43"/>
    <cellStyle name="Cࡵrrency_Sheet1_PRODUCTĠ" xfId="44"/>
    <cellStyle name="Currency0" xfId="45"/>
    <cellStyle name="Currency1" xfId="46"/>
    <cellStyle name="Date" xfId="47"/>
    <cellStyle name="Dezimal [0]_UXO VII" xfId="48"/>
    <cellStyle name="Dezimal_UXO VII" xfId="49"/>
    <cellStyle name="Dollar (zero dec)" xfId="50"/>
    <cellStyle name="Entered" xfId="51"/>
    <cellStyle name="Euro" xfId="52"/>
    <cellStyle name="Explanatory Text" xfId="161" builtinId="53" customBuiltin="1"/>
    <cellStyle name="Fixed" xfId="53"/>
    <cellStyle name="form_so" xfId="54"/>
    <cellStyle name="Good" xfId="152" builtinId="26" customBuiltin="1"/>
    <cellStyle name="Grey" xfId="55"/>
    <cellStyle name="HEADER" xfId="56"/>
    <cellStyle name="Header1" xfId="57"/>
    <cellStyle name="Header2" xfId="58"/>
    <cellStyle name="Heading" xfId="59"/>
    <cellStyle name="Heading 1" xfId="148" builtinId="16" customBuiltin="1"/>
    <cellStyle name="Heading 2" xfId="149" builtinId="17" customBuiltin="1"/>
    <cellStyle name="Heading 3" xfId="150" builtinId="18" customBuiltin="1"/>
    <cellStyle name="Heading 4" xfId="151" builtinId="19" customBuiltin="1"/>
    <cellStyle name="Heading1" xfId="60"/>
    <cellStyle name="Heading2" xfId="61"/>
    <cellStyle name="Input" xfId="155" builtinId="20" customBuiltin="1"/>
    <cellStyle name="Input [yellow]" xfId="62"/>
    <cellStyle name="Input Cells" xfId="63"/>
    <cellStyle name="Linked Cell" xfId="158" builtinId="24" customBuiltin="1"/>
    <cellStyle name="Linked Cells" xfId="64"/>
    <cellStyle name="Milliers [0]_      " xfId="65"/>
    <cellStyle name="Milliers_      " xfId="66"/>
    <cellStyle name="Model" xfId="67"/>
    <cellStyle name="moi" xfId="68"/>
    <cellStyle name="Mon?aire [0]_      " xfId="69"/>
    <cellStyle name="Mon?aire_      " xfId="70"/>
    <cellStyle name="Monétaire [0]_!!!GO" xfId="71"/>
    <cellStyle name="Monétaire_!!!GO" xfId="72"/>
    <cellStyle name="n" xfId="73"/>
    <cellStyle name="Neutral" xfId="154" builtinId="28" customBuiltin="1"/>
    <cellStyle name="New" xfId="74"/>
    <cellStyle name="New Times Roman" xfId="75"/>
    <cellStyle name="no dec" xfId="76"/>
    <cellStyle name="ÑONVÒ" xfId="77"/>
    <cellStyle name="Normal" xfId="0" builtinId="0"/>
    <cellStyle name="Normal - Style1" xfId="78"/>
    <cellStyle name="Normal 11 2" xfId="192"/>
    <cellStyle name="Normal 2" xfId="79"/>
    <cellStyle name="Normal 3" xfId="80"/>
    <cellStyle name="Normal 3 2" xfId="81"/>
    <cellStyle name="Normal 3 2 20" xfId="190"/>
    <cellStyle name="Normal 3 4" xfId="146"/>
    <cellStyle name="Normal 4" xfId="82"/>
    <cellStyle name="Normal 5" xfId="187"/>
    <cellStyle name="Normal 6" xfId="194"/>
    <cellStyle name="Normal 8" xfId="145"/>
    <cellStyle name="Normal_Bao cao tai chinh 280405" xfId="83"/>
    <cellStyle name="Normal1" xfId="84"/>
    <cellStyle name="Note 2" xfId="189"/>
    <cellStyle name="Note 3" xfId="207"/>
    <cellStyle name="Œ…‹æØ‚è [0.00]_Region Orders (2)" xfId="85"/>
    <cellStyle name="Œ…‹æØ‚è_Region Orders (2)" xfId="86"/>
    <cellStyle name="omma [0]_Mktg Prog" xfId="87"/>
    <cellStyle name="ormal_Sheet1_1" xfId="88"/>
    <cellStyle name="Output" xfId="156" builtinId="21" customBuiltin="1"/>
    <cellStyle name="per.style" xfId="89"/>
    <cellStyle name="Percent" xfId="90" builtinId="5"/>
    <cellStyle name="Percent (0)" xfId="91"/>
    <cellStyle name="Percent [2]" xfId="92"/>
    <cellStyle name="Percent 2" xfId="93"/>
    <cellStyle name="PERCENTAGE" xfId="94"/>
    <cellStyle name="pricing" xfId="95"/>
    <cellStyle name="PSChar" xfId="96"/>
    <cellStyle name="RevList" xfId="97"/>
    <cellStyle name="serJet 1200 Series PCL 6" xfId="98"/>
    <cellStyle name="Style 1" xfId="99"/>
    <cellStyle name="Style 2" xfId="100"/>
    <cellStyle name="subhead" xfId="101"/>
    <cellStyle name="Subtotal" xfId="102"/>
    <cellStyle name="T" xfId="103"/>
    <cellStyle name="th" xfId="104"/>
    <cellStyle name="Thuyet minh" xfId="105"/>
    <cellStyle name="Tickmark" xfId="106"/>
    <cellStyle name="Title" xfId="147" builtinId="15" customBuiltin="1"/>
    <cellStyle name="Total" xfId="162" builtinId="25" customBuiltin="1"/>
    <cellStyle name="viet" xfId="107"/>
    <cellStyle name="viet2" xfId="108"/>
    <cellStyle name="vnhead1" xfId="109"/>
    <cellStyle name="vnhead3" xfId="110"/>
    <cellStyle name="vntxt1" xfId="111"/>
    <cellStyle name="vntxt2" xfId="112"/>
    <cellStyle name="Währung [0]_UXO VII" xfId="113"/>
    <cellStyle name="Währung_UXO VII" xfId="114"/>
    <cellStyle name="Warning Text" xfId="160" builtinId="11" customBuiltin="1"/>
    <cellStyle name="センター" xfId="115"/>
    <cellStyle name="เครื่องหมายสกุลเงิน [0]_FTC_OFFER" xfId="116"/>
    <cellStyle name="เครื่องหมายสกุลเงิน_FTC_OFFER" xfId="117"/>
    <cellStyle name="ปกติ_FTC_OFFER" xfId="118"/>
    <cellStyle name=" [0.00]_ Att. 1- Cover" xfId="119"/>
    <cellStyle name="_ Att. 1- Cover" xfId="120"/>
    <cellStyle name="?_ Att. 1- Cover" xfId="121"/>
    <cellStyle name="똿뗦먛귟 [0.00]_PRODUCT DETAIL Q1" xfId="122"/>
    <cellStyle name="똿뗦먛귟_PRODUCT DETAIL Q1" xfId="123"/>
    <cellStyle name="믅됞 [0.00]_PRODUCT DETAIL Q1" xfId="124"/>
    <cellStyle name="믅됞_PRODUCT DETAIL Q1" xfId="125"/>
    <cellStyle name="백분율_††††† " xfId="126"/>
    <cellStyle name="뷭?_BOOKSHIP" xfId="127"/>
    <cellStyle name="콤마 [0]_ 비목별 월별기술 " xfId="128"/>
    <cellStyle name="콤마_ 비목별 월별기술 " xfId="129"/>
    <cellStyle name="통화 [0]_††††† " xfId="130"/>
    <cellStyle name="통화_††††† " xfId="131"/>
    <cellStyle name="표준_(정보부문)월별인원계획" xfId="132"/>
    <cellStyle name="一般_00Q3902REV.1" xfId="133"/>
    <cellStyle name="千分位[0]_00Q3902REV.1" xfId="134"/>
    <cellStyle name="千分位_00Q3902REV.1" xfId="135"/>
    <cellStyle name="桁区切り [0.00]_††††† " xfId="136"/>
    <cellStyle name="桁区切り_††††† " xfId="137"/>
    <cellStyle name="標準_††††† " xfId="138"/>
    <cellStyle name="貨幣 [0]_00Q3902REV.1" xfId="139"/>
    <cellStyle name="貨幣[0]_BRE" xfId="140"/>
    <cellStyle name="貨幣_00Q3902REV.1" xfId="141"/>
    <cellStyle name="通貨 [0.00]_††††† " xfId="142"/>
    <cellStyle name="通貨_††††† " xfId="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85725</xdr:rowOff>
    </xdr:from>
    <xdr:to>
      <xdr:col>3</xdr:col>
      <xdr:colOff>2483094</xdr:colOff>
      <xdr:row>3</xdr:row>
      <xdr:rowOff>47625</xdr:rowOff>
    </xdr:to>
    <xdr:pic>
      <xdr:nvPicPr>
        <xdr:cNvPr id="3"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282599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 val="Than toan nhiều lần"/>
      <sheetName val="Lot 15, 50-50"/>
      <sheetName val="dieuchinh"/>
      <sheetName val="dongia"/>
      <sheetName val="5649 Tong hop TSCD-GLV"/>
      <sheetName val="KLHT"/>
      <sheetName val="Gia vat tu"/>
      <sheetName val="CHITIET VL-NC-TT-3p"/>
      <sheetName val="VCV-BE-TONG"/>
      <sheetName val="giathanh1"/>
      <sheetName val="5649 Tong hop TSCD-GLV.xls"/>
      <sheetName val="KH-Q1,Q2,01"/>
      <sheetName val="DMThuyetminh"/>
      <sheetName val="G-Info"/>
      <sheetName val="Ballast"/>
      <sheetName val="Tong hop Starter"/>
      <sheetName val="DGD"/>
      <sheetName val="Section_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finance.vietstock.vn/FUETCC50-chung-chi-quy-etf-techcom-capital-vnx50.htm" TargetMode="External"/><Relationship Id="rId18" Type="http://schemas.openxmlformats.org/officeDocument/2006/relationships/hyperlink" Target="https://finance.vietstock.vn/FUETCC50-chung-chi-quy-etf-techcom-capital-vnx50.htm" TargetMode="External"/><Relationship Id="rId26" Type="http://schemas.openxmlformats.org/officeDocument/2006/relationships/hyperlink" Target="https://finance.vietstock.vn/FUETCC50-chung-chi-quy-etf-techcom-capital-vnx50.htm" TargetMode="External"/><Relationship Id="rId39" Type="http://schemas.openxmlformats.org/officeDocument/2006/relationships/hyperlink" Target="https://finance.vietstock.vn/FUETCC50-chung-chi-quy-etf-techcom-capital-vnx50.htm" TargetMode="External"/><Relationship Id="rId21" Type="http://schemas.openxmlformats.org/officeDocument/2006/relationships/hyperlink" Target="https://finance.vietstock.vn/FUETCC50-chung-chi-quy-etf-techcom-capital-vnx50.htm" TargetMode="External"/><Relationship Id="rId34" Type="http://schemas.openxmlformats.org/officeDocument/2006/relationships/hyperlink" Target="https://finance.vietstock.vn/FUETCC50-chung-chi-quy-etf-techcom-capital-vnx50.htm" TargetMode="External"/><Relationship Id="rId42" Type="http://schemas.openxmlformats.org/officeDocument/2006/relationships/hyperlink" Target="https://finance.vietstock.vn/FUETCC50-chung-chi-quy-etf-techcom-capital-vnx50.htm" TargetMode="External"/><Relationship Id="rId47" Type="http://schemas.openxmlformats.org/officeDocument/2006/relationships/hyperlink" Target="https://finance.vietstock.vn/FUETCC50-chung-chi-quy-etf-techcom-capital-vnx50.htm" TargetMode="External"/><Relationship Id="rId50" Type="http://schemas.openxmlformats.org/officeDocument/2006/relationships/hyperlink" Target="https://finance.vietstock.vn/FUETCC50-chung-chi-quy-etf-techcom-capital-vnx50.htm" TargetMode="External"/><Relationship Id="rId55" Type="http://schemas.openxmlformats.org/officeDocument/2006/relationships/hyperlink" Target="https://finance.vietstock.vn/FUETCC50-chung-chi-quy-etf-techcom-capital-vnx50.htm" TargetMode="External"/><Relationship Id="rId63" Type="http://schemas.openxmlformats.org/officeDocument/2006/relationships/hyperlink" Target="https://finance.vietstock.vn/FUETCC50-chung-chi-quy-etf-techcom-capital-vnx50.htm" TargetMode="External"/><Relationship Id="rId68" Type="http://schemas.openxmlformats.org/officeDocument/2006/relationships/hyperlink" Target="https://finance.vietstock.vn/FUETCC50-chung-chi-quy-etf-techcom-capital-vnx50.htm" TargetMode="External"/><Relationship Id="rId7" Type="http://schemas.openxmlformats.org/officeDocument/2006/relationships/hyperlink" Target="https://finance.vietstock.vn/FUETCC50-chung-chi-quy-etf-techcom-capital-vnx50.htm" TargetMode="External"/><Relationship Id="rId71" Type="http://schemas.openxmlformats.org/officeDocument/2006/relationships/hyperlink" Target="https://finance.vietstock.vn/FUETCC50-chung-chi-quy-etf-techcom-capital-vnx50.htm" TargetMode="External"/><Relationship Id="rId2" Type="http://schemas.openxmlformats.org/officeDocument/2006/relationships/hyperlink" Target="https://finance.vietstock.vn/FUETCC50-chung-chi-quy-etf-techcom-capital-vnx50.htm" TargetMode="External"/><Relationship Id="rId16" Type="http://schemas.openxmlformats.org/officeDocument/2006/relationships/hyperlink" Target="https://finance.vietstock.vn/FUETCC50-chung-chi-quy-etf-techcom-capital-vnx50.htm" TargetMode="External"/><Relationship Id="rId29" Type="http://schemas.openxmlformats.org/officeDocument/2006/relationships/hyperlink" Target="https://finance.vietstock.vn/FUETCC50-chung-chi-quy-etf-techcom-capital-vnx50.htm" TargetMode="External"/><Relationship Id="rId1" Type="http://schemas.openxmlformats.org/officeDocument/2006/relationships/hyperlink" Target="https://finance.vietstock.vn/FUETCC50-chung-chi-quy-etf-techcom-capital-vnx50.htm" TargetMode="External"/><Relationship Id="rId6" Type="http://schemas.openxmlformats.org/officeDocument/2006/relationships/hyperlink" Target="https://finance.vietstock.vn/FUETCC50-chung-chi-quy-etf-techcom-capital-vnx50.htm" TargetMode="External"/><Relationship Id="rId11" Type="http://schemas.openxmlformats.org/officeDocument/2006/relationships/hyperlink" Target="https://finance.vietstock.vn/FUETCC50-chung-chi-quy-etf-techcom-capital-vnx50.htm" TargetMode="External"/><Relationship Id="rId24" Type="http://schemas.openxmlformats.org/officeDocument/2006/relationships/hyperlink" Target="https://finance.vietstock.vn/FUETCC50-chung-chi-quy-etf-techcom-capital-vnx50.htm" TargetMode="External"/><Relationship Id="rId32" Type="http://schemas.openxmlformats.org/officeDocument/2006/relationships/hyperlink" Target="https://finance.vietstock.vn/FUETCC50-chung-chi-quy-etf-techcom-capital-vnx50.htm" TargetMode="External"/><Relationship Id="rId37" Type="http://schemas.openxmlformats.org/officeDocument/2006/relationships/hyperlink" Target="https://finance.vietstock.vn/FUETCC50-chung-chi-quy-etf-techcom-capital-vnx50.htm" TargetMode="External"/><Relationship Id="rId40" Type="http://schemas.openxmlformats.org/officeDocument/2006/relationships/hyperlink" Target="https://finance.vietstock.vn/FUETCC50-chung-chi-quy-etf-techcom-capital-vnx50.htm" TargetMode="External"/><Relationship Id="rId45" Type="http://schemas.openxmlformats.org/officeDocument/2006/relationships/hyperlink" Target="https://finance.vietstock.vn/FUETCC50-chung-chi-quy-etf-techcom-capital-vnx50.htm" TargetMode="External"/><Relationship Id="rId53" Type="http://schemas.openxmlformats.org/officeDocument/2006/relationships/hyperlink" Target="https://finance.vietstock.vn/FUETCC50-chung-chi-quy-etf-techcom-capital-vnx50.htm" TargetMode="External"/><Relationship Id="rId58" Type="http://schemas.openxmlformats.org/officeDocument/2006/relationships/hyperlink" Target="https://finance.vietstock.vn/FUETCC50-chung-chi-quy-etf-techcom-capital-vnx50.htm" TargetMode="External"/><Relationship Id="rId66" Type="http://schemas.openxmlformats.org/officeDocument/2006/relationships/hyperlink" Target="https://finance.vietstock.vn/FUETCC50-chung-chi-quy-etf-techcom-capital-vnx50.htm" TargetMode="External"/><Relationship Id="rId5" Type="http://schemas.openxmlformats.org/officeDocument/2006/relationships/hyperlink" Target="https://finance.vietstock.vn/FUETCC50-chung-chi-quy-etf-techcom-capital-vnx50.htm" TargetMode="External"/><Relationship Id="rId15" Type="http://schemas.openxmlformats.org/officeDocument/2006/relationships/hyperlink" Target="https://finance.vietstock.vn/FUETCC50-chung-chi-quy-etf-techcom-capital-vnx50.htm" TargetMode="External"/><Relationship Id="rId23" Type="http://schemas.openxmlformats.org/officeDocument/2006/relationships/hyperlink" Target="https://finance.vietstock.vn/FUETCC50-chung-chi-quy-etf-techcom-capital-vnx50.htm" TargetMode="External"/><Relationship Id="rId28" Type="http://schemas.openxmlformats.org/officeDocument/2006/relationships/hyperlink" Target="https://finance.vietstock.vn/FUETCC50-chung-chi-quy-etf-techcom-capital-vnx50.htm" TargetMode="External"/><Relationship Id="rId36" Type="http://schemas.openxmlformats.org/officeDocument/2006/relationships/hyperlink" Target="https://finance.vietstock.vn/FUETCC50-chung-chi-quy-etf-techcom-capital-vnx50.htm" TargetMode="External"/><Relationship Id="rId49" Type="http://schemas.openxmlformats.org/officeDocument/2006/relationships/hyperlink" Target="https://finance.vietstock.vn/FUETCC50-chung-chi-quy-etf-techcom-capital-vnx50.htm" TargetMode="External"/><Relationship Id="rId57" Type="http://schemas.openxmlformats.org/officeDocument/2006/relationships/hyperlink" Target="https://finance.vietstock.vn/FUETCC50-chung-chi-quy-etf-techcom-capital-vnx50.htm" TargetMode="External"/><Relationship Id="rId61" Type="http://schemas.openxmlformats.org/officeDocument/2006/relationships/hyperlink" Target="https://finance.vietstock.vn/FUETCC50-chung-chi-quy-etf-techcom-capital-vnx50.htm" TargetMode="External"/><Relationship Id="rId10" Type="http://schemas.openxmlformats.org/officeDocument/2006/relationships/hyperlink" Target="https://finance.vietstock.vn/FUETCC50-chung-chi-quy-etf-techcom-capital-vnx50.htm" TargetMode="External"/><Relationship Id="rId19" Type="http://schemas.openxmlformats.org/officeDocument/2006/relationships/hyperlink" Target="https://finance.vietstock.vn/FUETCC50-chung-chi-quy-etf-techcom-capital-vnx50.htm" TargetMode="External"/><Relationship Id="rId31" Type="http://schemas.openxmlformats.org/officeDocument/2006/relationships/hyperlink" Target="https://finance.vietstock.vn/FUETCC50-chung-chi-quy-etf-techcom-capital-vnx50.htm" TargetMode="External"/><Relationship Id="rId44" Type="http://schemas.openxmlformats.org/officeDocument/2006/relationships/hyperlink" Target="https://finance.vietstock.vn/FUETCC50-chung-chi-quy-etf-techcom-capital-vnx50.htm" TargetMode="External"/><Relationship Id="rId52" Type="http://schemas.openxmlformats.org/officeDocument/2006/relationships/hyperlink" Target="https://finance.vietstock.vn/FUETCC50-chung-chi-quy-etf-techcom-capital-vnx50.htm" TargetMode="External"/><Relationship Id="rId60" Type="http://schemas.openxmlformats.org/officeDocument/2006/relationships/hyperlink" Target="https://finance.vietstock.vn/FUETCC50-chung-chi-quy-etf-techcom-capital-vnx50.htm" TargetMode="External"/><Relationship Id="rId65" Type="http://schemas.openxmlformats.org/officeDocument/2006/relationships/hyperlink" Target="https://finance.vietstock.vn/FUETCC50-chung-chi-quy-etf-techcom-capital-vnx50.htm" TargetMode="External"/><Relationship Id="rId4" Type="http://schemas.openxmlformats.org/officeDocument/2006/relationships/hyperlink" Target="https://finance.vietstock.vn/FUETCC50-chung-chi-quy-etf-techcom-capital-vnx50.htm" TargetMode="External"/><Relationship Id="rId9" Type="http://schemas.openxmlformats.org/officeDocument/2006/relationships/hyperlink" Target="https://finance.vietstock.vn/FUETCC50-chung-chi-quy-etf-techcom-capital-vnx50.htm" TargetMode="External"/><Relationship Id="rId14" Type="http://schemas.openxmlformats.org/officeDocument/2006/relationships/hyperlink" Target="https://finance.vietstock.vn/FUETCC50-chung-chi-quy-etf-techcom-capital-vnx50.htm" TargetMode="External"/><Relationship Id="rId22" Type="http://schemas.openxmlformats.org/officeDocument/2006/relationships/hyperlink" Target="https://finance.vietstock.vn/FUETCC50-chung-chi-quy-etf-techcom-capital-vnx50.htm" TargetMode="External"/><Relationship Id="rId27" Type="http://schemas.openxmlformats.org/officeDocument/2006/relationships/hyperlink" Target="https://finance.vietstock.vn/FUETCC50-chung-chi-quy-etf-techcom-capital-vnx50.htm" TargetMode="External"/><Relationship Id="rId30" Type="http://schemas.openxmlformats.org/officeDocument/2006/relationships/hyperlink" Target="https://finance.vietstock.vn/FUETCC50-chung-chi-quy-etf-techcom-capital-vnx50.htm" TargetMode="External"/><Relationship Id="rId35" Type="http://schemas.openxmlformats.org/officeDocument/2006/relationships/hyperlink" Target="https://finance.vietstock.vn/FUETCC50-chung-chi-quy-etf-techcom-capital-vnx50.htm" TargetMode="External"/><Relationship Id="rId43" Type="http://schemas.openxmlformats.org/officeDocument/2006/relationships/hyperlink" Target="https://finance.vietstock.vn/FUETCC50-chung-chi-quy-etf-techcom-capital-vnx50.htm" TargetMode="External"/><Relationship Id="rId48" Type="http://schemas.openxmlformats.org/officeDocument/2006/relationships/hyperlink" Target="https://finance.vietstock.vn/FUETCC50-chung-chi-quy-etf-techcom-capital-vnx50.htm" TargetMode="External"/><Relationship Id="rId56" Type="http://schemas.openxmlformats.org/officeDocument/2006/relationships/hyperlink" Target="https://finance.vietstock.vn/FUETCC50-chung-chi-quy-etf-techcom-capital-vnx50.htm" TargetMode="External"/><Relationship Id="rId64" Type="http://schemas.openxmlformats.org/officeDocument/2006/relationships/hyperlink" Target="https://finance.vietstock.vn/FUETCC50-chung-chi-quy-etf-techcom-capital-vnx50.htm" TargetMode="External"/><Relationship Id="rId69" Type="http://schemas.openxmlformats.org/officeDocument/2006/relationships/hyperlink" Target="https://finance.vietstock.vn/FUETCC50-chung-chi-quy-etf-techcom-capital-vnx50.htm" TargetMode="External"/><Relationship Id="rId8" Type="http://schemas.openxmlformats.org/officeDocument/2006/relationships/hyperlink" Target="https://finance.vietstock.vn/FUETCC50-chung-chi-quy-etf-techcom-capital-vnx50.htm" TargetMode="External"/><Relationship Id="rId51" Type="http://schemas.openxmlformats.org/officeDocument/2006/relationships/hyperlink" Target="https://finance.vietstock.vn/FUETCC50-chung-chi-quy-etf-techcom-capital-vnx50.htm" TargetMode="External"/><Relationship Id="rId3" Type="http://schemas.openxmlformats.org/officeDocument/2006/relationships/hyperlink" Target="https://finance.vietstock.vn/FUETCC50-chung-chi-quy-etf-techcom-capital-vnx50.htm" TargetMode="External"/><Relationship Id="rId12" Type="http://schemas.openxmlformats.org/officeDocument/2006/relationships/hyperlink" Target="https://finance.vietstock.vn/FUETCC50-chung-chi-quy-etf-techcom-capital-vnx50.htm" TargetMode="External"/><Relationship Id="rId17" Type="http://schemas.openxmlformats.org/officeDocument/2006/relationships/hyperlink" Target="https://finance.vietstock.vn/FUETCC50-chung-chi-quy-etf-techcom-capital-vnx50.htm" TargetMode="External"/><Relationship Id="rId25" Type="http://schemas.openxmlformats.org/officeDocument/2006/relationships/hyperlink" Target="https://finance.vietstock.vn/FUETCC50-chung-chi-quy-etf-techcom-capital-vnx50.htm" TargetMode="External"/><Relationship Id="rId33" Type="http://schemas.openxmlformats.org/officeDocument/2006/relationships/hyperlink" Target="https://finance.vietstock.vn/FUETCC50-chung-chi-quy-etf-techcom-capital-vnx50.htm" TargetMode="External"/><Relationship Id="rId38" Type="http://schemas.openxmlformats.org/officeDocument/2006/relationships/hyperlink" Target="https://finance.vietstock.vn/FUETCC50-chung-chi-quy-etf-techcom-capital-vnx50.htm" TargetMode="External"/><Relationship Id="rId46" Type="http://schemas.openxmlformats.org/officeDocument/2006/relationships/hyperlink" Target="https://finance.vietstock.vn/FUETCC50-chung-chi-quy-etf-techcom-capital-vnx50.htm" TargetMode="External"/><Relationship Id="rId59" Type="http://schemas.openxmlformats.org/officeDocument/2006/relationships/hyperlink" Target="https://finance.vietstock.vn/FUETCC50-chung-chi-quy-etf-techcom-capital-vnx50.htm" TargetMode="External"/><Relationship Id="rId67" Type="http://schemas.openxmlformats.org/officeDocument/2006/relationships/hyperlink" Target="https://finance.vietstock.vn/FUETCC50-chung-chi-quy-etf-techcom-capital-vnx50.htm" TargetMode="External"/><Relationship Id="rId20" Type="http://schemas.openxmlformats.org/officeDocument/2006/relationships/hyperlink" Target="https://finance.vietstock.vn/FUETCC50-chung-chi-quy-etf-techcom-capital-vnx50.htm" TargetMode="External"/><Relationship Id="rId41" Type="http://schemas.openxmlformats.org/officeDocument/2006/relationships/hyperlink" Target="https://finance.vietstock.vn/FUETCC50-chung-chi-quy-etf-techcom-capital-vnx50.htm" TargetMode="External"/><Relationship Id="rId54" Type="http://schemas.openxmlformats.org/officeDocument/2006/relationships/hyperlink" Target="https://finance.vietstock.vn/FUETCC50-chung-chi-quy-etf-techcom-capital-vnx50.htm" TargetMode="External"/><Relationship Id="rId62" Type="http://schemas.openxmlformats.org/officeDocument/2006/relationships/hyperlink" Target="https://finance.vietstock.vn/FUETCC50-chung-chi-quy-etf-techcom-capital-vnx50.htm" TargetMode="External"/><Relationship Id="rId70" Type="http://schemas.openxmlformats.org/officeDocument/2006/relationships/hyperlink" Target="https://finance.vietstock.vn/FUETCC50-chung-chi-quy-etf-techcom-capital-vnx50.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O103"/>
  <sheetViews>
    <sheetView showGridLines="0" tabSelected="1" view="pageBreakPreview" topLeftCell="B42" zoomScaleNormal="100" zoomScaleSheetLayoutView="100" workbookViewId="0">
      <selection activeCell="F92" sqref="F92"/>
    </sheetView>
  </sheetViews>
  <sheetFormatPr defaultColWidth="9.140625" defaultRowHeight="15"/>
  <cols>
    <col min="1" max="1" width="5" style="93" customWidth="1"/>
    <col min="2" max="2" width="9.140625" style="93"/>
    <col min="3" max="3" width="3.42578125" style="93" customWidth="1"/>
    <col min="4" max="4" width="48.7109375" style="93" customWidth="1"/>
    <col min="5" max="5" width="43.42578125" style="93" customWidth="1"/>
    <col min="6" max="7" width="32.7109375" style="93" customWidth="1"/>
    <col min="8" max="8" width="28.140625" style="210" hidden="1" customWidth="1"/>
    <col min="9" max="9" width="24.28515625" style="93" hidden="1" customWidth="1"/>
    <col min="10" max="10" width="25" style="93" hidden="1" customWidth="1"/>
    <col min="11" max="11" width="25" style="216" hidden="1" customWidth="1"/>
    <col min="12" max="12" width="20.5703125" style="93" hidden="1" customWidth="1"/>
    <col min="13" max="13" width="16" style="93" hidden="1" customWidth="1"/>
    <col min="14" max="14" width="4.5703125" style="93" hidden="1" customWidth="1"/>
    <col min="15" max="15" width="9.140625" style="93" customWidth="1"/>
    <col min="16" max="16384" width="9.140625" style="93"/>
  </cols>
  <sheetData>
    <row r="1" spans="2:14" ht="24.75" customHeight="1">
      <c r="B1" s="269" t="s">
        <v>79</v>
      </c>
      <c r="C1" s="269"/>
      <c r="D1" s="269"/>
      <c r="E1" s="269"/>
      <c r="F1" s="269"/>
      <c r="G1" s="269"/>
      <c r="H1" s="100" t="s">
        <v>65</v>
      </c>
      <c r="I1" s="74"/>
      <c r="J1" s="61"/>
      <c r="L1" s="61"/>
      <c r="M1" s="81" t="s">
        <v>66</v>
      </c>
      <c r="N1" s="62" t="s">
        <v>67</v>
      </c>
    </row>
    <row r="2" spans="2:14" ht="25.5" customHeight="1">
      <c r="B2" s="270" t="s">
        <v>80</v>
      </c>
      <c r="C2" s="270"/>
      <c r="D2" s="270"/>
      <c r="E2" s="270"/>
      <c r="F2" s="270"/>
      <c r="G2" s="270"/>
      <c r="I2" s="73" t="s">
        <v>68</v>
      </c>
      <c r="J2" s="82">
        <f>G23</f>
        <v>45824</v>
      </c>
      <c r="K2" s="217"/>
      <c r="L2" s="62" t="s">
        <v>69</v>
      </c>
      <c r="M2" s="62">
        <f>DAY(J2)</f>
        <v>16</v>
      </c>
      <c r="N2" s="62" t="str">
        <f>IF(OR(M2=1,M2=11,M2=21),"st",IF(OR(M2=2,M2=12,M2=22),"nd",IF(OR(M2=3,M2=13,M2=23),"rd","th")))</f>
        <v>th</v>
      </c>
    </row>
    <row r="3" spans="2:14" ht="9.75" customHeight="1">
      <c r="G3" s="95"/>
      <c r="I3" s="74"/>
      <c r="J3" s="61"/>
      <c r="L3" s="62" t="s">
        <v>70</v>
      </c>
      <c r="M3" s="61">
        <f>MONTH(J2)</f>
        <v>6</v>
      </c>
      <c r="N3" s="61" t="str">
        <f>IF(M3=1,"Jan",IF(M3=2,"Feb",IF(M3=3,"Mar",IF(M3=4,"Apr",IF(M3=5,"May",IF(M3=6,"Jun",IF(M3=7,"Jul",IF(M3=8,"Aug",IF(M3=9,"Sep",IF(M3=10,"Oct",IF(M3=11,"Nov","Dec")))))))))))</f>
        <v>Jun</v>
      </c>
    </row>
    <row r="4" spans="2:14" ht="15.75">
      <c r="B4" s="271" t="s">
        <v>81</v>
      </c>
      <c r="C4" s="271"/>
      <c r="D4" s="271"/>
      <c r="E4" s="271"/>
      <c r="F4" s="271"/>
      <c r="G4" s="271"/>
      <c r="H4" s="100"/>
      <c r="I4" s="74"/>
      <c r="J4" s="61"/>
      <c r="L4" s="61" t="s">
        <v>71</v>
      </c>
      <c r="M4" s="63">
        <f>YEAR(J2)</f>
        <v>2025</v>
      </c>
      <c r="N4" s="63"/>
    </row>
    <row r="5" spans="2:14" ht="12.75" customHeight="1">
      <c r="C5" s="80"/>
      <c r="D5" s="80"/>
      <c r="E5" s="79" t="s">
        <v>82</v>
      </c>
      <c r="F5" s="80"/>
      <c r="G5" s="80"/>
      <c r="H5" s="100"/>
      <c r="I5" s="74" t="s">
        <v>72</v>
      </c>
      <c r="J5" s="83">
        <f>G23+1</f>
        <v>45825</v>
      </c>
      <c r="K5" s="218"/>
      <c r="L5" s="62" t="s">
        <v>69</v>
      </c>
      <c r="M5" s="82">
        <f>DAY(J5)</f>
        <v>17</v>
      </c>
      <c r="N5" s="62" t="str">
        <f>IF(OR(M5=1,M5=31,M5=21),"st",IF(OR(M5=2,M5=22),"nd",IF(OR(M5=3,M5=23),"rd","th")))</f>
        <v>th</v>
      </c>
    </row>
    <row r="6" spans="2:14" ht="6" customHeight="1">
      <c r="B6" s="79"/>
      <c r="C6" s="79"/>
      <c r="D6" s="79"/>
      <c r="E6" s="79"/>
      <c r="F6" s="79"/>
      <c r="G6" s="79"/>
      <c r="H6" s="100"/>
      <c r="I6" s="74"/>
      <c r="J6" s="61"/>
      <c r="L6" s="62" t="s">
        <v>70</v>
      </c>
      <c r="M6" s="61">
        <f>MONTH(J5)</f>
        <v>6</v>
      </c>
      <c r="N6" s="61" t="str">
        <f>IF(M6=1,"Jan",IF(M6=2,"Feb",IF(M6=3,"Mar",IF(M6=4,"Apr",IF(M6=5,"May",IF(M6=6,"Jun",IF(M6=7,"Jul",IF(M6=8,"Aug",IF(M6=9,"Sep",IF(M6=10,"Oct",IF(M6=11,"Nov","Dec")))))))))))</f>
        <v>Jun</v>
      </c>
    </row>
    <row r="7" spans="2:14" hidden="1">
      <c r="B7" s="97"/>
      <c r="C7" s="97"/>
      <c r="D7" s="98"/>
      <c r="E7" s="98"/>
      <c r="F7" s="99"/>
      <c r="G7" s="99"/>
      <c r="H7" s="100"/>
      <c r="I7" s="74"/>
      <c r="J7" s="61"/>
      <c r="L7" s="61" t="s">
        <v>71</v>
      </c>
      <c r="M7" s="63">
        <f>YEAR(J5)</f>
        <v>2025</v>
      </c>
      <c r="N7" s="63"/>
    </row>
    <row r="8" spans="2:14" ht="22.5" customHeight="1">
      <c r="B8" s="97"/>
      <c r="C8" s="97"/>
      <c r="D8" s="90" t="s">
        <v>83</v>
      </c>
      <c r="E8" s="91" t="s">
        <v>84</v>
      </c>
      <c r="F8" s="99"/>
      <c r="G8" s="99"/>
      <c r="H8" s="100"/>
      <c r="I8" s="66"/>
      <c r="J8" s="66"/>
      <c r="K8" s="219"/>
      <c r="L8" s="66"/>
      <c r="M8" s="66"/>
      <c r="N8" s="66"/>
    </row>
    <row r="9" spans="2:14" ht="15.75">
      <c r="B9" s="97"/>
      <c r="C9" s="97"/>
      <c r="D9" s="101"/>
      <c r="E9" s="91" t="s">
        <v>85</v>
      </c>
      <c r="F9" s="99"/>
      <c r="G9" s="99"/>
      <c r="H9" s="100"/>
      <c r="I9" s="73" t="s">
        <v>16</v>
      </c>
      <c r="J9" s="82">
        <f>F23</f>
        <v>45831</v>
      </c>
      <c r="K9" s="217"/>
      <c r="L9" s="62" t="s">
        <v>69</v>
      </c>
      <c r="M9" s="62">
        <f>DAY(J9)</f>
        <v>23</v>
      </c>
      <c r="N9" s="62" t="str">
        <f>IF(OR(M9=1,M9=21,M9=31),"st",IF(OR(M9=2,M9=22),"nd",IF(OR(M9=3,M9=13,M9=23),"rd","th")))</f>
        <v>rd</v>
      </c>
    </row>
    <row r="10" spans="2:14" ht="15.75">
      <c r="B10" s="97"/>
      <c r="C10" s="97"/>
      <c r="D10" s="102" t="s">
        <v>86</v>
      </c>
      <c r="E10" s="69" t="s">
        <v>87</v>
      </c>
      <c r="F10" s="99"/>
      <c r="G10" s="99"/>
      <c r="H10" s="100"/>
      <c r="I10" s="74"/>
      <c r="J10" s="61"/>
      <c r="L10" s="62" t="s">
        <v>70</v>
      </c>
      <c r="M10" s="61">
        <f>MONTH(J9)</f>
        <v>6</v>
      </c>
      <c r="N10" s="61" t="str">
        <f>IF(M10=1,"Jan",IF(M10=2,"Feb",IF(M10=3,"Mar",IF(M10=4,"Apr",IF(M10=5,"May",IF(M10=6,"Jun",IF(M10=7,"Jul",IF(M10=8,"Aug",IF(M10=9,"Sep",IF(M10=10,"Oct",IF(M10=11,"Nov","Dec")))))))))))</f>
        <v>Jun</v>
      </c>
    </row>
    <row r="11" spans="2:14" ht="15.75">
      <c r="B11" s="97"/>
      <c r="C11" s="97"/>
      <c r="D11" s="102"/>
      <c r="E11" s="69" t="s">
        <v>88</v>
      </c>
      <c r="F11" s="99"/>
      <c r="G11" s="99"/>
      <c r="H11" s="100"/>
      <c r="I11" s="74"/>
      <c r="J11" s="61"/>
      <c r="L11" s="62"/>
      <c r="M11" s="61"/>
      <c r="N11" s="61"/>
    </row>
    <row r="12" spans="2:14" ht="8.25" customHeight="1">
      <c r="B12" s="97"/>
      <c r="C12" s="97"/>
      <c r="D12" s="98"/>
      <c r="E12" s="98"/>
      <c r="F12" s="99"/>
      <c r="G12" s="99"/>
      <c r="H12" s="100"/>
      <c r="I12" s="75"/>
      <c r="J12" s="67"/>
      <c r="K12" s="220"/>
      <c r="L12" s="61" t="s">
        <v>71</v>
      </c>
      <c r="M12" s="63">
        <f>YEAR(J9)</f>
        <v>2025</v>
      </c>
      <c r="N12" s="63"/>
    </row>
    <row r="13" spans="2:14" s="106" customFormat="1" ht="32.1" customHeight="1">
      <c r="B13" s="103">
        <v>1</v>
      </c>
      <c r="C13" s="103"/>
      <c r="D13" s="104" t="s">
        <v>94</v>
      </c>
      <c r="E13" s="272" t="s">
        <v>122</v>
      </c>
      <c r="F13" s="272"/>
      <c r="G13" s="272"/>
      <c r="H13" s="211"/>
      <c r="I13" s="76"/>
      <c r="J13" s="64"/>
      <c r="K13" s="87"/>
      <c r="L13" s="64"/>
      <c r="M13" s="64"/>
      <c r="N13" s="64"/>
    </row>
    <row r="14" spans="2:14" s="106" customFormat="1" ht="32.1" customHeight="1">
      <c r="B14" s="103">
        <v>2</v>
      </c>
      <c r="C14" s="103"/>
      <c r="D14" s="104" t="s">
        <v>95</v>
      </c>
      <c r="E14" s="273" t="s">
        <v>96</v>
      </c>
      <c r="F14" s="273"/>
      <c r="G14" s="273"/>
      <c r="H14" s="211"/>
      <c r="I14" s="84" t="s">
        <v>73</v>
      </c>
      <c r="J14" s="85">
        <f>F23+1</f>
        <v>45832</v>
      </c>
      <c r="K14" s="221"/>
      <c r="L14" s="62" t="s">
        <v>69</v>
      </c>
      <c r="M14" s="62">
        <f>DAY(J14)</f>
        <v>24</v>
      </c>
      <c r="N14" s="62" t="str">
        <f>IF(OR(M14=1,M14=21,M9=31),"st",IF(OR(M14=2,M14=12,M14=22),"nd",IF(OR(M14=3,M14=13,M14=23),"rd","th")))</f>
        <v>th</v>
      </c>
    </row>
    <row r="15" spans="2:14" s="106" customFormat="1" ht="32.1" customHeight="1">
      <c r="B15" s="103">
        <v>3</v>
      </c>
      <c r="C15" s="103"/>
      <c r="D15" s="104" t="s">
        <v>97</v>
      </c>
      <c r="E15" s="107" t="s">
        <v>134</v>
      </c>
      <c r="F15" s="69"/>
      <c r="G15" s="69"/>
      <c r="H15" s="211"/>
      <c r="I15" s="77"/>
      <c r="J15" s="65"/>
      <c r="K15" s="222"/>
      <c r="L15" s="62" t="s">
        <v>70</v>
      </c>
      <c r="M15" s="61">
        <f>MONTH(J14)</f>
        <v>6</v>
      </c>
      <c r="N15" s="61" t="str">
        <f>IF(M15=1,"Jan",IF(M15=2,"Feb",IF(M15=3,"Mar",IF(M15=4,"Apr",IF(M15=5,"May",IF(M15=6,"Jun",IF(M15=7,"Jul",IF(M15=8,"Aug",IF(M15=9,"Sep",IF(M15=10,"Oct",IF(M15=11,"Nov","Dec")))))))))))</f>
        <v>Jun</v>
      </c>
    </row>
    <row r="16" spans="2:14" s="106" customFormat="1" ht="30.75" customHeight="1">
      <c r="B16" s="103">
        <v>4</v>
      </c>
      <c r="C16" s="103"/>
      <c r="D16" s="104" t="s">
        <v>98</v>
      </c>
      <c r="E16" s="107" t="s">
        <v>132</v>
      </c>
      <c r="F16" s="69"/>
      <c r="G16" s="69"/>
      <c r="H16" s="211"/>
      <c r="I16" s="77"/>
      <c r="J16" s="65"/>
      <c r="K16" s="222"/>
      <c r="L16" s="61" t="s">
        <v>71</v>
      </c>
      <c r="M16" s="63">
        <f>YEAR(J14)</f>
        <v>2025</v>
      </c>
      <c r="N16" s="63"/>
    </row>
    <row r="17" spans="2:15" s="106" customFormat="1" ht="15.95" customHeight="1">
      <c r="B17" s="103">
        <v>5</v>
      </c>
      <c r="C17" s="103"/>
      <c r="D17" s="108" t="s">
        <v>99</v>
      </c>
      <c r="E17" s="274" t="str">
        <f>"Tuần từ "&amp;$M$5&amp;"/"&amp;$M$6&amp;"/"&amp;$M$7&amp;" đến "&amp;$M$9&amp;"/"&amp;$M$10&amp;"/"&amp;$M$12&amp;""</f>
        <v>Tuần từ 17/6/2025 đến 23/6/2025</v>
      </c>
      <c r="F17" s="274"/>
      <c r="G17" s="274"/>
      <c r="H17" s="212"/>
      <c r="I17" s="105"/>
      <c r="J17" s="109"/>
      <c r="K17" s="220"/>
      <c r="L17" s="93"/>
      <c r="M17" s="96"/>
      <c r="N17" s="96"/>
    </row>
    <row r="18" spans="2:15" ht="15.95" customHeight="1">
      <c r="B18" s="110"/>
      <c r="C18" s="103"/>
      <c r="D18" s="111" t="s">
        <v>89</v>
      </c>
      <c r="E18" s="297" t="str">
        <f>"(period: from "&amp;$N$6&amp;" "&amp;$M$5&amp;$N$5&amp;" "&amp;$M$7&amp;" to "&amp;$N$10&amp;" "&amp;$M$9&amp;$N$9&amp;" "&amp;$M$12&amp;")"</f>
        <v>(period: from Jun 17th 2025 to Jun 23rd 2025)</v>
      </c>
      <c r="F18" s="297"/>
      <c r="G18" s="112"/>
      <c r="H18" s="213"/>
      <c r="I18" s="84"/>
      <c r="J18" s="113"/>
      <c r="K18" s="87"/>
      <c r="L18" s="113"/>
      <c r="M18" s="113"/>
      <c r="N18" s="113"/>
    </row>
    <row r="19" spans="2:15" ht="15.95" customHeight="1">
      <c r="B19" s="110">
        <v>6</v>
      </c>
      <c r="C19" s="103"/>
      <c r="D19" s="114" t="s">
        <v>90</v>
      </c>
      <c r="E19" s="274">
        <f>F23</f>
        <v>45831</v>
      </c>
      <c r="F19" s="274"/>
      <c r="G19" s="274"/>
      <c r="H19" s="212"/>
      <c r="I19" s="84"/>
      <c r="J19" s="113"/>
      <c r="K19" s="87"/>
      <c r="L19" s="113"/>
      <c r="M19" s="113"/>
      <c r="N19" s="113"/>
    </row>
    <row r="20" spans="2:15" ht="15.95" customHeight="1">
      <c r="B20" s="110"/>
      <c r="C20" s="103"/>
      <c r="D20" s="111" t="s">
        <v>91</v>
      </c>
      <c r="E20" s="243">
        <f>E19</f>
        <v>45831</v>
      </c>
      <c r="F20" s="112"/>
      <c r="G20" s="112"/>
      <c r="H20" s="213"/>
      <c r="I20" s="84"/>
      <c r="J20" s="113"/>
      <c r="K20" s="87"/>
      <c r="L20" s="113"/>
      <c r="M20" s="113"/>
      <c r="N20" s="113"/>
    </row>
    <row r="21" spans="2:15" ht="13.5" customHeight="1">
      <c r="B21" s="103"/>
      <c r="C21" s="103"/>
      <c r="D21" s="68"/>
      <c r="E21" s="68"/>
      <c r="F21" s="68"/>
      <c r="G21" s="115" t="s">
        <v>63</v>
      </c>
      <c r="I21" s="84"/>
      <c r="J21" s="116"/>
      <c r="K21" s="221"/>
      <c r="L21" s="94"/>
      <c r="M21" s="94"/>
      <c r="N21" s="94"/>
    </row>
    <row r="22" spans="2:15" ht="31.5" customHeight="1">
      <c r="B22" s="193" t="s">
        <v>49</v>
      </c>
      <c r="C22" s="278" t="s">
        <v>50</v>
      </c>
      <c r="D22" s="279"/>
      <c r="E22" s="280"/>
      <c r="F22" s="194" t="s">
        <v>51</v>
      </c>
      <c r="G22" s="194" t="s">
        <v>133</v>
      </c>
      <c r="H22" s="117"/>
      <c r="I22" s="117"/>
      <c r="J22" s="118"/>
      <c r="K22" s="222"/>
      <c r="L22" s="268">
        <f>G23</f>
        <v>45824</v>
      </c>
    </row>
    <row r="23" spans="2:15" ht="16.5" customHeight="1">
      <c r="B23" s="195"/>
      <c r="C23" s="196"/>
      <c r="D23" s="197"/>
      <c r="E23" s="198"/>
      <c r="F23" s="199">
        <f>G23+7</f>
        <v>45831</v>
      </c>
      <c r="G23" s="199">
        <v>45824</v>
      </c>
      <c r="H23" s="117"/>
      <c r="I23" s="117"/>
      <c r="J23" s="118"/>
      <c r="K23" s="222"/>
      <c r="L23" s="268"/>
      <c r="M23" s="96"/>
      <c r="N23" s="96"/>
    </row>
    <row r="24" spans="2:15" ht="27.75" customHeight="1">
      <c r="B24" s="122" t="s">
        <v>1</v>
      </c>
      <c r="C24" s="281" t="s">
        <v>100</v>
      </c>
      <c r="D24" s="282"/>
      <c r="E24" s="282"/>
      <c r="F24" s="123"/>
      <c r="G24" s="123"/>
      <c r="I24" s="113"/>
      <c r="J24" s="113"/>
      <c r="K24" s="87"/>
      <c r="L24" s="113"/>
      <c r="M24" s="113"/>
    </row>
    <row r="25" spans="2:15" ht="32.25" customHeight="1">
      <c r="B25" s="124">
        <v>1</v>
      </c>
      <c r="C25" s="281" t="s">
        <v>101</v>
      </c>
      <c r="D25" s="282"/>
      <c r="E25" s="283"/>
      <c r="F25" s="125"/>
      <c r="G25" s="125"/>
      <c r="H25" s="210" t="s">
        <v>74</v>
      </c>
      <c r="I25" s="200">
        <v>5700000</v>
      </c>
      <c r="J25" s="176"/>
      <c r="K25" s="223"/>
      <c r="L25" s="177"/>
      <c r="M25" s="177"/>
    </row>
    <row r="26" spans="2:15" ht="20.100000000000001" customHeight="1">
      <c r="B26" s="124">
        <v>1.1000000000000001</v>
      </c>
      <c r="C26" s="126"/>
      <c r="D26" s="284" t="s">
        <v>60</v>
      </c>
      <c r="E26" s="285"/>
      <c r="F26" s="158">
        <v>67245907685</v>
      </c>
      <c r="G26" s="158">
        <v>65549040497</v>
      </c>
      <c r="H26" s="210" t="s">
        <v>75</v>
      </c>
      <c r="I26" s="200">
        <v>5700000</v>
      </c>
      <c r="J26" s="177"/>
      <c r="K26" s="223"/>
      <c r="L26" s="178">
        <v>66085637605</v>
      </c>
      <c r="M26" s="179">
        <f>L26-G26</f>
        <v>536597108</v>
      </c>
      <c r="O26" s="154"/>
    </row>
    <row r="27" spans="2:15" ht="20.100000000000001" customHeight="1">
      <c r="B27" s="127">
        <v>1.2</v>
      </c>
      <c r="C27" s="128"/>
      <c r="D27" s="286" t="s">
        <v>61</v>
      </c>
      <c r="E27" s="287"/>
      <c r="F27" s="159">
        <v>1067395360</v>
      </c>
      <c r="G27" s="159">
        <v>1040460960</v>
      </c>
      <c r="H27" s="210" t="s">
        <v>77</v>
      </c>
      <c r="I27" s="201">
        <v>0</v>
      </c>
      <c r="J27" s="180"/>
      <c r="K27" s="224"/>
      <c r="L27" s="178">
        <v>1159397150</v>
      </c>
      <c r="M27" s="179">
        <f t="shared" ref="M27:M54" si="0">L27-G27</f>
        <v>118936190</v>
      </c>
      <c r="O27" s="154"/>
    </row>
    <row r="28" spans="2:15" ht="20.100000000000001" customHeight="1">
      <c r="B28" s="127">
        <v>1.3</v>
      </c>
      <c r="C28" s="128"/>
      <c r="D28" s="286" t="s">
        <v>62</v>
      </c>
      <c r="E28" s="287"/>
      <c r="F28" s="245">
        <v>10673.953600000001</v>
      </c>
      <c r="G28" s="245">
        <v>10404.6096</v>
      </c>
      <c r="I28" s="202"/>
      <c r="J28" s="177"/>
      <c r="K28" s="223"/>
      <c r="L28" s="178">
        <v>11593.97</v>
      </c>
      <c r="M28" s="179">
        <f>L28-G28</f>
        <v>1189.3603999999996</v>
      </c>
      <c r="O28" s="154"/>
    </row>
    <row r="29" spans="2:15" ht="33" customHeight="1">
      <c r="B29" s="127">
        <v>2</v>
      </c>
      <c r="C29" s="288" t="s">
        <v>102</v>
      </c>
      <c r="D29" s="276"/>
      <c r="E29" s="277"/>
      <c r="F29" s="159"/>
      <c r="G29" s="159"/>
      <c r="I29" s="202">
        <f>F23</f>
        <v>45831</v>
      </c>
      <c r="J29" s="181"/>
      <c r="K29" s="225"/>
      <c r="L29" s="178"/>
      <c r="M29" s="179">
        <f t="shared" si="0"/>
        <v>0</v>
      </c>
      <c r="N29" s="154"/>
    </row>
    <row r="30" spans="2:15" ht="20.100000000000001" customHeight="1" thickBot="1">
      <c r="B30" s="127">
        <v>2.1</v>
      </c>
      <c r="C30" s="128"/>
      <c r="D30" s="286" t="s">
        <v>60</v>
      </c>
      <c r="E30" s="287"/>
      <c r="F30" s="173">
        <v>68038278888</v>
      </c>
      <c r="G30" s="159">
        <v>67245907685</v>
      </c>
      <c r="H30" s="210" t="s">
        <v>41</v>
      </c>
      <c r="I30" s="203">
        <v>72193296117</v>
      </c>
      <c r="J30" s="182"/>
      <c r="K30" s="226"/>
      <c r="L30" s="178">
        <v>67453410907</v>
      </c>
      <c r="M30" s="179">
        <f t="shared" si="0"/>
        <v>207503222</v>
      </c>
      <c r="N30" s="154"/>
    </row>
    <row r="31" spans="2:15" ht="20.100000000000001" customHeight="1" thickBot="1">
      <c r="B31" s="127">
        <v>2.2000000000000002</v>
      </c>
      <c r="C31" s="128"/>
      <c r="D31" s="286" t="s">
        <v>61</v>
      </c>
      <c r="E31" s="287"/>
      <c r="F31" s="173">
        <v>1079972680</v>
      </c>
      <c r="G31" s="159">
        <v>1067395360</v>
      </c>
      <c r="I31" s="203"/>
      <c r="J31" s="182"/>
      <c r="K31" s="226"/>
      <c r="L31" s="178">
        <v>1183393173</v>
      </c>
      <c r="M31" s="179">
        <f t="shared" si="0"/>
        <v>115997813</v>
      </c>
      <c r="N31" s="154"/>
    </row>
    <row r="32" spans="2:15" ht="20.100000000000001" customHeight="1" thickBot="1">
      <c r="B32" s="127">
        <v>2.2999999999999998</v>
      </c>
      <c r="C32" s="128"/>
      <c r="D32" s="286" t="s">
        <v>62</v>
      </c>
      <c r="E32" s="287"/>
      <c r="F32" s="247">
        <v>10799.7268</v>
      </c>
      <c r="G32" s="245">
        <v>10673.953600000001</v>
      </c>
      <c r="H32" s="210" t="s">
        <v>113</v>
      </c>
      <c r="I32" s="204">
        <v>57</v>
      </c>
      <c r="J32" s="182"/>
      <c r="K32" s="226"/>
      <c r="L32" s="178">
        <v>11833.93</v>
      </c>
      <c r="M32" s="179">
        <f t="shared" si="0"/>
        <v>1159.9763999999996</v>
      </c>
      <c r="N32" s="154"/>
    </row>
    <row r="33" spans="2:15" ht="35.1" customHeight="1" thickBot="1">
      <c r="B33" s="127">
        <v>3</v>
      </c>
      <c r="C33" s="275" t="s">
        <v>93</v>
      </c>
      <c r="D33" s="276"/>
      <c r="E33" s="277"/>
      <c r="F33" s="159">
        <v>792371203</v>
      </c>
      <c r="G33" s="159">
        <v>1696867188</v>
      </c>
      <c r="I33" s="204"/>
      <c r="J33" s="182"/>
      <c r="K33" s="226"/>
      <c r="L33" s="178">
        <v>1367773302</v>
      </c>
      <c r="M33" s="179">
        <f t="shared" si="0"/>
        <v>-329093886</v>
      </c>
      <c r="N33" s="154"/>
    </row>
    <row r="34" spans="2:15" ht="27" customHeight="1" thickBot="1">
      <c r="B34" s="127">
        <v>3.1</v>
      </c>
      <c r="C34" s="130"/>
      <c r="D34" s="298" t="s">
        <v>92</v>
      </c>
      <c r="E34" s="299"/>
      <c r="F34" s="159">
        <v>792371203</v>
      </c>
      <c r="G34" s="159">
        <v>1696867188</v>
      </c>
      <c r="H34" s="210" t="s">
        <v>114</v>
      </c>
      <c r="I34" s="205">
        <v>1266549054</v>
      </c>
      <c r="J34" s="182"/>
      <c r="K34" s="226"/>
      <c r="L34" s="178">
        <v>1367773302</v>
      </c>
      <c r="M34" s="179">
        <f t="shared" si="0"/>
        <v>-329093886</v>
      </c>
      <c r="N34" s="154"/>
    </row>
    <row r="35" spans="2:15" ht="27.75" customHeight="1" thickBot="1">
      <c r="B35" s="127">
        <v>3.2</v>
      </c>
      <c r="C35" s="131"/>
      <c r="D35" s="298" t="s">
        <v>76</v>
      </c>
      <c r="E35" s="299"/>
      <c r="F35" s="173"/>
      <c r="G35" s="159"/>
      <c r="I35" s="205"/>
      <c r="J35" s="182"/>
      <c r="K35" s="226"/>
      <c r="L35" s="178">
        <v>0</v>
      </c>
      <c r="M35" s="179">
        <f t="shared" si="0"/>
        <v>0</v>
      </c>
      <c r="N35" s="154"/>
    </row>
    <row r="36" spans="2:15" ht="27" customHeight="1" thickBot="1">
      <c r="B36" s="127">
        <v>3.3</v>
      </c>
      <c r="C36" s="131"/>
      <c r="D36" s="298" t="s">
        <v>52</v>
      </c>
      <c r="E36" s="299"/>
      <c r="F36" s="157"/>
      <c r="G36" s="160"/>
      <c r="H36" s="210" t="s">
        <v>115</v>
      </c>
      <c r="I36" s="206">
        <v>12665.49</v>
      </c>
      <c r="J36" s="183"/>
      <c r="K36" s="226"/>
      <c r="L36" s="178">
        <v>0</v>
      </c>
      <c r="M36" s="179">
        <f t="shared" si="0"/>
        <v>0</v>
      </c>
      <c r="O36" s="154"/>
    </row>
    <row r="37" spans="2:15" ht="32.1" customHeight="1">
      <c r="B37" s="132">
        <v>4</v>
      </c>
      <c r="C37" s="300" t="s">
        <v>103</v>
      </c>
      <c r="D37" s="301"/>
      <c r="E37" s="302"/>
      <c r="F37" s="244">
        <v>125.7732</v>
      </c>
      <c r="G37" s="246">
        <v>269.34399999999999</v>
      </c>
      <c r="I37" s="207"/>
      <c r="J37" s="184"/>
      <c r="K37" s="226"/>
      <c r="L37" s="178">
        <v>239.96000000000095</v>
      </c>
      <c r="M37" s="179">
        <f t="shared" si="0"/>
        <v>-29.383999999999048</v>
      </c>
      <c r="O37" s="154"/>
    </row>
    <row r="38" spans="2:15" ht="32.1" customHeight="1">
      <c r="B38" s="127">
        <v>5</v>
      </c>
      <c r="C38" s="288" t="s">
        <v>104</v>
      </c>
      <c r="D38" s="276"/>
      <c r="E38" s="276"/>
      <c r="F38" s="161"/>
      <c r="G38" s="161"/>
      <c r="I38" s="208">
        <v>736543004</v>
      </c>
      <c r="J38" s="186"/>
      <c r="K38" s="226"/>
      <c r="L38" s="178"/>
      <c r="M38" s="179">
        <f t="shared" si="0"/>
        <v>0</v>
      </c>
      <c r="O38" s="154"/>
    </row>
    <row r="39" spans="2:15" ht="20.100000000000001" customHeight="1">
      <c r="B39" s="127">
        <v>5.0999999999999996</v>
      </c>
      <c r="C39" s="131"/>
      <c r="D39" s="286" t="s">
        <v>56</v>
      </c>
      <c r="E39" s="287"/>
      <c r="F39" s="159">
        <v>68363117149</v>
      </c>
      <c r="G39" s="159">
        <v>68363117149</v>
      </c>
      <c r="H39" s="215"/>
      <c r="I39" s="209"/>
      <c r="J39" s="187"/>
      <c r="K39" s="226"/>
      <c r="L39" s="178">
        <v>71423427073</v>
      </c>
      <c r="M39" s="179">
        <f t="shared" si="0"/>
        <v>3060309924</v>
      </c>
      <c r="O39" s="154"/>
    </row>
    <row r="40" spans="2:15" ht="20.100000000000001" customHeight="1">
      <c r="B40" s="127">
        <v>5.2</v>
      </c>
      <c r="C40" s="131"/>
      <c r="D40" s="286" t="s">
        <v>57</v>
      </c>
      <c r="E40" s="287"/>
      <c r="F40" s="159">
        <v>54222704675</v>
      </c>
      <c r="G40" s="159">
        <v>54222704675</v>
      </c>
      <c r="H40" s="215"/>
      <c r="I40" s="209">
        <v>12400</v>
      </c>
      <c r="J40" s="187"/>
      <c r="K40" s="226"/>
      <c r="L40" s="178">
        <v>56861176500</v>
      </c>
      <c r="M40" s="179">
        <f t="shared" si="0"/>
        <v>2638471825</v>
      </c>
      <c r="O40" s="154"/>
    </row>
    <row r="41" spans="2:15" ht="32.1" customHeight="1">
      <c r="B41" s="134">
        <v>6</v>
      </c>
      <c r="C41" s="303" t="s">
        <v>111</v>
      </c>
      <c r="D41" s="301"/>
      <c r="E41" s="301"/>
      <c r="F41" s="150"/>
      <c r="G41" s="129"/>
      <c r="I41" s="208"/>
      <c r="J41" s="184"/>
      <c r="K41" s="227"/>
      <c r="L41" s="184"/>
      <c r="M41" s="179">
        <f t="shared" si="0"/>
        <v>0</v>
      </c>
      <c r="O41" s="154"/>
    </row>
    <row r="42" spans="2:15" ht="16.5">
      <c r="B42" s="134">
        <v>6.1</v>
      </c>
      <c r="C42" s="135"/>
      <c r="D42" s="136" t="s">
        <v>119</v>
      </c>
      <c r="E42" s="136"/>
      <c r="F42" s="129"/>
      <c r="G42" s="129"/>
      <c r="I42" s="185"/>
      <c r="J42" s="184"/>
      <c r="K42" s="227"/>
      <c r="L42" s="184"/>
      <c r="M42" s="179">
        <f t="shared" si="0"/>
        <v>0</v>
      </c>
      <c r="O42" s="154"/>
    </row>
    <row r="43" spans="2:15" ht="16.5">
      <c r="B43" s="134">
        <v>6.2</v>
      </c>
      <c r="C43" s="135"/>
      <c r="D43" s="136" t="s">
        <v>120</v>
      </c>
      <c r="E43" s="136"/>
      <c r="F43" s="129"/>
      <c r="G43" s="129"/>
      <c r="I43" s="188"/>
      <c r="J43" s="184"/>
      <c r="K43" s="227"/>
      <c r="L43" s="184"/>
      <c r="M43" s="179">
        <f t="shared" si="0"/>
        <v>0</v>
      </c>
      <c r="O43" s="154"/>
    </row>
    <row r="44" spans="2:15" ht="16.5">
      <c r="B44" s="134">
        <v>6.3</v>
      </c>
      <c r="C44" s="135"/>
      <c r="D44" s="136" t="s">
        <v>121</v>
      </c>
      <c r="E44" s="136"/>
      <c r="F44" s="129"/>
      <c r="G44" s="129"/>
      <c r="I44" s="189"/>
      <c r="J44" s="184"/>
      <c r="K44" s="227"/>
      <c r="L44" s="184"/>
      <c r="M44" s="179">
        <f t="shared" si="0"/>
        <v>0</v>
      </c>
      <c r="O44" s="154"/>
    </row>
    <row r="45" spans="2:15" ht="42" customHeight="1">
      <c r="B45" s="137" t="s">
        <v>2</v>
      </c>
      <c r="C45" s="288" t="s">
        <v>105</v>
      </c>
      <c r="D45" s="276"/>
      <c r="E45" s="276"/>
      <c r="F45" s="234"/>
      <c r="G45" s="133"/>
      <c r="I45" s="190"/>
      <c r="J45" s="184"/>
      <c r="K45" s="227"/>
      <c r="L45" s="184"/>
      <c r="M45" s="179">
        <f t="shared" si="0"/>
        <v>0</v>
      </c>
      <c r="O45" s="154"/>
    </row>
    <row r="46" spans="2:15" ht="32.1" customHeight="1">
      <c r="B46" s="127">
        <v>1</v>
      </c>
      <c r="C46" s="288" t="s">
        <v>106</v>
      </c>
      <c r="D46" s="276"/>
      <c r="E46" s="277"/>
      <c r="F46" s="129">
        <f>G47</f>
        <v>10580</v>
      </c>
      <c r="G46" s="129">
        <v>10430</v>
      </c>
      <c r="I46" s="181"/>
      <c r="J46" s="184"/>
      <c r="K46" s="227"/>
      <c r="L46" s="184">
        <v>12100</v>
      </c>
      <c r="M46" s="179">
        <f t="shared" si="0"/>
        <v>1670</v>
      </c>
      <c r="O46" s="154"/>
    </row>
    <row r="47" spans="2:15" ht="32.1" customHeight="1">
      <c r="B47" s="127">
        <v>2</v>
      </c>
      <c r="C47" s="288" t="s">
        <v>107</v>
      </c>
      <c r="D47" s="276"/>
      <c r="E47" s="277"/>
      <c r="F47" s="248">
        <v>10750</v>
      </c>
      <c r="G47" s="129">
        <v>10580</v>
      </c>
      <c r="I47" s="191"/>
      <c r="J47" s="184"/>
      <c r="K47" s="227"/>
      <c r="L47" s="184">
        <v>12470</v>
      </c>
      <c r="M47" s="179">
        <f t="shared" si="0"/>
        <v>1890</v>
      </c>
      <c r="O47" s="154"/>
    </row>
    <row r="48" spans="2:15" ht="32.1" customHeight="1">
      <c r="B48" s="127">
        <v>3</v>
      </c>
      <c r="C48" s="288" t="s">
        <v>108</v>
      </c>
      <c r="D48" s="276"/>
      <c r="E48" s="277"/>
      <c r="F48" s="174">
        <f>F47-F46</f>
        <v>170</v>
      </c>
      <c r="G48" s="174">
        <v>150</v>
      </c>
      <c r="I48" s="192"/>
      <c r="J48" s="184"/>
      <c r="K48" s="227"/>
      <c r="L48" s="184">
        <v>370</v>
      </c>
      <c r="M48" s="179">
        <f t="shared" si="0"/>
        <v>220</v>
      </c>
      <c r="O48" s="154"/>
    </row>
    <row r="49" spans="2:15" ht="32.1" customHeight="1">
      <c r="B49" s="293">
        <v>4</v>
      </c>
      <c r="C49" s="288" t="s">
        <v>109</v>
      </c>
      <c r="D49" s="276"/>
      <c r="E49" s="276"/>
      <c r="F49" s="234"/>
      <c r="G49" s="133"/>
      <c r="I49" s="179"/>
      <c r="J49" s="184"/>
      <c r="K49" s="227"/>
      <c r="L49" s="184"/>
      <c r="M49" s="179">
        <f t="shared" si="0"/>
        <v>0</v>
      </c>
      <c r="O49" s="154"/>
    </row>
    <row r="50" spans="2:15" ht="15.95" customHeight="1">
      <c r="B50" s="294"/>
      <c r="C50" s="131"/>
      <c r="D50" s="286" t="s">
        <v>58</v>
      </c>
      <c r="E50" s="287"/>
      <c r="F50" s="151">
        <f>F47-F32</f>
        <v>-49.726800000000367</v>
      </c>
      <c r="G50" s="151">
        <v>-93.953600000000733</v>
      </c>
      <c r="I50" s="179"/>
      <c r="J50" s="184"/>
      <c r="K50" s="227"/>
      <c r="L50" s="184">
        <v>636.06999999999971</v>
      </c>
      <c r="M50" s="179">
        <f t="shared" si="0"/>
        <v>730.02360000000044</v>
      </c>
      <c r="O50" s="154"/>
    </row>
    <row r="51" spans="2:15" ht="15.95" customHeight="1">
      <c r="B51" s="295"/>
      <c r="C51" s="131"/>
      <c r="D51" s="286" t="s">
        <v>59</v>
      </c>
      <c r="E51" s="287"/>
      <c r="F51" s="138">
        <f>F47/F32-1</f>
        <v>-4.6044498088599894E-3</v>
      </c>
      <c r="G51" s="138">
        <v>-8.8021368202313433E-3</v>
      </c>
      <c r="H51" s="214"/>
      <c r="I51" s="179"/>
      <c r="J51" s="177"/>
      <c r="K51" s="223"/>
      <c r="L51" s="177">
        <v>5.3749684170854461E-2</v>
      </c>
      <c r="M51" s="179">
        <f t="shared" si="0"/>
        <v>6.2551820991085805E-2</v>
      </c>
      <c r="O51" s="154"/>
    </row>
    <row r="52" spans="2:15" ht="31.5" customHeight="1">
      <c r="B52" s="293">
        <v>5</v>
      </c>
      <c r="C52" s="288" t="s">
        <v>110</v>
      </c>
      <c r="D52" s="276"/>
      <c r="E52" s="276"/>
      <c r="F52" s="133"/>
      <c r="G52" s="133"/>
      <c r="I52" s="209"/>
      <c r="J52" s="177"/>
      <c r="K52" s="223"/>
      <c r="L52" s="177"/>
      <c r="M52" s="179">
        <f t="shared" si="0"/>
        <v>0</v>
      </c>
      <c r="O52" s="154"/>
    </row>
    <row r="53" spans="2:15" ht="15.95" customHeight="1">
      <c r="B53" s="294"/>
      <c r="C53" s="131"/>
      <c r="D53" s="286" t="s">
        <v>56</v>
      </c>
      <c r="E53" s="287"/>
      <c r="F53" s="129">
        <f>'MIN MAX'!S1</f>
        <v>10750</v>
      </c>
      <c r="G53" s="129">
        <v>10670</v>
      </c>
      <c r="H53" s="210" t="s">
        <v>116</v>
      </c>
      <c r="I53" s="209">
        <v>16930</v>
      </c>
      <c r="J53" s="187"/>
      <c r="K53" s="226">
        <f>F53-I53</f>
        <v>-6180</v>
      </c>
      <c r="L53" s="177">
        <v>16930</v>
      </c>
      <c r="M53" s="179">
        <f t="shared" si="0"/>
        <v>6260</v>
      </c>
      <c r="O53" s="154"/>
    </row>
    <row r="54" spans="2:15" ht="15.95" customHeight="1">
      <c r="B54" s="295"/>
      <c r="C54" s="131"/>
      <c r="D54" s="286" t="s">
        <v>57</v>
      </c>
      <c r="E54" s="287"/>
      <c r="F54" s="129">
        <f>'MIN MAX'!S2</f>
        <v>8710</v>
      </c>
      <c r="G54" s="129">
        <v>8710</v>
      </c>
      <c r="H54" s="210" t="s">
        <v>117</v>
      </c>
      <c r="I54" s="209">
        <v>10820</v>
      </c>
      <c r="J54" s="175"/>
      <c r="K54" s="226">
        <f>F54-I54</f>
        <v>-2110</v>
      </c>
      <c r="L54" s="68">
        <v>10820</v>
      </c>
      <c r="M54" s="179">
        <f t="shared" si="0"/>
        <v>2110</v>
      </c>
      <c r="O54" s="154"/>
    </row>
    <row r="55" spans="2:15" ht="15.95" customHeight="1">
      <c r="B55" s="162"/>
      <c r="C55" s="163"/>
      <c r="D55" s="164"/>
      <c r="E55" s="164"/>
      <c r="F55" s="165"/>
      <c r="G55" s="166"/>
      <c r="I55" s="88"/>
      <c r="J55" s="119"/>
      <c r="K55" s="228"/>
      <c r="L55" s="113"/>
      <c r="M55" s="88"/>
      <c r="O55" s="154"/>
    </row>
    <row r="56" spans="2:15" ht="18.75" hidden="1" customHeight="1">
      <c r="B56" s="139"/>
      <c r="C56" s="139"/>
      <c r="D56" s="140"/>
      <c r="E56" s="140"/>
      <c r="F56" s="141"/>
      <c r="G56" s="141"/>
      <c r="I56" s="88">
        <v>22900</v>
      </c>
      <c r="J56" s="12"/>
      <c r="K56" s="229"/>
      <c r="L56" s="113"/>
      <c r="M56" s="113"/>
    </row>
    <row r="57" spans="2:15" ht="15" customHeight="1">
      <c r="B57" s="289" t="s">
        <v>53</v>
      </c>
      <c r="C57" s="289"/>
      <c r="D57" s="289"/>
      <c r="E57" s="142"/>
      <c r="F57" s="290" t="s">
        <v>78</v>
      </c>
      <c r="G57" s="290"/>
      <c r="H57" s="211"/>
      <c r="I57" s="88"/>
      <c r="J57" s="92"/>
      <c r="K57" s="230"/>
      <c r="L57" s="120"/>
      <c r="M57" s="120"/>
    </row>
    <row r="58" spans="2:15" ht="15" customHeight="1">
      <c r="B58" s="291" t="s">
        <v>54</v>
      </c>
      <c r="C58" s="291"/>
      <c r="D58" s="291"/>
      <c r="E58" s="143"/>
      <c r="F58" s="292" t="s">
        <v>55</v>
      </c>
      <c r="G58" s="292"/>
      <c r="H58" s="211"/>
      <c r="I58" s="88"/>
      <c r="J58" s="120"/>
      <c r="K58" s="231"/>
      <c r="L58" s="121"/>
      <c r="M58" s="121"/>
    </row>
    <row r="59" spans="2:15" ht="15.75">
      <c r="B59" s="155"/>
      <c r="C59" s="155"/>
      <c r="D59" s="155"/>
      <c r="E59" s="156"/>
      <c r="F59" s="146"/>
      <c r="G59" s="146"/>
      <c r="H59" s="211"/>
      <c r="I59" s="88"/>
      <c r="J59" s="120"/>
      <c r="K59" s="231"/>
      <c r="L59" s="121"/>
      <c r="M59" s="121"/>
    </row>
    <row r="60" spans="2:15" ht="15.75">
      <c r="B60" s="169"/>
      <c r="C60" s="169"/>
      <c r="D60" s="169"/>
      <c r="E60" s="170"/>
      <c r="F60" s="146"/>
      <c r="G60" s="146"/>
      <c r="H60" s="211"/>
      <c r="I60" s="88"/>
      <c r="J60" s="120"/>
      <c r="K60" s="231"/>
      <c r="L60" s="121"/>
      <c r="M60" s="121"/>
    </row>
    <row r="61" spans="2:15" ht="15.75">
      <c r="B61" s="169"/>
      <c r="C61" s="169"/>
      <c r="D61" s="169"/>
      <c r="E61" s="170"/>
      <c r="F61" s="146"/>
      <c r="G61" s="146"/>
      <c r="H61" s="211"/>
      <c r="I61" s="88"/>
      <c r="J61" s="120"/>
      <c r="K61" s="231"/>
      <c r="L61" s="121"/>
      <c r="M61" s="121"/>
    </row>
    <row r="62" spans="2:15" ht="15.75">
      <c r="B62" s="12"/>
      <c r="C62" s="12"/>
      <c r="D62" s="12"/>
      <c r="E62" s="147"/>
      <c r="F62" s="148"/>
      <c r="G62" s="149"/>
      <c r="H62" s="211"/>
      <c r="I62" s="88"/>
      <c r="J62" s="296"/>
      <c r="K62" s="296"/>
      <c r="L62" s="296"/>
      <c r="M62" s="121"/>
    </row>
    <row r="63" spans="2:15" ht="15.75">
      <c r="B63" s="304"/>
      <c r="C63" s="304"/>
      <c r="D63" s="304"/>
      <c r="E63" s="305"/>
      <c r="F63" s="305"/>
      <c r="G63" s="305"/>
      <c r="H63" s="211"/>
      <c r="I63" s="88"/>
      <c r="J63" s="120"/>
      <c r="K63" s="231"/>
      <c r="L63" s="121"/>
      <c r="M63" s="121"/>
    </row>
    <row r="64" spans="2:15" ht="15.75">
      <c r="B64" s="144"/>
      <c r="C64" s="144"/>
      <c r="D64" s="144"/>
      <c r="E64" s="145"/>
      <c r="F64" s="146"/>
      <c r="G64" s="146"/>
      <c r="H64" s="211"/>
      <c r="I64" s="88"/>
      <c r="J64" s="120"/>
      <c r="K64" s="231"/>
      <c r="L64" s="121"/>
      <c r="M64" s="121"/>
    </row>
    <row r="65" spans="2:13" ht="15.75">
      <c r="B65" s="12"/>
      <c r="C65" s="12"/>
      <c r="D65" s="12"/>
      <c r="E65" s="147"/>
      <c r="F65" s="148"/>
      <c r="G65" s="149"/>
      <c r="H65" s="211"/>
      <c r="I65" s="120"/>
      <c r="J65" s="296"/>
      <c r="K65" s="296"/>
      <c r="L65" s="296"/>
      <c r="M65" s="121"/>
    </row>
    <row r="66" spans="2:13" ht="15.75">
      <c r="B66" s="12"/>
      <c r="C66" s="12"/>
      <c r="D66" s="12"/>
      <c r="E66" s="147"/>
      <c r="F66" s="148"/>
      <c r="G66" s="149"/>
      <c r="H66" s="211"/>
      <c r="I66" s="120"/>
      <c r="J66" s="171"/>
      <c r="K66" s="230"/>
      <c r="L66" s="171"/>
      <c r="M66" s="121"/>
    </row>
    <row r="67" spans="2:13" ht="15.75">
      <c r="B67" s="92"/>
      <c r="C67" s="92"/>
      <c r="D67" s="92"/>
      <c r="E67" s="70"/>
      <c r="F67" s="71"/>
      <c r="G67" s="72"/>
      <c r="H67" s="211"/>
      <c r="I67" s="88"/>
      <c r="J67" s="308"/>
      <c r="K67" s="308"/>
      <c r="L67" s="308"/>
      <c r="M67" s="121"/>
    </row>
    <row r="68" spans="2:13" ht="15.75">
      <c r="B68" s="89"/>
      <c r="C68" s="86"/>
      <c r="D68" s="89"/>
      <c r="E68" s="70"/>
      <c r="F68" s="71"/>
      <c r="G68" s="72"/>
      <c r="H68" s="211"/>
      <c r="I68" s="88"/>
      <c r="J68" s="120"/>
      <c r="K68" s="231"/>
      <c r="L68" s="121"/>
      <c r="M68" s="121"/>
    </row>
    <row r="69" spans="2:13" ht="15.75">
      <c r="B69" s="172" t="s">
        <v>64</v>
      </c>
      <c r="C69" s="172"/>
      <c r="D69" s="172"/>
      <c r="E69" s="70"/>
      <c r="F69" s="172" t="s">
        <v>131</v>
      </c>
      <c r="G69" s="172"/>
      <c r="H69" s="211"/>
      <c r="I69" s="120"/>
      <c r="J69" s="120"/>
      <c r="K69" s="231"/>
      <c r="L69" s="121"/>
      <c r="M69" s="121"/>
    </row>
    <row r="70" spans="2:13" ht="15.75">
      <c r="B70" s="167" t="s">
        <v>118</v>
      </c>
      <c r="C70" s="167"/>
      <c r="D70" s="167"/>
      <c r="E70" s="70"/>
      <c r="F70" s="236" t="s">
        <v>123</v>
      </c>
      <c r="G70" s="237"/>
      <c r="H70" s="211"/>
      <c r="I70" s="120"/>
      <c r="J70" s="120"/>
      <c r="K70" s="231"/>
      <c r="L70" s="121"/>
      <c r="M70" s="121"/>
    </row>
    <row r="71" spans="2:13" ht="15.75">
      <c r="B71" s="168" t="s">
        <v>112</v>
      </c>
      <c r="C71" s="168"/>
      <c r="D71" s="168"/>
      <c r="E71" s="238"/>
      <c r="F71" s="239" t="s">
        <v>124</v>
      </c>
      <c r="G71" s="240"/>
      <c r="I71" s="120"/>
    </row>
    <row r="72" spans="2:13" ht="30" customHeight="1">
      <c r="B72" s="78"/>
      <c r="C72" s="235"/>
      <c r="D72" s="235"/>
      <c r="E72" s="241"/>
      <c r="F72" s="306" t="s">
        <v>125</v>
      </c>
      <c r="G72" s="306"/>
      <c r="H72" s="211"/>
      <c r="I72" s="120"/>
      <c r="J72" s="120"/>
      <c r="K72" s="231"/>
      <c r="L72" s="121"/>
      <c r="M72" s="121"/>
    </row>
    <row r="73" spans="2:13" ht="48" customHeight="1">
      <c r="B73" s="238"/>
      <c r="C73" s="238"/>
      <c r="D73" s="238"/>
      <c r="E73" s="238"/>
      <c r="F73" s="306" t="s">
        <v>126</v>
      </c>
      <c r="G73" s="306"/>
      <c r="I73" s="120"/>
    </row>
    <row r="74" spans="2:13" ht="15" hidden="1" customHeight="1">
      <c r="B74" s="167" t="s">
        <v>118</v>
      </c>
      <c r="C74" s="238"/>
      <c r="D74" s="238"/>
      <c r="E74" s="238"/>
      <c r="F74" s="236" t="s">
        <v>127</v>
      </c>
      <c r="G74" s="242"/>
      <c r="I74" s="120"/>
    </row>
    <row r="75" spans="2:13" ht="20.25" hidden="1" customHeight="1">
      <c r="B75" s="168" t="s">
        <v>112</v>
      </c>
      <c r="C75" s="238"/>
      <c r="D75" s="238"/>
      <c r="E75" s="238"/>
      <c r="F75" s="239" t="s">
        <v>128</v>
      </c>
      <c r="G75" s="242"/>
      <c r="I75" s="120"/>
    </row>
    <row r="76" spans="2:13" ht="46.5" hidden="1" customHeight="1">
      <c r="B76" s="238"/>
      <c r="C76" s="238"/>
      <c r="D76" s="238"/>
      <c r="E76" s="238"/>
      <c r="F76" s="307" t="s">
        <v>129</v>
      </c>
      <c r="G76" s="307"/>
      <c r="I76" s="120"/>
    </row>
    <row r="77" spans="2:13" ht="49.5" hidden="1" customHeight="1">
      <c r="B77" s="238"/>
      <c r="C77" s="238"/>
      <c r="D77" s="238"/>
      <c r="E77" s="238"/>
      <c r="F77" s="307" t="s">
        <v>130</v>
      </c>
      <c r="G77" s="307"/>
      <c r="I77" s="120"/>
    </row>
    <row r="78" spans="2:13" ht="15" customHeight="1">
      <c r="I78" s="120"/>
    </row>
    <row r="80" spans="2:13">
      <c r="I80" s="120"/>
    </row>
    <row r="82" spans="9:11">
      <c r="J82" s="113"/>
      <c r="K82" s="87"/>
    </row>
    <row r="83" spans="9:11">
      <c r="J83" s="113"/>
      <c r="K83" s="87"/>
    </row>
    <row r="84" spans="9:11">
      <c r="J84" s="113"/>
      <c r="K84" s="87"/>
    </row>
    <row r="85" spans="9:11">
      <c r="J85" s="109"/>
      <c r="K85" s="220"/>
    </row>
    <row r="86" spans="9:11">
      <c r="J86" s="120"/>
      <c r="K86" s="231"/>
    </row>
    <row r="87" spans="9:11">
      <c r="J87" s="120"/>
      <c r="K87" s="231"/>
    </row>
    <row r="88" spans="9:11">
      <c r="J88" s="121"/>
      <c r="K88" s="232"/>
    </row>
    <row r="89" spans="9:11">
      <c r="J89" s="121"/>
      <c r="K89" s="232"/>
    </row>
    <row r="90" spans="9:11" ht="15.75">
      <c r="I90" s="12"/>
      <c r="J90" s="153"/>
      <c r="K90" s="230"/>
    </row>
    <row r="91" spans="9:11" ht="15.75">
      <c r="I91" s="92"/>
      <c r="J91" s="152"/>
      <c r="K91" s="233"/>
    </row>
    <row r="92" spans="9:11">
      <c r="I92" s="113"/>
      <c r="J92" s="121"/>
      <c r="K92" s="232"/>
    </row>
    <row r="93" spans="9:11">
      <c r="I93" s="109"/>
      <c r="J93" s="121"/>
      <c r="K93" s="232"/>
    </row>
    <row r="94" spans="9:11" ht="15.75">
      <c r="I94" s="12"/>
      <c r="J94" s="121"/>
      <c r="K94" s="232"/>
    </row>
    <row r="95" spans="9:11" ht="15.75">
      <c r="I95" s="92"/>
      <c r="J95" s="121"/>
      <c r="K95" s="232"/>
    </row>
    <row r="96" spans="9:11">
      <c r="I96" s="120"/>
    </row>
    <row r="97" spans="9:9">
      <c r="I97" s="120"/>
    </row>
    <row r="98" spans="9:9" ht="15.75">
      <c r="I98" s="153"/>
    </row>
    <row r="99" spans="9:9" ht="15.75">
      <c r="I99" s="152"/>
    </row>
    <row r="100" spans="9:9">
      <c r="I100" s="120"/>
    </row>
    <row r="101" spans="9:9">
      <c r="I101" s="120"/>
    </row>
    <row r="102" spans="9:9">
      <c r="I102" s="120"/>
    </row>
    <row r="103" spans="9:9">
      <c r="I103" s="120"/>
    </row>
  </sheetData>
  <mergeCells count="53">
    <mergeCell ref="F73:G73"/>
    <mergeCell ref="F77:G77"/>
    <mergeCell ref="F72:G72"/>
    <mergeCell ref="F76:G76"/>
    <mergeCell ref="J67:L67"/>
    <mergeCell ref="J65:L65"/>
    <mergeCell ref="J62:L62"/>
    <mergeCell ref="E18:F18"/>
    <mergeCell ref="C48:E48"/>
    <mergeCell ref="D34:E34"/>
    <mergeCell ref="D35:E35"/>
    <mergeCell ref="D36:E36"/>
    <mergeCell ref="C37:E37"/>
    <mergeCell ref="C38:E38"/>
    <mergeCell ref="D39:E39"/>
    <mergeCell ref="D40:E40"/>
    <mergeCell ref="C41:E41"/>
    <mergeCell ref="C45:E45"/>
    <mergeCell ref="C46:E46"/>
    <mergeCell ref="B63:D63"/>
    <mergeCell ref="E63:G63"/>
    <mergeCell ref="B57:D57"/>
    <mergeCell ref="F57:G57"/>
    <mergeCell ref="B58:D58"/>
    <mergeCell ref="F58:G58"/>
    <mergeCell ref="C47:E47"/>
    <mergeCell ref="B49:B51"/>
    <mergeCell ref="C49:E49"/>
    <mergeCell ref="D50:E50"/>
    <mergeCell ref="D51:E51"/>
    <mergeCell ref="B52:B54"/>
    <mergeCell ref="C52:E52"/>
    <mergeCell ref="D53:E53"/>
    <mergeCell ref="D54:E54"/>
    <mergeCell ref="C33:E33"/>
    <mergeCell ref="C22:E22"/>
    <mergeCell ref="C24:E24"/>
    <mergeCell ref="C25:E25"/>
    <mergeCell ref="D26:E26"/>
    <mergeCell ref="D27:E27"/>
    <mergeCell ref="D28:E28"/>
    <mergeCell ref="C29:E29"/>
    <mergeCell ref="D30:E30"/>
    <mergeCell ref="D31:E31"/>
    <mergeCell ref="D32:E32"/>
    <mergeCell ref="L22:L23"/>
    <mergeCell ref="B1:G1"/>
    <mergeCell ref="B2:G2"/>
    <mergeCell ref="B4:G4"/>
    <mergeCell ref="E13:G13"/>
    <mergeCell ref="E14:G14"/>
    <mergeCell ref="E17:G17"/>
    <mergeCell ref="E19:G19"/>
  </mergeCells>
  <pageMargins left="0.6692913385826772" right="0.15748031496062992" top="0.19685039370078741" bottom="0" header="0.23622047244094491" footer="0"/>
  <pageSetup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topLeftCell="A58" workbookViewId="0">
      <selection activeCell="S73" sqref="S73"/>
    </sheetView>
  </sheetViews>
  <sheetFormatPr defaultRowHeight="15"/>
  <cols>
    <col min="19" max="19" width="10.42578125" bestFit="1" customWidth="1"/>
  </cols>
  <sheetData>
    <row r="1" spans="1:19">
      <c r="A1" s="314" t="s">
        <v>0</v>
      </c>
      <c r="B1" s="314" t="s">
        <v>69</v>
      </c>
      <c r="C1" s="314" t="s">
        <v>135</v>
      </c>
      <c r="D1" s="312" t="s">
        <v>136</v>
      </c>
      <c r="E1" s="312" t="s">
        <v>137</v>
      </c>
      <c r="F1" s="312" t="s">
        <v>138</v>
      </c>
      <c r="G1" s="312" t="s">
        <v>139</v>
      </c>
      <c r="H1" s="312" t="s">
        <v>140</v>
      </c>
      <c r="I1" s="312" t="s">
        <v>141</v>
      </c>
      <c r="J1" s="309" t="s">
        <v>142</v>
      </c>
      <c r="K1" s="309"/>
      <c r="L1" s="309" t="s">
        <v>143</v>
      </c>
      <c r="M1" s="309"/>
      <c r="N1" s="309" t="s">
        <v>144</v>
      </c>
      <c r="O1" s="309"/>
      <c r="P1" s="309" t="s">
        <v>145</v>
      </c>
      <c r="Q1" s="309"/>
      <c r="R1" s="310" t="s">
        <v>146</v>
      </c>
      <c r="S1" s="261">
        <f>MAX($S$3:$S$367)</f>
        <v>10750</v>
      </c>
    </row>
    <row r="2" spans="1:19">
      <c r="A2" s="315"/>
      <c r="B2" s="315"/>
      <c r="C2" s="315"/>
      <c r="D2" s="313"/>
      <c r="E2" s="313"/>
      <c r="F2" s="313"/>
      <c r="G2" s="313"/>
      <c r="H2" s="313"/>
      <c r="I2" s="313"/>
      <c r="J2" s="249" t="s">
        <v>147</v>
      </c>
      <c r="K2" s="250" t="s">
        <v>148</v>
      </c>
      <c r="L2" s="250" t="s">
        <v>149</v>
      </c>
      <c r="M2" s="250" t="s">
        <v>150</v>
      </c>
      <c r="N2" s="250" t="s">
        <v>149</v>
      </c>
      <c r="O2" s="250" t="s">
        <v>150</v>
      </c>
      <c r="P2" s="250" t="s">
        <v>149</v>
      </c>
      <c r="Q2" s="250" t="s">
        <v>150</v>
      </c>
      <c r="R2" s="311"/>
      <c r="S2" s="261">
        <f>MIN($S$3:$S$367)</f>
        <v>8710</v>
      </c>
    </row>
    <row r="3" spans="1:19">
      <c r="A3" s="251">
        <v>1</v>
      </c>
      <c r="B3" s="252">
        <v>45727</v>
      </c>
      <c r="C3" s="253" t="s">
        <v>132</v>
      </c>
      <c r="D3" s="260">
        <v>10.4</v>
      </c>
      <c r="E3" s="260">
        <v>10.32</v>
      </c>
      <c r="F3" s="260">
        <v>10.32</v>
      </c>
      <c r="G3" s="260">
        <v>10.33</v>
      </c>
      <c r="H3" s="260">
        <v>10.32</v>
      </c>
      <c r="I3" s="260">
        <v>10.323</v>
      </c>
      <c r="J3" s="254">
        <v>-80</v>
      </c>
      <c r="K3" s="255">
        <v>-0.77</v>
      </c>
      <c r="L3" s="256">
        <v>3200</v>
      </c>
      <c r="M3" s="256">
        <v>33</v>
      </c>
      <c r="N3" s="256">
        <v>0</v>
      </c>
      <c r="O3" s="256">
        <v>0</v>
      </c>
      <c r="P3" s="256">
        <v>3200</v>
      </c>
      <c r="Q3" s="256">
        <v>33</v>
      </c>
      <c r="R3" s="256">
        <v>62952</v>
      </c>
      <c r="S3" s="259">
        <f>F3*1000</f>
        <v>10320</v>
      </c>
    </row>
    <row r="4" spans="1:19">
      <c r="A4" s="251">
        <v>2</v>
      </c>
      <c r="B4" s="252">
        <v>45728</v>
      </c>
      <c r="C4" s="253" t="s">
        <v>132</v>
      </c>
      <c r="D4" s="260">
        <v>10.32</v>
      </c>
      <c r="E4" s="260">
        <v>10.42</v>
      </c>
      <c r="F4" s="260">
        <v>10.37</v>
      </c>
      <c r="G4" s="260">
        <v>10.42</v>
      </c>
      <c r="H4" s="260">
        <v>10.37</v>
      </c>
      <c r="I4" s="260">
        <v>10.308</v>
      </c>
      <c r="J4" s="257">
        <v>50</v>
      </c>
      <c r="K4" s="258">
        <v>0.48</v>
      </c>
      <c r="L4" s="256">
        <v>6500</v>
      </c>
      <c r="M4" s="256">
        <v>67</v>
      </c>
      <c r="N4" s="256">
        <v>0</v>
      </c>
      <c r="O4" s="256">
        <v>0</v>
      </c>
      <c r="P4" s="256">
        <v>6500</v>
      </c>
      <c r="Q4" s="256">
        <v>67</v>
      </c>
      <c r="R4" s="256">
        <v>63257</v>
      </c>
      <c r="S4" s="259">
        <f t="shared" ref="S4:S67" si="0">F4*1000</f>
        <v>10370</v>
      </c>
    </row>
    <row r="5" spans="1:19">
      <c r="A5" s="251">
        <v>3</v>
      </c>
      <c r="B5" s="252">
        <v>45729</v>
      </c>
      <c r="C5" s="253" t="s">
        <v>132</v>
      </c>
      <c r="D5" s="260">
        <v>10.37</v>
      </c>
      <c r="E5" s="260">
        <v>10.42</v>
      </c>
      <c r="F5" s="260">
        <v>10.35</v>
      </c>
      <c r="G5" s="260">
        <v>10.42</v>
      </c>
      <c r="H5" s="260">
        <v>10.35</v>
      </c>
      <c r="I5" s="260">
        <v>10</v>
      </c>
      <c r="J5" s="254">
        <v>-20</v>
      </c>
      <c r="K5" s="255">
        <v>-0.19</v>
      </c>
      <c r="L5" s="256">
        <v>1700</v>
      </c>
      <c r="M5" s="256">
        <v>17</v>
      </c>
      <c r="N5" s="256">
        <v>0</v>
      </c>
      <c r="O5" s="256">
        <v>0</v>
      </c>
      <c r="P5" s="256">
        <v>1700</v>
      </c>
      <c r="Q5" s="256">
        <v>17</v>
      </c>
      <c r="R5" s="256">
        <v>63135</v>
      </c>
      <c r="S5" s="259">
        <f t="shared" si="0"/>
        <v>10350</v>
      </c>
    </row>
    <row r="6" spans="1:19">
      <c r="A6" s="251">
        <v>4</v>
      </c>
      <c r="B6" s="252">
        <v>45730</v>
      </c>
      <c r="C6" s="253" t="s">
        <v>132</v>
      </c>
      <c r="D6" s="260">
        <v>10.35</v>
      </c>
      <c r="E6" s="260">
        <v>10.35</v>
      </c>
      <c r="F6" s="260">
        <v>10.35</v>
      </c>
      <c r="G6" s="260">
        <v>10.35</v>
      </c>
      <c r="H6" s="260">
        <v>10.35</v>
      </c>
      <c r="I6" s="260">
        <v>0</v>
      </c>
      <c r="J6" s="257">
        <v>0</v>
      </c>
      <c r="K6" s="258">
        <v>0</v>
      </c>
      <c r="L6" s="256">
        <v>0</v>
      </c>
      <c r="M6" s="256">
        <v>0</v>
      </c>
      <c r="N6" s="256">
        <v>0</v>
      </c>
      <c r="O6" s="256">
        <v>0</v>
      </c>
      <c r="P6" s="256">
        <v>0</v>
      </c>
      <c r="Q6" s="256">
        <v>0</v>
      </c>
      <c r="R6" s="256">
        <v>63135</v>
      </c>
      <c r="S6" s="259">
        <f t="shared" si="0"/>
        <v>10350</v>
      </c>
    </row>
    <row r="7" spans="1:19">
      <c r="A7" s="251">
        <v>5</v>
      </c>
      <c r="B7" s="252">
        <v>45733</v>
      </c>
      <c r="C7" s="253" t="s">
        <v>132</v>
      </c>
      <c r="D7" s="260">
        <v>10.35</v>
      </c>
      <c r="E7" s="260">
        <v>10.37</v>
      </c>
      <c r="F7" s="260">
        <v>10.39</v>
      </c>
      <c r="G7" s="260">
        <v>10.39</v>
      </c>
      <c r="H7" s="260">
        <v>10.37</v>
      </c>
      <c r="I7" s="260">
        <v>10</v>
      </c>
      <c r="J7" s="257">
        <v>40</v>
      </c>
      <c r="K7" s="258">
        <v>0.39</v>
      </c>
      <c r="L7" s="256">
        <v>1700</v>
      </c>
      <c r="M7" s="256">
        <v>17</v>
      </c>
      <c r="N7" s="256">
        <v>0</v>
      </c>
      <c r="O7" s="256">
        <v>0</v>
      </c>
      <c r="P7" s="256">
        <v>1700</v>
      </c>
      <c r="Q7" s="256">
        <v>17</v>
      </c>
      <c r="R7" s="256">
        <v>65457</v>
      </c>
      <c r="S7" s="259">
        <f t="shared" si="0"/>
        <v>10390</v>
      </c>
    </row>
    <row r="8" spans="1:19">
      <c r="A8" s="251">
        <v>6</v>
      </c>
      <c r="B8" s="252">
        <v>45734</v>
      </c>
      <c r="C8" s="253" t="s">
        <v>132</v>
      </c>
      <c r="D8" s="260">
        <v>10.39</v>
      </c>
      <c r="E8" s="260">
        <v>10.38</v>
      </c>
      <c r="F8" s="260">
        <v>10.38</v>
      </c>
      <c r="G8" s="260">
        <v>10.38</v>
      </c>
      <c r="H8" s="260">
        <v>10.38</v>
      </c>
      <c r="I8" s="260">
        <v>10.375</v>
      </c>
      <c r="J8" s="254">
        <v>-10</v>
      </c>
      <c r="K8" s="255">
        <v>-0.1</v>
      </c>
      <c r="L8" s="256">
        <v>8000</v>
      </c>
      <c r="M8" s="256">
        <v>83</v>
      </c>
      <c r="N8" s="256">
        <v>0</v>
      </c>
      <c r="O8" s="256">
        <v>0</v>
      </c>
      <c r="P8" s="256">
        <v>8000</v>
      </c>
      <c r="Q8" s="256">
        <v>83</v>
      </c>
      <c r="R8" s="256">
        <v>65394</v>
      </c>
      <c r="S8" s="259">
        <f t="shared" si="0"/>
        <v>10380</v>
      </c>
    </row>
    <row r="9" spans="1:19">
      <c r="A9" s="251">
        <v>7</v>
      </c>
      <c r="B9" s="252">
        <v>45735</v>
      </c>
      <c r="C9" s="253" t="s">
        <v>132</v>
      </c>
      <c r="D9" s="260">
        <v>10.38</v>
      </c>
      <c r="E9" s="260">
        <v>10.31</v>
      </c>
      <c r="F9" s="260">
        <v>10.31</v>
      </c>
      <c r="G9" s="260">
        <v>10.31</v>
      </c>
      <c r="H9" s="260">
        <v>10.31</v>
      </c>
      <c r="I9" s="260">
        <v>10</v>
      </c>
      <c r="J9" s="254">
        <v>-70</v>
      </c>
      <c r="K9" s="255">
        <v>-0.67</v>
      </c>
      <c r="L9" s="256">
        <v>100</v>
      </c>
      <c r="M9" s="256">
        <v>1</v>
      </c>
      <c r="N9" s="256">
        <v>0</v>
      </c>
      <c r="O9" s="256">
        <v>0</v>
      </c>
      <c r="P9" s="256">
        <v>100</v>
      </c>
      <c r="Q9" s="256">
        <v>1</v>
      </c>
      <c r="R9" s="256">
        <v>64953</v>
      </c>
      <c r="S9" s="259">
        <f t="shared" si="0"/>
        <v>10310</v>
      </c>
    </row>
    <row r="10" spans="1:19">
      <c r="A10" s="251">
        <v>8</v>
      </c>
      <c r="B10" s="252">
        <v>45736</v>
      </c>
      <c r="C10" s="253" t="s">
        <v>132</v>
      </c>
      <c r="D10" s="260">
        <v>10.31</v>
      </c>
      <c r="E10" s="260">
        <v>10.31</v>
      </c>
      <c r="F10" s="260">
        <v>10.31</v>
      </c>
      <c r="G10" s="260">
        <v>10.31</v>
      </c>
      <c r="H10" s="260">
        <v>10.31</v>
      </c>
      <c r="I10" s="260">
        <v>0</v>
      </c>
      <c r="J10" s="257">
        <v>0</v>
      </c>
      <c r="K10" s="258">
        <v>0</v>
      </c>
      <c r="L10" s="256">
        <v>0</v>
      </c>
      <c r="M10" s="256">
        <v>0</v>
      </c>
      <c r="N10" s="256">
        <v>0</v>
      </c>
      <c r="O10" s="256">
        <v>0</v>
      </c>
      <c r="P10" s="256">
        <v>0</v>
      </c>
      <c r="Q10" s="256">
        <v>0</v>
      </c>
      <c r="R10" s="256">
        <v>64953</v>
      </c>
      <c r="S10" s="259">
        <f t="shared" si="0"/>
        <v>10310</v>
      </c>
    </row>
    <row r="11" spans="1:19">
      <c r="A11" s="251">
        <v>9</v>
      </c>
      <c r="B11" s="252">
        <v>45737</v>
      </c>
      <c r="C11" s="253" t="s">
        <v>132</v>
      </c>
      <c r="D11" s="260">
        <v>10.31</v>
      </c>
      <c r="E11" s="260">
        <v>10.27</v>
      </c>
      <c r="F11" s="260">
        <v>10.26</v>
      </c>
      <c r="G11" s="260">
        <v>10.27</v>
      </c>
      <c r="H11" s="260">
        <v>10.26</v>
      </c>
      <c r="I11" s="260">
        <v>10</v>
      </c>
      <c r="J11" s="254">
        <v>-50</v>
      </c>
      <c r="K11" s="255">
        <v>-0.48</v>
      </c>
      <c r="L11" s="256">
        <v>200</v>
      </c>
      <c r="M11" s="256">
        <v>2</v>
      </c>
      <c r="N11" s="256">
        <v>0</v>
      </c>
      <c r="O11" s="256">
        <v>0</v>
      </c>
      <c r="P11" s="256">
        <v>200</v>
      </c>
      <c r="Q11" s="256">
        <v>2</v>
      </c>
      <c r="R11" s="256">
        <v>64638</v>
      </c>
      <c r="S11" s="259">
        <f t="shared" si="0"/>
        <v>10260</v>
      </c>
    </row>
    <row r="12" spans="1:19">
      <c r="A12" s="251">
        <v>10</v>
      </c>
      <c r="B12" s="252">
        <v>45740</v>
      </c>
      <c r="C12" s="253" t="s">
        <v>132</v>
      </c>
      <c r="D12" s="260">
        <v>10.26</v>
      </c>
      <c r="E12" s="260">
        <v>10.26</v>
      </c>
      <c r="F12" s="260">
        <v>10.31</v>
      </c>
      <c r="G12" s="260">
        <v>10.31</v>
      </c>
      <c r="H12" s="260">
        <v>10.26</v>
      </c>
      <c r="I12" s="260">
        <v>10</v>
      </c>
      <c r="J12" s="257">
        <v>50</v>
      </c>
      <c r="K12" s="258">
        <v>0.49</v>
      </c>
      <c r="L12" s="256">
        <v>600</v>
      </c>
      <c r="M12" s="256">
        <v>6</v>
      </c>
      <c r="N12" s="256">
        <v>0</v>
      </c>
      <c r="O12" s="256">
        <v>0</v>
      </c>
      <c r="P12" s="256">
        <v>600</v>
      </c>
      <c r="Q12" s="256">
        <v>6</v>
      </c>
      <c r="R12" s="256">
        <v>64953</v>
      </c>
      <c r="S12" s="259">
        <f t="shared" si="0"/>
        <v>10310</v>
      </c>
    </row>
    <row r="13" spans="1:19">
      <c r="A13" s="251">
        <v>11</v>
      </c>
      <c r="B13" s="252">
        <v>45741</v>
      </c>
      <c r="C13" s="253" t="s">
        <v>132</v>
      </c>
      <c r="D13" s="260">
        <v>10.31</v>
      </c>
      <c r="E13" s="260">
        <v>10.36</v>
      </c>
      <c r="F13" s="260">
        <v>10.33</v>
      </c>
      <c r="G13" s="260">
        <v>10.36</v>
      </c>
      <c r="H13" s="260">
        <v>10.33</v>
      </c>
      <c r="I13" s="260">
        <v>10.333</v>
      </c>
      <c r="J13" s="257">
        <v>20</v>
      </c>
      <c r="K13" s="258">
        <v>0.19</v>
      </c>
      <c r="L13" s="256">
        <v>3000</v>
      </c>
      <c r="M13" s="256">
        <v>31</v>
      </c>
      <c r="N13" s="256">
        <v>0</v>
      </c>
      <c r="O13" s="256">
        <v>0</v>
      </c>
      <c r="P13" s="256">
        <v>3000</v>
      </c>
      <c r="Q13" s="256">
        <v>31</v>
      </c>
      <c r="R13" s="256">
        <v>65079</v>
      </c>
      <c r="S13" s="259">
        <f t="shared" si="0"/>
        <v>10330</v>
      </c>
    </row>
    <row r="14" spans="1:19">
      <c r="A14" s="251">
        <v>12</v>
      </c>
      <c r="B14" s="252">
        <v>45742</v>
      </c>
      <c r="C14" s="253" t="s">
        <v>132</v>
      </c>
      <c r="D14" s="260">
        <v>10.33</v>
      </c>
      <c r="E14" s="260">
        <v>10.36</v>
      </c>
      <c r="F14" s="260">
        <v>10.36</v>
      </c>
      <c r="G14" s="260">
        <v>10.36</v>
      </c>
      <c r="H14" s="260">
        <v>10.36</v>
      </c>
      <c r="I14" s="260">
        <v>10</v>
      </c>
      <c r="J14" s="257">
        <v>30</v>
      </c>
      <c r="K14" s="258">
        <v>0.28999999999999998</v>
      </c>
      <c r="L14" s="256">
        <v>400</v>
      </c>
      <c r="M14" s="256">
        <v>4</v>
      </c>
      <c r="N14" s="256">
        <v>0</v>
      </c>
      <c r="O14" s="256">
        <v>0</v>
      </c>
      <c r="P14" s="256">
        <v>400</v>
      </c>
      <c r="Q14" s="256">
        <v>4</v>
      </c>
      <c r="R14" s="256">
        <v>65268</v>
      </c>
      <c r="S14" s="259">
        <f t="shared" si="0"/>
        <v>10360</v>
      </c>
    </row>
    <row r="15" spans="1:19">
      <c r="A15" s="251">
        <v>13</v>
      </c>
      <c r="B15" s="252">
        <v>45743</v>
      </c>
      <c r="C15" s="253" t="s">
        <v>132</v>
      </c>
      <c r="D15" s="260">
        <v>10.36</v>
      </c>
      <c r="E15" s="260">
        <v>10.32</v>
      </c>
      <c r="F15" s="260">
        <v>10.32</v>
      </c>
      <c r="G15" s="260">
        <v>10.32</v>
      </c>
      <c r="H15" s="260">
        <v>10.32</v>
      </c>
      <c r="I15" s="260">
        <v>10</v>
      </c>
      <c r="J15" s="254">
        <v>-40</v>
      </c>
      <c r="K15" s="255">
        <v>-0.39</v>
      </c>
      <c r="L15" s="256">
        <v>500</v>
      </c>
      <c r="M15" s="256">
        <v>5</v>
      </c>
      <c r="N15" s="256">
        <v>0</v>
      </c>
      <c r="O15" s="256">
        <v>0</v>
      </c>
      <c r="P15" s="256">
        <v>500</v>
      </c>
      <c r="Q15" s="256">
        <v>5</v>
      </c>
      <c r="R15" s="256">
        <v>65016</v>
      </c>
      <c r="S15" s="259">
        <f t="shared" si="0"/>
        <v>10320</v>
      </c>
    </row>
    <row r="16" spans="1:19">
      <c r="A16" s="251">
        <v>14</v>
      </c>
      <c r="B16" s="252">
        <v>45744</v>
      </c>
      <c r="C16" s="253" t="s">
        <v>132</v>
      </c>
      <c r="D16" s="260">
        <v>10.32</v>
      </c>
      <c r="E16" s="260">
        <v>10.24</v>
      </c>
      <c r="F16" s="260">
        <v>10.220000000000001</v>
      </c>
      <c r="G16" s="260">
        <v>10.24</v>
      </c>
      <c r="H16" s="260">
        <v>10.210000000000001</v>
      </c>
      <c r="I16" s="260">
        <v>10</v>
      </c>
      <c r="J16" s="254">
        <v>-100</v>
      </c>
      <c r="K16" s="255">
        <v>-0.97</v>
      </c>
      <c r="L16" s="256">
        <v>600</v>
      </c>
      <c r="M16" s="256">
        <v>6</v>
      </c>
      <c r="N16" s="256">
        <v>0</v>
      </c>
      <c r="O16" s="256">
        <v>0</v>
      </c>
      <c r="P16" s="256">
        <v>600</v>
      </c>
      <c r="Q16" s="256">
        <v>6</v>
      </c>
      <c r="R16" s="256">
        <v>64386</v>
      </c>
      <c r="S16" s="259">
        <f t="shared" si="0"/>
        <v>10220</v>
      </c>
    </row>
    <row r="17" spans="1:19">
      <c r="A17" s="251">
        <v>15</v>
      </c>
      <c r="B17" s="252">
        <v>45747</v>
      </c>
      <c r="C17" s="253" t="s">
        <v>132</v>
      </c>
      <c r="D17" s="260">
        <v>10.220000000000001</v>
      </c>
      <c r="E17" s="260">
        <v>10.220000000000001</v>
      </c>
      <c r="F17" s="260">
        <v>10.220000000000001</v>
      </c>
      <c r="G17" s="260">
        <v>10.220000000000001</v>
      </c>
      <c r="H17" s="260">
        <v>10.220000000000001</v>
      </c>
      <c r="I17" s="260">
        <v>0</v>
      </c>
      <c r="J17" s="254">
        <v>0</v>
      </c>
      <c r="K17" s="255">
        <v>0</v>
      </c>
      <c r="L17" s="256">
        <v>0</v>
      </c>
      <c r="M17" s="256">
        <v>0</v>
      </c>
      <c r="N17" s="256">
        <v>0</v>
      </c>
      <c r="O17" s="256">
        <v>0</v>
      </c>
      <c r="P17" s="256">
        <v>0</v>
      </c>
      <c r="Q17" s="256">
        <v>0</v>
      </c>
      <c r="R17" s="256">
        <v>64386</v>
      </c>
      <c r="S17" s="259">
        <f t="shared" si="0"/>
        <v>10220</v>
      </c>
    </row>
    <row r="18" spans="1:19">
      <c r="A18" s="251">
        <v>16</v>
      </c>
      <c r="B18" s="252">
        <v>45748</v>
      </c>
      <c r="C18" s="253" t="s">
        <v>132</v>
      </c>
      <c r="D18" s="260">
        <v>10.220000000000001</v>
      </c>
      <c r="E18" s="260">
        <v>10.15</v>
      </c>
      <c r="F18" s="260">
        <v>10.15</v>
      </c>
      <c r="G18" s="260">
        <v>10.15</v>
      </c>
      <c r="H18" s="260">
        <v>10.15</v>
      </c>
      <c r="I18" s="260">
        <v>10</v>
      </c>
      <c r="J18" s="254">
        <v>-70</v>
      </c>
      <c r="K18" s="255">
        <v>-0.68</v>
      </c>
      <c r="L18" s="256">
        <v>100</v>
      </c>
      <c r="M18" s="256">
        <v>1</v>
      </c>
      <c r="N18" s="256">
        <v>0</v>
      </c>
      <c r="O18" s="256">
        <v>0</v>
      </c>
      <c r="P18" s="256">
        <v>100</v>
      </c>
      <c r="Q18" s="256">
        <v>1</v>
      </c>
      <c r="R18" s="256">
        <v>63945</v>
      </c>
      <c r="S18" s="259">
        <f t="shared" si="0"/>
        <v>10150</v>
      </c>
    </row>
    <row r="19" spans="1:19">
      <c r="A19" s="251">
        <v>17</v>
      </c>
      <c r="B19" s="252">
        <v>45749</v>
      </c>
      <c r="C19" s="253" t="s">
        <v>132</v>
      </c>
      <c r="D19" s="260">
        <v>10.15</v>
      </c>
      <c r="E19" s="260">
        <v>10.28</v>
      </c>
      <c r="F19" s="260">
        <v>10.25</v>
      </c>
      <c r="G19" s="260">
        <v>10.28</v>
      </c>
      <c r="H19" s="260">
        <v>10.25</v>
      </c>
      <c r="I19" s="260">
        <v>10</v>
      </c>
      <c r="J19" s="257">
        <v>100</v>
      </c>
      <c r="K19" s="258">
        <v>0.99</v>
      </c>
      <c r="L19" s="256">
        <v>500</v>
      </c>
      <c r="M19" s="256">
        <v>5</v>
      </c>
      <c r="N19" s="256">
        <v>0</v>
      </c>
      <c r="O19" s="256">
        <v>0</v>
      </c>
      <c r="P19" s="256">
        <v>500</v>
      </c>
      <c r="Q19" s="256">
        <v>5</v>
      </c>
      <c r="R19" s="256">
        <v>64575</v>
      </c>
      <c r="S19" s="259">
        <f t="shared" si="0"/>
        <v>10250</v>
      </c>
    </row>
    <row r="20" spans="1:19">
      <c r="A20" s="251">
        <v>18</v>
      </c>
      <c r="B20" s="252">
        <v>45750</v>
      </c>
      <c r="C20" s="253" t="s">
        <v>132</v>
      </c>
      <c r="D20" s="260">
        <v>10.25</v>
      </c>
      <c r="E20" s="260">
        <v>9.56</v>
      </c>
      <c r="F20" s="260">
        <v>9.5500000000000007</v>
      </c>
      <c r="G20" s="260">
        <v>9.56</v>
      </c>
      <c r="H20" s="260">
        <v>9.5500000000000007</v>
      </c>
      <c r="I20" s="260">
        <v>5</v>
      </c>
      <c r="J20" s="254">
        <v>-700</v>
      </c>
      <c r="K20" s="255">
        <v>-6.83</v>
      </c>
      <c r="L20" s="256">
        <v>200</v>
      </c>
      <c r="M20" s="256">
        <v>1</v>
      </c>
      <c r="N20" s="256">
        <v>0</v>
      </c>
      <c r="O20" s="256">
        <v>0</v>
      </c>
      <c r="P20" s="256">
        <v>200</v>
      </c>
      <c r="Q20" s="256">
        <v>1</v>
      </c>
      <c r="R20" s="256">
        <v>60165</v>
      </c>
      <c r="S20" s="259">
        <f t="shared" si="0"/>
        <v>9550</v>
      </c>
    </row>
    <row r="21" spans="1:19">
      <c r="A21" s="251">
        <v>19</v>
      </c>
      <c r="B21" s="252">
        <v>45751</v>
      </c>
      <c r="C21" s="253" t="s">
        <v>132</v>
      </c>
      <c r="D21" s="260">
        <v>9.5500000000000007</v>
      </c>
      <c r="E21" s="260">
        <v>9.07</v>
      </c>
      <c r="F21" s="260">
        <v>9.24</v>
      </c>
      <c r="G21" s="260">
        <v>9.24</v>
      </c>
      <c r="H21" s="260">
        <v>9.07</v>
      </c>
      <c r="I21" s="260">
        <v>9.1669999999999998</v>
      </c>
      <c r="J21" s="254">
        <v>-310</v>
      </c>
      <c r="K21" s="255">
        <v>-3.25</v>
      </c>
      <c r="L21" s="256">
        <v>1200</v>
      </c>
      <c r="M21" s="256">
        <v>11</v>
      </c>
      <c r="N21" s="256">
        <v>0</v>
      </c>
      <c r="O21" s="256">
        <v>0</v>
      </c>
      <c r="P21" s="256">
        <v>1200</v>
      </c>
      <c r="Q21" s="256">
        <v>11</v>
      </c>
      <c r="R21" s="256">
        <v>58212</v>
      </c>
      <c r="S21" s="259">
        <f t="shared" si="0"/>
        <v>9240</v>
      </c>
    </row>
    <row r="22" spans="1:19">
      <c r="A22" s="251">
        <v>20</v>
      </c>
      <c r="B22" s="252">
        <v>45755</v>
      </c>
      <c r="C22" s="253" t="s">
        <v>132</v>
      </c>
      <c r="D22" s="260">
        <v>9.24</v>
      </c>
      <c r="E22" s="260">
        <v>9</v>
      </c>
      <c r="F22" s="260">
        <v>8.94</v>
      </c>
      <c r="G22" s="260">
        <v>9</v>
      </c>
      <c r="H22" s="260">
        <v>8.94</v>
      </c>
      <c r="I22" s="260">
        <v>8.5709999999999997</v>
      </c>
      <c r="J22" s="254">
        <v>-300</v>
      </c>
      <c r="K22" s="255">
        <v>-3.25</v>
      </c>
      <c r="L22" s="256">
        <v>700</v>
      </c>
      <c r="M22" s="256">
        <v>6</v>
      </c>
      <c r="N22" s="256">
        <v>0</v>
      </c>
      <c r="O22" s="256">
        <v>0</v>
      </c>
      <c r="P22" s="256">
        <v>700</v>
      </c>
      <c r="Q22" s="256">
        <v>6</v>
      </c>
      <c r="R22" s="256">
        <v>56322</v>
      </c>
      <c r="S22" s="259">
        <f t="shared" si="0"/>
        <v>8940</v>
      </c>
    </row>
    <row r="23" spans="1:19">
      <c r="A23" s="251">
        <v>21</v>
      </c>
      <c r="B23" s="252">
        <v>45756</v>
      </c>
      <c r="C23" s="253" t="s">
        <v>132</v>
      </c>
      <c r="D23" s="260">
        <v>8.94</v>
      </c>
      <c r="E23" s="260">
        <v>8.68</v>
      </c>
      <c r="F23" s="260">
        <v>8.7100000000000009</v>
      </c>
      <c r="G23" s="260">
        <v>8.7100000000000009</v>
      </c>
      <c r="H23" s="260">
        <v>8.65</v>
      </c>
      <c r="I23" s="260">
        <v>8.2349999999999994</v>
      </c>
      <c r="J23" s="254">
        <v>-230</v>
      </c>
      <c r="K23" s="255">
        <v>-2.57</v>
      </c>
      <c r="L23" s="256">
        <v>1700</v>
      </c>
      <c r="M23" s="256">
        <v>14</v>
      </c>
      <c r="N23" s="256">
        <v>0</v>
      </c>
      <c r="O23" s="256">
        <v>0</v>
      </c>
      <c r="P23" s="256">
        <v>1700</v>
      </c>
      <c r="Q23" s="256">
        <v>14</v>
      </c>
      <c r="R23" s="256">
        <v>54873</v>
      </c>
      <c r="S23" s="259">
        <f t="shared" si="0"/>
        <v>8710</v>
      </c>
    </row>
    <row r="24" spans="1:19">
      <c r="A24" s="251">
        <v>22</v>
      </c>
      <c r="B24" s="252">
        <v>45757</v>
      </c>
      <c r="C24" s="253" t="s">
        <v>132</v>
      </c>
      <c r="D24" s="260">
        <v>8.7100000000000009</v>
      </c>
      <c r="E24" s="260">
        <v>8.7100000000000009</v>
      </c>
      <c r="F24" s="260">
        <v>8.7100000000000009</v>
      </c>
      <c r="G24" s="260">
        <v>8.7100000000000009</v>
      </c>
      <c r="H24" s="260">
        <v>8.7100000000000009</v>
      </c>
      <c r="I24" s="260">
        <v>0</v>
      </c>
      <c r="J24" s="257">
        <v>0</v>
      </c>
      <c r="K24" s="258">
        <v>0</v>
      </c>
      <c r="L24" s="256">
        <v>0</v>
      </c>
      <c r="M24" s="256">
        <v>0</v>
      </c>
      <c r="N24" s="256">
        <v>0</v>
      </c>
      <c r="O24" s="256">
        <v>0</v>
      </c>
      <c r="P24" s="256">
        <v>0</v>
      </c>
      <c r="Q24" s="256">
        <v>0</v>
      </c>
      <c r="R24" s="256">
        <v>54873</v>
      </c>
      <c r="S24" s="259">
        <f t="shared" si="0"/>
        <v>8710</v>
      </c>
    </row>
    <row r="25" spans="1:19">
      <c r="A25" s="251">
        <v>23</v>
      </c>
      <c r="B25" s="252">
        <v>45758</v>
      </c>
      <c r="C25" s="253" t="s">
        <v>132</v>
      </c>
      <c r="D25" s="260">
        <v>8.7100000000000009</v>
      </c>
      <c r="E25" s="260">
        <v>8.7100000000000009</v>
      </c>
      <c r="F25" s="260">
        <v>8.7100000000000009</v>
      </c>
      <c r="G25" s="260">
        <v>8.7100000000000009</v>
      </c>
      <c r="H25" s="260">
        <v>8.7100000000000009</v>
      </c>
      <c r="I25" s="260">
        <v>0</v>
      </c>
      <c r="J25" s="254">
        <v>0</v>
      </c>
      <c r="K25" s="255">
        <v>0</v>
      </c>
      <c r="L25" s="256">
        <v>0</v>
      </c>
      <c r="M25" s="256">
        <v>0</v>
      </c>
      <c r="N25" s="256">
        <v>0</v>
      </c>
      <c r="O25" s="256">
        <v>0</v>
      </c>
      <c r="P25" s="256">
        <v>0</v>
      </c>
      <c r="Q25" s="256">
        <v>0</v>
      </c>
      <c r="R25" s="256">
        <v>54873</v>
      </c>
      <c r="S25" s="259">
        <f t="shared" si="0"/>
        <v>8710</v>
      </c>
    </row>
    <row r="26" spans="1:19">
      <c r="A26" s="251">
        <v>24</v>
      </c>
      <c r="B26" s="252">
        <v>45761</v>
      </c>
      <c r="C26" s="253" t="s">
        <v>132</v>
      </c>
      <c r="D26" s="260">
        <v>8.7100000000000009</v>
      </c>
      <c r="E26" s="260">
        <v>9.31</v>
      </c>
      <c r="F26" s="260">
        <v>9.31</v>
      </c>
      <c r="G26" s="260">
        <v>9.31</v>
      </c>
      <c r="H26" s="260">
        <v>9.31</v>
      </c>
      <c r="I26" s="260">
        <v>5</v>
      </c>
      <c r="J26" s="257">
        <v>600</v>
      </c>
      <c r="K26" s="258">
        <v>6.89</v>
      </c>
      <c r="L26" s="256">
        <v>200</v>
      </c>
      <c r="M26" s="256">
        <v>1</v>
      </c>
      <c r="N26" s="256">
        <v>0</v>
      </c>
      <c r="O26" s="256">
        <v>0</v>
      </c>
      <c r="P26" s="256">
        <v>200</v>
      </c>
      <c r="Q26" s="256">
        <v>1</v>
      </c>
      <c r="R26" s="256">
        <v>58653</v>
      </c>
      <c r="S26" s="259">
        <f t="shared" si="0"/>
        <v>9310</v>
      </c>
    </row>
    <row r="27" spans="1:19">
      <c r="A27" s="251">
        <v>25</v>
      </c>
      <c r="B27" s="252">
        <v>45762</v>
      </c>
      <c r="C27" s="253" t="s">
        <v>132</v>
      </c>
      <c r="D27" s="260">
        <v>9.31</v>
      </c>
      <c r="E27" s="260">
        <v>9.77</v>
      </c>
      <c r="F27" s="260">
        <v>9.58</v>
      </c>
      <c r="G27" s="260">
        <v>9.77</v>
      </c>
      <c r="H27" s="260">
        <v>9.58</v>
      </c>
      <c r="I27" s="260">
        <v>9.0909999999999993</v>
      </c>
      <c r="J27" s="257">
        <v>270</v>
      </c>
      <c r="K27" s="258">
        <v>2.9</v>
      </c>
      <c r="L27" s="256">
        <v>1100</v>
      </c>
      <c r="M27" s="256">
        <v>10</v>
      </c>
      <c r="N27" s="256">
        <v>0</v>
      </c>
      <c r="O27" s="256">
        <v>0</v>
      </c>
      <c r="P27" s="256">
        <v>1100</v>
      </c>
      <c r="Q27" s="256">
        <v>10</v>
      </c>
      <c r="R27" s="256">
        <v>60354</v>
      </c>
      <c r="S27" s="259">
        <f t="shared" si="0"/>
        <v>9580</v>
      </c>
    </row>
    <row r="28" spans="1:19">
      <c r="A28" s="251">
        <v>26</v>
      </c>
      <c r="B28" s="252">
        <v>45763</v>
      </c>
      <c r="C28" s="253" t="s">
        <v>132</v>
      </c>
      <c r="D28" s="260">
        <v>9.58</v>
      </c>
      <c r="E28" s="260">
        <v>9.61</v>
      </c>
      <c r="F28" s="260">
        <v>9.52</v>
      </c>
      <c r="G28" s="260">
        <v>9.61</v>
      </c>
      <c r="H28" s="260">
        <v>9.52</v>
      </c>
      <c r="I28" s="260">
        <v>7.5</v>
      </c>
      <c r="J28" s="254">
        <v>-60</v>
      </c>
      <c r="K28" s="255">
        <v>-0.63</v>
      </c>
      <c r="L28" s="256">
        <v>400</v>
      </c>
      <c r="M28" s="256">
        <v>3</v>
      </c>
      <c r="N28" s="256">
        <v>0</v>
      </c>
      <c r="O28" s="256">
        <v>0</v>
      </c>
      <c r="P28" s="256">
        <v>400</v>
      </c>
      <c r="Q28" s="256">
        <v>3</v>
      </c>
      <c r="R28" s="256">
        <v>59976</v>
      </c>
      <c r="S28" s="259">
        <f t="shared" si="0"/>
        <v>9520</v>
      </c>
    </row>
    <row r="29" spans="1:19">
      <c r="A29" s="251">
        <v>27</v>
      </c>
      <c r="B29" s="252">
        <v>45764</v>
      </c>
      <c r="C29" s="253" t="s">
        <v>132</v>
      </c>
      <c r="D29" s="260">
        <v>9.52</v>
      </c>
      <c r="E29" s="260">
        <v>9.4600000000000009</v>
      </c>
      <c r="F29" s="260">
        <v>9.4700000000000006</v>
      </c>
      <c r="G29" s="260">
        <v>9.4700000000000006</v>
      </c>
      <c r="H29" s="260">
        <v>9.4600000000000009</v>
      </c>
      <c r="I29" s="260">
        <v>5</v>
      </c>
      <c r="J29" s="254">
        <v>-50</v>
      </c>
      <c r="K29" s="255">
        <v>-0.53</v>
      </c>
      <c r="L29" s="256">
        <v>200</v>
      </c>
      <c r="M29" s="256">
        <v>1</v>
      </c>
      <c r="N29" s="256">
        <v>0</v>
      </c>
      <c r="O29" s="256">
        <v>0</v>
      </c>
      <c r="P29" s="256">
        <v>200</v>
      </c>
      <c r="Q29" s="256">
        <v>1</v>
      </c>
      <c r="R29" s="256">
        <v>59661</v>
      </c>
      <c r="S29" s="259">
        <f t="shared" si="0"/>
        <v>9470</v>
      </c>
    </row>
    <row r="30" spans="1:19">
      <c r="A30" s="251">
        <v>28</v>
      </c>
      <c r="B30" s="252">
        <v>45765</v>
      </c>
      <c r="C30" s="253" t="s">
        <v>132</v>
      </c>
      <c r="D30" s="260">
        <v>9.4700000000000006</v>
      </c>
      <c r="E30" s="260">
        <v>9.68</v>
      </c>
      <c r="F30" s="260">
        <v>9.6999999999999993</v>
      </c>
      <c r="G30" s="260">
        <v>9.6999999999999993</v>
      </c>
      <c r="H30" s="260">
        <v>9.68</v>
      </c>
      <c r="I30" s="260">
        <v>8.3330000000000002</v>
      </c>
      <c r="J30" s="257">
        <v>230</v>
      </c>
      <c r="K30" s="258">
        <v>2.4300000000000002</v>
      </c>
      <c r="L30" s="256">
        <v>600</v>
      </c>
      <c r="M30" s="256">
        <v>5</v>
      </c>
      <c r="N30" s="256">
        <v>0</v>
      </c>
      <c r="O30" s="256">
        <v>0</v>
      </c>
      <c r="P30" s="256">
        <v>600</v>
      </c>
      <c r="Q30" s="256">
        <v>5</v>
      </c>
      <c r="R30" s="256">
        <v>61110</v>
      </c>
      <c r="S30" s="259">
        <f t="shared" si="0"/>
        <v>9700</v>
      </c>
    </row>
    <row r="31" spans="1:19">
      <c r="A31" s="251">
        <v>29</v>
      </c>
      <c r="B31" s="252">
        <v>45768</v>
      </c>
      <c r="C31" s="253" t="s">
        <v>132</v>
      </c>
      <c r="D31" s="260">
        <v>9.6999999999999993</v>
      </c>
      <c r="E31" s="260">
        <v>9.6999999999999993</v>
      </c>
      <c r="F31" s="260">
        <v>9.6999999999999993</v>
      </c>
      <c r="G31" s="260">
        <v>9.6999999999999993</v>
      </c>
      <c r="H31" s="260">
        <v>9.6999999999999993</v>
      </c>
      <c r="I31" s="260">
        <v>0</v>
      </c>
      <c r="J31" s="254">
        <v>0</v>
      </c>
      <c r="K31" s="255">
        <v>0</v>
      </c>
      <c r="L31" s="256">
        <v>0</v>
      </c>
      <c r="M31" s="256">
        <v>0</v>
      </c>
      <c r="N31" s="256">
        <v>0</v>
      </c>
      <c r="O31" s="256">
        <v>0</v>
      </c>
      <c r="P31" s="256">
        <v>0</v>
      </c>
      <c r="Q31" s="256">
        <v>0</v>
      </c>
      <c r="R31" s="256">
        <v>61110</v>
      </c>
      <c r="S31" s="259">
        <f t="shared" si="0"/>
        <v>9700</v>
      </c>
    </row>
    <row r="32" spans="1:19">
      <c r="A32" s="251">
        <v>30</v>
      </c>
      <c r="B32" s="252">
        <v>45769</v>
      </c>
      <c r="C32" s="253" t="s">
        <v>132</v>
      </c>
      <c r="D32" s="260">
        <v>9.6999999999999993</v>
      </c>
      <c r="E32" s="260">
        <v>9.24</v>
      </c>
      <c r="F32" s="260">
        <v>9.24</v>
      </c>
      <c r="G32" s="260">
        <v>9.24</v>
      </c>
      <c r="H32" s="260">
        <v>9.24</v>
      </c>
      <c r="I32" s="260">
        <v>6.6669999999999998</v>
      </c>
      <c r="J32" s="254">
        <v>-460</v>
      </c>
      <c r="K32" s="255">
        <v>-4.74</v>
      </c>
      <c r="L32" s="256">
        <v>300</v>
      </c>
      <c r="M32" s="256">
        <v>2</v>
      </c>
      <c r="N32" s="256">
        <v>0</v>
      </c>
      <c r="O32" s="256">
        <v>0</v>
      </c>
      <c r="P32" s="256">
        <v>300</v>
      </c>
      <c r="Q32" s="256">
        <v>2</v>
      </c>
      <c r="R32" s="256">
        <v>58212</v>
      </c>
      <c r="S32" s="259">
        <f t="shared" si="0"/>
        <v>9240</v>
      </c>
    </row>
    <row r="33" spans="1:19">
      <c r="A33" s="251">
        <v>31</v>
      </c>
      <c r="B33" s="252">
        <v>45770</v>
      </c>
      <c r="C33" s="253" t="s">
        <v>132</v>
      </c>
      <c r="D33" s="260">
        <v>9.24</v>
      </c>
      <c r="E33" s="260">
        <v>9.64</v>
      </c>
      <c r="F33" s="260">
        <v>9.6</v>
      </c>
      <c r="G33" s="260">
        <v>9.64</v>
      </c>
      <c r="H33" s="260">
        <v>9.6</v>
      </c>
      <c r="I33" s="260">
        <v>8</v>
      </c>
      <c r="J33" s="257">
        <v>360</v>
      </c>
      <c r="K33" s="258">
        <v>3.9</v>
      </c>
      <c r="L33" s="256">
        <v>500</v>
      </c>
      <c r="M33" s="256">
        <v>4</v>
      </c>
      <c r="N33" s="256">
        <v>0</v>
      </c>
      <c r="O33" s="256">
        <v>0</v>
      </c>
      <c r="P33" s="256">
        <v>500</v>
      </c>
      <c r="Q33" s="256">
        <v>4</v>
      </c>
      <c r="R33" s="256">
        <v>60480</v>
      </c>
      <c r="S33" s="259">
        <f t="shared" si="0"/>
        <v>9600</v>
      </c>
    </row>
    <row r="34" spans="1:19">
      <c r="A34" s="251">
        <v>32</v>
      </c>
      <c r="B34" s="252">
        <v>45771</v>
      </c>
      <c r="C34" s="253" t="s">
        <v>132</v>
      </c>
      <c r="D34" s="260">
        <v>9.6</v>
      </c>
      <c r="E34" s="260">
        <v>9.66</v>
      </c>
      <c r="F34" s="260">
        <v>9.66</v>
      </c>
      <c r="G34" s="260">
        <v>9.66</v>
      </c>
      <c r="H34" s="260">
        <v>9.66</v>
      </c>
      <c r="I34" s="260">
        <v>9</v>
      </c>
      <c r="J34" s="257">
        <v>60</v>
      </c>
      <c r="K34" s="258">
        <v>0.63</v>
      </c>
      <c r="L34" s="256">
        <v>1000</v>
      </c>
      <c r="M34" s="256">
        <v>9</v>
      </c>
      <c r="N34" s="256">
        <v>0</v>
      </c>
      <c r="O34" s="256">
        <v>0</v>
      </c>
      <c r="P34" s="256">
        <v>1000</v>
      </c>
      <c r="Q34" s="256">
        <v>9</v>
      </c>
      <c r="R34" s="256">
        <v>60858</v>
      </c>
      <c r="S34" s="259">
        <f t="shared" si="0"/>
        <v>9660</v>
      </c>
    </row>
    <row r="35" spans="1:19">
      <c r="A35" s="251">
        <v>33</v>
      </c>
      <c r="B35" s="252">
        <v>45772</v>
      </c>
      <c r="C35" s="253" t="s">
        <v>132</v>
      </c>
      <c r="D35" s="260">
        <v>9.66</v>
      </c>
      <c r="E35" s="260">
        <v>9.66</v>
      </c>
      <c r="F35" s="260">
        <v>9.66</v>
      </c>
      <c r="G35" s="260">
        <v>9.66</v>
      </c>
      <c r="H35" s="260">
        <v>9.66</v>
      </c>
      <c r="I35" s="260">
        <v>0</v>
      </c>
      <c r="J35" s="254">
        <v>0</v>
      </c>
      <c r="K35" s="255">
        <v>0</v>
      </c>
      <c r="L35" s="256">
        <v>0</v>
      </c>
      <c r="M35" s="256">
        <v>0</v>
      </c>
      <c r="N35" s="256">
        <v>0</v>
      </c>
      <c r="O35" s="256">
        <v>0</v>
      </c>
      <c r="P35" s="256">
        <v>0</v>
      </c>
      <c r="Q35" s="256">
        <v>0</v>
      </c>
      <c r="R35" s="256">
        <v>60858</v>
      </c>
      <c r="S35" s="259">
        <f t="shared" si="0"/>
        <v>9660</v>
      </c>
    </row>
    <row r="36" spans="1:19">
      <c r="A36" s="251">
        <v>34</v>
      </c>
      <c r="B36" s="252">
        <v>45775</v>
      </c>
      <c r="C36" s="253" t="s">
        <v>132</v>
      </c>
      <c r="D36" s="260">
        <v>9.66</v>
      </c>
      <c r="E36" s="260">
        <v>9.68</v>
      </c>
      <c r="F36" s="260">
        <v>9.6999999999999993</v>
      </c>
      <c r="G36" s="260">
        <v>9.6999999999999993</v>
      </c>
      <c r="H36" s="260">
        <v>9.66</v>
      </c>
      <c r="I36" s="260">
        <v>8.3330000000000002</v>
      </c>
      <c r="J36" s="257">
        <v>40</v>
      </c>
      <c r="K36" s="258">
        <v>0.41</v>
      </c>
      <c r="L36" s="256">
        <v>600</v>
      </c>
      <c r="M36" s="256">
        <v>5</v>
      </c>
      <c r="N36" s="256">
        <v>0</v>
      </c>
      <c r="O36" s="256">
        <v>0</v>
      </c>
      <c r="P36" s="256">
        <v>600</v>
      </c>
      <c r="Q36" s="256">
        <v>5</v>
      </c>
      <c r="R36" s="256">
        <v>61110</v>
      </c>
      <c r="S36" s="259">
        <f t="shared" si="0"/>
        <v>9700</v>
      </c>
    </row>
    <row r="37" spans="1:19">
      <c r="A37" s="251">
        <v>35</v>
      </c>
      <c r="B37" s="252">
        <v>45776</v>
      </c>
      <c r="C37" s="253" t="s">
        <v>132</v>
      </c>
      <c r="D37" s="260">
        <v>9.6999999999999993</v>
      </c>
      <c r="E37" s="260">
        <v>9.68</v>
      </c>
      <c r="F37" s="260">
        <v>9.67</v>
      </c>
      <c r="G37" s="260">
        <v>9.68</v>
      </c>
      <c r="H37" s="260">
        <v>9.67</v>
      </c>
      <c r="I37" s="260">
        <v>8.3330000000000002</v>
      </c>
      <c r="J37" s="254">
        <v>-30</v>
      </c>
      <c r="K37" s="255">
        <v>-0.31</v>
      </c>
      <c r="L37" s="256">
        <v>600</v>
      </c>
      <c r="M37" s="256">
        <v>5</v>
      </c>
      <c r="N37" s="256">
        <v>0</v>
      </c>
      <c r="O37" s="256">
        <v>0</v>
      </c>
      <c r="P37" s="256">
        <v>600</v>
      </c>
      <c r="Q37" s="256">
        <v>5</v>
      </c>
      <c r="R37" s="256">
        <v>60921</v>
      </c>
      <c r="S37" s="259">
        <f t="shared" si="0"/>
        <v>9670</v>
      </c>
    </row>
    <row r="38" spans="1:19">
      <c r="A38" s="251">
        <v>36</v>
      </c>
      <c r="B38" s="252">
        <v>45782</v>
      </c>
      <c r="C38" s="253" t="s">
        <v>132</v>
      </c>
      <c r="D38" s="260">
        <v>9.67</v>
      </c>
      <c r="E38" s="260">
        <v>9.69</v>
      </c>
      <c r="F38" s="260">
        <v>9.68</v>
      </c>
      <c r="G38" s="260">
        <v>9.69</v>
      </c>
      <c r="H38" s="260">
        <v>9.68</v>
      </c>
      <c r="I38" s="260">
        <v>9.6829999999999998</v>
      </c>
      <c r="J38" s="257">
        <v>10</v>
      </c>
      <c r="K38" s="258">
        <v>0.1</v>
      </c>
      <c r="L38" s="256">
        <v>20100</v>
      </c>
      <c r="M38" s="256">
        <v>194.56899999999999</v>
      </c>
      <c r="N38" s="256">
        <v>0</v>
      </c>
      <c r="O38" s="256">
        <v>0</v>
      </c>
      <c r="P38" s="256">
        <v>20100</v>
      </c>
      <c r="Q38" s="256">
        <v>194.56899999999999</v>
      </c>
      <c r="R38" s="256">
        <v>60984</v>
      </c>
      <c r="S38" s="259">
        <f t="shared" si="0"/>
        <v>9680</v>
      </c>
    </row>
    <row r="39" spans="1:19">
      <c r="A39" s="251">
        <v>37</v>
      </c>
      <c r="B39" s="252">
        <v>45783</v>
      </c>
      <c r="C39" s="253" t="s">
        <v>132</v>
      </c>
      <c r="D39" s="260">
        <v>9.68</v>
      </c>
      <c r="E39" s="260">
        <v>9.7899999999999991</v>
      </c>
      <c r="F39" s="260">
        <v>9.7799999999999994</v>
      </c>
      <c r="G39" s="260">
        <v>9.7899999999999991</v>
      </c>
      <c r="H39" s="260">
        <v>9.7799999999999994</v>
      </c>
      <c r="I39" s="260">
        <v>9.7870000000000008</v>
      </c>
      <c r="J39" s="257">
        <v>100</v>
      </c>
      <c r="K39" s="258">
        <v>1.03</v>
      </c>
      <c r="L39" s="256">
        <v>700</v>
      </c>
      <c r="M39" s="256">
        <v>6.851</v>
      </c>
      <c r="N39" s="256">
        <v>0</v>
      </c>
      <c r="O39" s="256">
        <v>0</v>
      </c>
      <c r="P39" s="256">
        <v>700</v>
      </c>
      <c r="Q39" s="256">
        <v>6.851</v>
      </c>
      <c r="R39" s="256">
        <v>61614</v>
      </c>
      <c r="S39" s="259">
        <f t="shared" si="0"/>
        <v>9780</v>
      </c>
    </row>
    <row r="40" spans="1:19">
      <c r="A40" s="251">
        <v>38</v>
      </c>
      <c r="B40" s="252">
        <v>45784</v>
      </c>
      <c r="C40" s="253" t="s">
        <v>132</v>
      </c>
      <c r="D40" s="260">
        <v>9.7799999999999994</v>
      </c>
      <c r="E40" s="260">
        <v>9.7799999999999994</v>
      </c>
      <c r="F40" s="260">
        <v>9.75</v>
      </c>
      <c r="G40" s="260">
        <v>9.7799999999999994</v>
      </c>
      <c r="H40" s="260">
        <v>9.75</v>
      </c>
      <c r="I40" s="260">
        <v>9.7629999999999999</v>
      </c>
      <c r="J40" s="254">
        <v>-30</v>
      </c>
      <c r="K40" s="255">
        <v>-0.31</v>
      </c>
      <c r="L40" s="256">
        <v>700</v>
      </c>
      <c r="M40" s="256">
        <v>6.8360000000000003</v>
      </c>
      <c r="N40" s="256">
        <v>0</v>
      </c>
      <c r="O40" s="256">
        <v>0</v>
      </c>
      <c r="P40" s="256">
        <v>700</v>
      </c>
      <c r="Q40" s="256">
        <v>6.8360000000000003</v>
      </c>
      <c r="R40" s="256">
        <v>61425</v>
      </c>
      <c r="S40" s="259">
        <f t="shared" si="0"/>
        <v>9750</v>
      </c>
    </row>
    <row r="41" spans="1:19">
      <c r="A41" s="251">
        <v>39</v>
      </c>
      <c r="B41" s="252">
        <v>45785</v>
      </c>
      <c r="C41" s="253" t="s">
        <v>132</v>
      </c>
      <c r="D41" s="260">
        <v>9.75</v>
      </c>
      <c r="E41" s="260">
        <v>9.83</v>
      </c>
      <c r="F41" s="260">
        <v>9.92</v>
      </c>
      <c r="G41" s="260">
        <v>9.92</v>
      </c>
      <c r="H41" s="260">
        <v>9.81</v>
      </c>
      <c r="I41" s="260">
        <v>9.8450000000000006</v>
      </c>
      <c r="J41" s="257">
        <v>170</v>
      </c>
      <c r="K41" s="258">
        <v>1.74</v>
      </c>
      <c r="L41" s="256">
        <v>20300</v>
      </c>
      <c r="M41" s="256">
        <v>201.346</v>
      </c>
      <c r="N41" s="256">
        <v>0</v>
      </c>
      <c r="O41" s="256">
        <v>0</v>
      </c>
      <c r="P41" s="256">
        <v>20300</v>
      </c>
      <c r="Q41" s="256">
        <v>201.346</v>
      </c>
      <c r="R41" s="256">
        <v>62496</v>
      </c>
      <c r="S41" s="259">
        <f t="shared" si="0"/>
        <v>9920</v>
      </c>
    </row>
    <row r="42" spans="1:19">
      <c r="A42" s="251">
        <v>40</v>
      </c>
      <c r="B42" s="252">
        <v>45786</v>
      </c>
      <c r="C42" s="253" t="s">
        <v>132</v>
      </c>
      <c r="D42" s="260">
        <v>9.92</v>
      </c>
      <c r="E42" s="260">
        <v>9.9700000000000006</v>
      </c>
      <c r="F42" s="260">
        <v>9.9700000000000006</v>
      </c>
      <c r="G42" s="260">
        <v>9.9700000000000006</v>
      </c>
      <c r="H42" s="260">
        <v>9.9700000000000006</v>
      </c>
      <c r="I42" s="260">
        <v>9.9700000000000006</v>
      </c>
      <c r="J42" s="257">
        <v>50</v>
      </c>
      <c r="K42" s="258">
        <v>0.5</v>
      </c>
      <c r="L42" s="256">
        <v>100</v>
      </c>
      <c r="M42" s="256">
        <v>0.997</v>
      </c>
      <c r="N42" s="256">
        <v>100000</v>
      </c>
      <c r="O42" s="256">
        <v>1009.1</v>
      </c>
      <c r="P42" s="256">
        <v>100100</v>
      </c>
      <c r="Q42" s="256">
        <v>1010.097</v>
      </c>
      <c r="R42" s="256">
        <v>62811</v>
      </c>
      <c r="S42" s="259">
        <f t="shared" si="0"/>
        <v>9970</v>
      </c>
    </row>
    <row r="43" spans="1:19">
      <c r="A43" s="251">
        <v>41</v>
      </c>
      <c r="B43" s="252">
        <v>45789</v>
      </c>
      <c r="C43" s="253" t="s">
        <v>132</v>
      </c>
      <c r="D43" s="260">
        <v>9.9700000000000006</v>
      </c>
      <c r="E43" s="260">
        <v>10.02</v>
      </c>
      <c r="F43" s="260">
        <v>10</v>
      </c>
      <c r="G43" s="260">
        <v>10.02</v>
      </c>
      <c r="H43" s="260">
        <v>10</v>
      </c>
      <c r="I43" s="260">
        <v>10.01</v>
      </c>
      <c r="J43" s="257">
        <v>30</v>
      </c>
      <c r="K43" s="258">
        <v>0.3</v>
      </c>
      <c r="L43" s="256">
        <v>20100</v>
      </c>
      <c r="M43" s="256">
        <v>201.4</v>
      </c>
      <c r="N43" s="256">
        <v>0</v>
      </c>
      <c r="O43" s="256">
        <v>0</v>
      </c>
      <c r="P43" s="256">
        <v>20100</v>
      </c>
      <c r="Q43" s="256">
        <v>201.4</v>
      </c>
      <c r="R43" s="256">
        <v>63000</v>
      </c>
      <c r="S43" s="259">
        <f t="shared" si="0"/>
        <v>10000</v>
      </c>
    </row>
    <row r="44" spans="1:19">
      <c r="A44" s="251">
        <v>42</v>
      </c>
      <c r="B44" s="252">
        <v>45790</v>
      </c>
      <c r="C44" s="253" t="s">
        <v>132</v>
      </c>
      <c r="D44" s="260">
        <v>10</v>
      </c>
      <c r="E44" s="260">
        <v>10.18</v>
      </c>
      <c r="F44" s="260">
        <v>10.199999999999999</v>
      </c>
      <c r="G44" s="260">
        <v>10.199999999999999</v>
      </c>
      <c r="H44" s="260">
        <v>10.18</v>
      </c>
      <c r="I44" s="260">
        <v>10.19</v>
      </c>
      <c r="J44" s="257">
        <v>200</v>
      </c>
      <c r="K44" s="258">
        <v>2</v>
      </c>
      <c r="L44" s="256">
        <v>20400</v>
      </c>
      <c r="M44" s="256">
        <v>207.679</v>
      </c>
      <c r="N44" s="256">
        <v>0</v>
      </c>
      <c r="O44" s="256">
        <v>0</v>
      </c>
      <c r="P44" s="256">
        <v>20400</v>
      </c>
      <c r="Q44" s="256">
        <v>207.679</v>
      </c>
      <c r="R44" s="256">
        <v>64260</v>
      </c>
      <c r="S44" s="259">
        <f t="shared" si="0"/>
        <v>10200</v>
      </c>
    </row>
    <row r="45" spans="1:19">
      <c r="A45" s="251">
        <v>43</v>
      </c>
      <c r="B45" s="252">
        <v>45791</v>
      </c>
      <c r="C45" s="253" t="s">
        <v>132</v>
      </c>
      <c r="D45" s="260">
        <v>10.199999999999999</v>
      </c>
      <c r="E45" s="260">
        <v>10.32</v>
      </c>
      <c r="F45" s="260">
        <v>10.29</v>
      </c>
      <c r="G45" s="260">
        <v>10.32</v>
      </c>
      <c r="H45" s="260">
        <v>10.29</v>
      </c>
      <c r="I45" s="260">
        <v>10.307</v>
      </c>
      <c r="J45" s="257">
        <v>90</v>
      </c>
      <c r="K45" s="258">
        <v>0.88</v>
      </c>
      <c r="L45" s="256">
        <v>600</v>
      </c>
      <c r="M45" s="256">
        <v>6.1840000000000002</v>
      </c>
      <c r="N45" s="256">
        <v>0</v>
      </c>
      <c r="O45" s="256">
        <v>0</v>
      </c>
      <c r="P45" s="256">
        <v>600</v>
      </c>
      <c r="Q45" s="256">
        <v>6.1840000000000002</v>
      </c>
      <c r="R45" s="256">
        <v>64827</v>
      </c>
      <c r="S45" s="259">
        <f t="shared" si="0"/>
        <v>10290</v>
      </c>
    </row>
    <row r="46" spans="1:19">
      <c r="A46" s="251">
        <v>44</v>
      </c>
      <c r="B46" s="252">
        <v>45792</v>
      </c>
      <c r="C46" s="253" t="s">
        <v>132</v>
      </c>
      <c r="D46" s="260">
        <v>10.29</v>
      </c>
      <c r="E46" s="260">
        <v>10.41</v>
      </c>
      <c r="F46" s="260">
        <v>10.42</v>
      </c>
      <c r="G46" s="260">
        <v>10.42</v>
      </c>
      <c r="H46" s="260">
        <v>10.41</v>
      </c>
      <c r="I46" s="260">
        <v>10.413</v>
      </c>
      <c r="J46" s="257">
        <v>130</v>
      </c>
      <c r="K46" s="258">
        <v>1.26</v>
      </c>
      <c r="L46" s="256">
        <v>20300</v>
      </c>
      <c r="M46" s="256">
        <v>211.32400000000001</v>
      </c>
      <c r="N46" s="256">
        <v>0</v>
      </c>
      <c r="O46" s="256">
        <v>0</v>
      </c>
      <c r="P46" s="256">
        <v>20300</v>
      </c>
      <c r="Q46" s="256">
        <v>211.32400000000001</v>
      </c>
      <c r="R46" s="256">
        <v>65646</v>
      </c>
      <c r="S46" s="259">
        <f t="shared" si="0"/>
        <v>10420</v>
      </c>
    </row>
    <row r="47" spans="1:19">
      <c r="A47" s="251">
        <v>45</v>
      </c>
      <c r="B47" s="252">
        <v>45793</v>
      </c>
      <c r="C47" s="253" t="s">
        <v>132</v>
      </c>
      <c r="D47" s="260">
        <v>10.42</v>
      </c>
      <c r="E47" s="260">
        <v>10.41</v>
      </c>
      <c r="F47" s="260">
        <v>10.33</v>
      </c>
      <c r="G47" s="260">
        <v>10.41</v>
      </c>
      <c r="H47" s="260">
        <v>10.33</v>
      </c>
      <c r="I47" s="260">
        <v>10.375</v>
      </c>
      <c r="J47" s="254">
        <v>-90</v>
      </c>
      <c r="K47" s="255">
        <v>-0.86</v>
      </c>
      <c r="L47" s="256">
        <v>8700</v>
      </c>
      <c r="M47" s="256">
        <v>90.433999999999997</v>
      </c>
      <c r="N47" s="256">
        <v>0</v>
      </c>
      <c r="O47" s="256">
        <v>0</v>
      </c>
      <c r="P47" s="256">
        <v>8700</v>
      </c>
      <c r="Q47" s="256">
        <v>90.433999999999997</v>
      </c>
      <c r="R47" s="256">
        <v>65079</v>
      </c>
      <c r="S47" s="259">
        <f t="shared" si="0"/>
        <v>10330</v>
      </c>
    </row>
    <row r="48" spans="1:19">
      <c r="A48" s="251">
        <v>46</v>
      </c>
      <c r="B48" s="252">
        <v>45796</v>
      </c>
      <c r="C48" s="253" t="s">
        <v>132</v>
      </c>
      <c r="D48" s="260">
        <v>10.33</v>
      </c>
      <c r="E48" s="260">
        <v>10.34</v>
      </c>
      <c r="F48" s="260">
        <v>10.33</v>
      </c>
      <c r="G48" s="260">
        <v>10.34</v>
      </c>
      <c r="H48" s="260">
        <v>10.33</v>
      </c>
      <c r="I48" s="260">
        <v>10.335000000000001</v>
      </c>
      <c r="J48" s="257">
        <v>0</v>
      </c>
      <c r="K48" s="258">
        <v>0</v>
      </c>
      <c r="L48" s="256">
        <v>20100</v>
      </c>
      <c r="M48" s="256">
        <v>207.833</v>
      </c>
      <c r="N48" s="256">
        <v>0</v>
      </c>
      <c r="O48" s="256">
        <v>0</v>
      </c>
      <c r="P48" s="256">
        <v>20100</v>
      </c>
      <c r="Q48" s="256">
        <v>207.833</v>
      </c>
      <c r="R48" s="256">
        <v>65079</v>
      </c>
      <c r="S48" s="259">
        <f t="shared" si="0"/>
        <v>10330</v>
      </c>
    </row>
    <row r="49" spans="1:19">
      <c r="A49" s="251">
        <v>47</v>
      </c>
      <c r="B49" s="252">
        <v>45797</v>
      </c>
      <c r="C49" s="253" t="s">
        <v>132</v>
      </c>
      <c r="D49" s="260">
        <v>10.33</v>
      </c>
      <c r="E49" s="260">
        <v>10.41</v>
      </c>
      <c r="F49" s="260">
        <v>10.41</v>
      </c>
      <c r="G49" s="260">
        <v>10.41</v>
      </c>
      <c r="H49" s="260">
        <v>10.41</v>
      </c>
      <c r="I49" s="260">
        <v>10.41</v>
      </c>
      <c r="J49" s="257">
        <v>80</v>
      </c>
      <c r="K49" s="258">
        <v>0.77</v>
      </c>
      <c r="L49" s="256">
        <v>100</v>
      </c>
      <c r="M49" s="256">
        <v>1.0409999999999999</v>
      </c>
      <c r="N49" s="256">
        <v>0</v>
      </c>
      <c r="O49" s="256">
        <v>0</v>
      </c>
      <c r="P49" s="256">
        <v>100</v>
      </c>
      <c r="Q49" s="256">
        <v>1.0409999999999999</v>
      </c>
      <c r="R49" s="256">
        <v>65583</v>
      </c>
      <c r="S49" s="259">
        <f t="shared" si="0"/>
        <v>10410</v>
      </c>
    </row>
    <row r="50" spans="1:19">
      <c r="A50" s="251">
        <v>48</v>
      </c>
      <c r="B50" s="252">
        <v>45798</v>
      </c>
      <c r="C50" s="253" t="s">
        <v>132</v>
      </c>
      <c r="D50" s="260">
        <v>10.41</v>
      </c>
      <c r="E50" s="260">
        <v>10.49</v>
      </c>
      <c r="F50" s="260">
        <v>10.5</v>
      </c>
      <c r="G50" s="260">
        <v>10.5</v>
      </c>
      <c r="H50" s="260">
        <v>10.46</v>
      </c>
      <c r="I50" s="260">
        <v>10.484</v>
      </c>
      <c r="J50" s="257">
        <v>90</v>
      </c>
      <c r="K50" s="258">
        <v>0.86</v>
      </c>
      <c r="L50" s="256">
        <v>22200</v>
      </c>
      <c r="M50" s="256">
        <v>232.262</v>
      </c>
      <c r="N50" s="256">
        <v>0</v>
      </c>
      <c r="O50" s="256">
        <v>0</v>
      </c>
      <c r="P50" s="256">
        <v>22200</v>
      </c>
      <c r="Q50" s="256">
        <v>232.262</v>
      </c>
      <c r="R50" s="256">
        <v>66150</v>
      </c>
      <c r="S50" s="259">
        <f t="shared" si="0"/>
        <v>10500</v>
      </c>
    </row>
    <row r="51" spans="1:19">
      <c r="A51" s="251">
        <v>49</v>
      </c>
      <c r="B51" s="252">
        <v>45799</v>
      </c>
      <c r="C51" s="253" t="s">
        <v>132</v>
      </c>
      <c r="D51" s="260">
        <v>10.5</v>
      </c>
      <c r="E51" s="260">
        <v>10.5</v>
      </c>
      <c r="F51" s="260">
        <v>10.49</v>
      </c>
      <c r="G51" s="260">
        <v>10.55</v>
      </c>
      <c r="H51" s="260">
        <v>10.49</v>
      </c>
      <c r="I51" s="260">
        <v>10.507999999999999</v>
      </c>
      <c r="J51" s="254">
        <v>-10</v>
      </c>
      <c r="K51" s="255">
        <v>-0.1</v>
      </c>
      <c r="L51" s="256">
        <v>2800</v>
      </c>
      <c r="M51" s="256">
        <v>29.407</v>
      </c>
      <c r="N51" s="256">
        <v>100000</v>
      </c>
      <c r="O51" s="256">
        <v>1061.0999999999999</v>
      </c>
      <c r="P51" s="256">
        <v>102800</v>
      </c>
      <c r="Q51" s="256">
        <v>1090.5070000000001</v>
      </c>
      <c r="R51" s="256">
        <v>66087</v>
      </c>
      <c r="S51" s="259">
        <f t="shared" si="0"/>
        <v>10490</v>
      </c>
    </row>
    <row r="52" spans="1:19">
      <c r="A52" s="251">
        <v>50</v>
      </c>
      <c r="B52" s="252">
        <v>45800</v>
      </c>
      <c r="C52" s="253" t="s">
        <v>132</v>
      </c>
      <c r="D52" s="260">
        <v>10.49</v>
      </c>
      <c r="E52" s="260">
        <v>10.48</v>
      </c>
      <c r="F52" s="260">
        <v>10.4</v>
      </c>
      <c r="G52" s="260">
        <v>10.48</v>
      </c>
      <c r="H52" s="260">
        <v>10.4</v>
      </c>
      <c r="I52" s="260">
        <v>10.420999999999999</v>
      </c>
      <c r="J52" s="254">
        <v>-90</v>
      </c>
      <c r="K52" s="255">
        <v>-0.86</v>
      </c>
      <c r="L52" s="256">
        <v>3200</v>
      </c>
      <c r="M52" s="256">
        <v>33.347000000000001</v>
      </c>
      <c r="N52" s="256">
        <v>0</v>
      </c>
      <c r="O52" s="256">
        <v>0</v>
      </c>
      <c r="P52" s="256">
        <v>3200</v>
      </c>
      <c r="Q52" s="256">
        <v>33.347000000000001</v>
      </c>
      <c r="R52" s="256">
        <v>65520</v>
      </c>
      <c r="S52" s="259">
        <f t="shared" si="0"/>
        <v>10400</v>
      </c>
    </row>
    <row r="53" spans="1:19">
      <c r="A53" s="251">
        <v>51</v>
      </c>
      <c r="B53" s="252">
        <v>45803</v>
      </c>
      <c r="C53" s="253" t="s">
        <v>132</v>
      </c>
      <c r="D53" s="260">
        <v>10.4</v>
      </c>
      <c r="E53" s="260">
        <v>10.47</v>
      </c>
      <c r="F53" s="260">
        <v>10.41</v>
      </c>
      <c r="G53" s="260">
        <v>10.47</v>
      </c>
      <c r="H53" s="260">
        <v>10.33</v>
      </c>
      <c r="I53" s="260">
        <v>10.388999999999999</v>
      </c>
      <c r="J53" s="257">
        <v>10</v>
      </c>
      <c r="K53" s="258">
        <v>0.1</v>
      </c>
      <c r="L53" s="256">
        <v>103100</v>
      </c>
      <c r="M53" s="256">
        <v>1072.337</v>
      </c>
      <c r="N53" s="256">
        <v>0</v>
      </c>
      <c r="O53" s="256">
        <v>0</v>
      </c>
      <c r="P53" s="256">
        <v>103100</v>
      </c>
      <c r="Q53" s="256">
        <v>1072.337</v>
      </c>
      <c r="R53" s="256">
        <v>65583</v>
      </c>
      <c r="S53" s="259">
        <f t="shared" si="0"/>
        <v>10410</v>
      </c>
    </row>
    <row r="54" spans="1:19">
      <c r="A54" s="251">
        <v>52</v>
      </c>
      <c r="B54" s="252">
        <v>45804</v>
      </c>
      <c r="C54" s="253" t="s">
        <v>132</v>
      </c>
      <c r="D54" s="260">
        <v>10.41</v>
      </c>
      <c r="E54" s="260">
        <v>10.59</v>
      </c>
      <c r="F54" s="260">
        <v>10.57</v>
      </c>
      <c r="G54" s="260">
        <v>10.59</v>
      </c>
      <c r="H54" s="260">
        <v>10.57</v>
      </c>
      <c r="I54" s="260">
        <v>10.581</v>
      </c>
      <c r="J54" s="257">
        <v>160</v>
      </c>
      <c r="K54" s="258">
        <v>1.54</v>
      </c>
      <c r="L54" s="256">
        <v>1700</v>
      </c>
      <c r="M54" s="256">
        <v>17.977</v>
      </c>
      <c r="N54" s="256">
        <v>0</v>
      </c>
      <c r="O54" s="256">
        <v>0</v>
      </c>
      <c r="P54" s="256">
        <v>1700</v>
      </c>
      <c r="Q54" s="256">
        <v>17.977</v>
      </c>
      <c r="R54" s="256">
        <v>66591</v>
      </c>
      <c r="S54" s="259">
        <f t="shared" si="0"/>
        <v>10570</v>
      </c>
    </row>
    <row r="55" spans="1:19">
      <c r="A55" s="251">
        <v>53</v>
      </c>
      <c r="B55" s="252">
        <v>45805</v>
      </c>
      <c r="C55" s="253" t="s">
        <v>132</v>
      </c>
      <c r="D55" s="260">
        <v>10.57</v>
      </c>
      <c r="E55" s="260">
        <v>10.63</v>
      </c>
      <c r="F55" s="260">
        <v>10.63</v>
      </c>
      <c r="G55" s="260">
        <v>10.63</v>
      </c>
      <c r="H55" s="260">
        <v>10.63</v>
      </c>
      <c r="I55" s="260">
        <v>10.63</v>
      </c>
      <c r="J55" s="257">
        <v>60</v>
      </c>
      <c r="K55" s="258">
        <v>0.56999999999999995</v>
      </c>
      <c r="L55" s="256">
        <v>400</v>
      </c>
      <c r="M55" s="256">
        <v>4.2519999999999998</v>
      </c>
      <c r="N55" s="256">
        <v>0</v>
      </c>
      <c r="O55" s="256">
        <v>0</v>
      </c>
      <c r="P55" s="256">
        <v>400</v>
      </c>
      <c r="Q55" s="256">
        <v>4.2519999999999998</v>
      </c>
      <c r="R55" s="256">
        <v>66969</v>
      </c>
      <c r="S55" s="259">
        <f t="shared" si="0"/>
        <v>10630</v>
      </c>
    </row>
    <row r="56" spans="1:19">
      <c r="A56" s="251">
        <v>54</v>
      </c>
      <c r="B56" s="252">
        <v>45806</v>
      </c>
      <c r="C56" s="253" t="s">
        <v>132</v>
      </c>
      <c r="D56" s="260">
        <v>10.63</v>
      </c>
      <c r="E56" s="260">
        <v>10.63</v>
      </c>
      <c r="F56" s="260">
        <v>10.6</v>
      </c>
      <c r="G56" s="260">
        <v>10.66</v>
      </c>
      <c r="H56" s="260">
        <v>10.6</v>
      </c>
      <c r="I56" s="260">
        <v>10.621</v>
      </c>
      <c r="J56" s="254">
        <v>-30</v>
      </c>
      <c r="K56" s="255">
        <v>-0.28000000000000003</v>
      </c>
      <c r="L56" s="256">
        <v>1700</v>
      </c>
      <c r="M56" s="256">
        <v>18.035</v>
      </c>
      <c r="N56" s="256">
        <v>0</v>
      </c>
      <c r="O56" s="256">
        <v>0</v>
      </c>
      <c r="P56" s="256">
        <v>1700</v>
      </c>
      <c r="Q56" s="256">
        <v>18.035</v>
      </c>
      <c r="R56" s="256">
        <v>66780</v>
      </c>
      <c r="S56" s="259">
        <f t="shared" si="0"/>
        <v>10600</v>
      </c>
    </row>
    <row r="57" spans="1:19">
      <c r="A57" s="251">
        <v>55</v>
      </c>
      <c r="B57" s="252">
        <v>45807</v>
      </c>
      <c r="C57" s="253" t="s">
        <v>132</v>
      </c>
      <c r="D57" s="260">
        <v>10.6</v>
      </c>
      <c r="E57" s="260">
        <v>10.6</v>
      </c>
      <c r="F57" s="260">
        <v>10.55</v>
      </c>
      <c r="G57" s="260">
        <v>10.61</v>
      </c>
      <c r="H57" s="260">
        <v>10.55</v>
      </c>
      <c r="I57" s="260">
        <v>10.583</v>
      </c>
      <c r="J57" s="254">
        <v>-50</v>
      </c>
      <c r="K57" s="255">
        <v>-0.47</v>
      </c>
      <c r="L57" s="256">
        <v>1500</v>
      </c>
      <c r="M57" s="256">
        <v>15.89</v>
      </c>
      <c r="N57" s="256">
        <v>0</v>
      </c>
      <c r="O57" s="256">
        <v>0</v>
      </c>
      <c r="P57" s="256">
        <v>1500</v>
      </c>
      <c r="Q57" s="256">
        <v>15.89</v>
      </c>
      <c r="R57" s="256">
        <v>66465</v>
      </c>
      <c r="S57" s="259">
        <f t="shared" si="0"/>
        <v>10550</v>
      </c>
    </row>
    <row r="58" spans="1:19">
      <c r="A58" s="251">
        <v>56</v>
      </c>
      <c r="B58" s="252">
        <v>45810</v>
      </c>
      <c r="C58" s="253" t="s">
        <v>132</v>
      </c>
      <c r="D58" s="260">
        <v>10.55</v>
      </c>
      <c r="E58" s="260">
        <v>10.51</v>
      </c>
      <c r="F58" s="260">
        <v>10.49</v>
      </c>
      <c r="G58" s="260">
        <v>10.53</v>
      </c>
      <c r="H58" s="260">
        <v>10.49</v>
      </c>
      <c r="I58" s="260">
        <v>10.509</v>
      </c>
      <c r="J58" s="254">
        <v>-60</v>
      </c>
      <c r="K58" s="255">
        <v>-0.56999999999999995</v>
      </c>
      <c r="L58" s="256">
        <v>2600</v>
      </c>
      <c r="M58" s="256">
        <v>27.327000000000002</v>
      </c>
      <c r="N58" s="256">
        <v>0</v>
      </c>
      <c r="O58" s="256">
        <v>0</v>
      </c>
      <c r="P58" s="256">
        <v>2600</v>
      </c>
      <c r="Q58" s="256">
        <v>27.327000000000002</v>
      </c>
      <c r="R58" s="256">
        <v>66087</v>
      </c>
      <c r="S58" s="259">
        <f t="shared" si="0"/>
        <v>10490</v>
      </c>
    </row>
    <row r="59" spans="1:19">
      <c r="A59" s="251">
        <v>57</v>
      </c>
      <c r="B59" s="252">
        <v>45811</v>
      </c>
      <c r="C59" s="253" t="s">
        <v>132</v>
      </c>
      <c r="D59" s="260">
        <v>10.49</v>
      </c>
      <c r="E59" s="260">
        <v>10.53</v>
      </c>
      <c r="F59" s="260">
        <v>10.66</v>
      </c>
      <c r="G59" s="260">
        <v>10.66</v>
      </c>
      <c r="H59" s="260">
        <v>10.53</v>
      </c>
      <c r="I59" s="260">
        <v>10.617000000000001</v>
      </c>
      <c r="J59" s="257">
        <v>170</v>
      </c>
      <c r="K59" s="258">
        <v>1.62</v>
      </c>
      <c r="L59" s="256">
        <v>1700</v>
      </c>
      <c r="M59" s="256">
        <v>18.109000000000002</v>
      </c>
      <c r="N59" s="256">
        <v>0</v>
      </c>
      <c r="O59" s="256">
        <v>0</v>
      </c>
      <c r="P59" s="256">
        <v>1700</v>
      </c>
      <c r="Q59" s="256">
        <v>18.109000000000002</v>
      </c>
      <c r="R59" s="256">
        <v>67158</v>
      </c>
      <c r="S59" s="259">
        <f t="shared" si="0"/>
        <v>10660</v>
      </c>
    </row>
    <row r="60" spans="1:19">
      <c r="A60" s="251">
        <v>58</v>
      </c>
      <c r="B60" s="252">
        <v>45812</v>
      </c>
      <c r="C60" s="253" t="s">
        <v>132</v>
      </c>
      <c r="D60" s="260">
        <v>10.66</v>
      </c>
      <c r="E60" s="260">
        <v>10.71</v>
      </c>
      <c r="F60" s="260">
        <v>10.67</v>
      </c>
      <c r="G60" s="260">
        <v>10.71</v>
      </c>
      <c r="H60" s="260">
        <v>10.67</v>
      </c>
      <c r="I60" s="260">
        <v>10.69</v>
      </c>
      <c r="J60" s="257">
        <v>10</v>
      </c>
      <c r="K60" s="258">
        <v>0.09</v>
      </c>
      <c r="L60" s="256">
        <v>800</v>
      </c>
      <c r="M60" s="256">
        <v>8.56</v>
      </c>
      <c r="N60" s="256">
        <v>0</v>
      </c>
      <c r="O60" s="256">
        <v>0</v>
      </c>
      <c r="P60" s="256">
        <v>800</v>
      </c>
      <c r="Q60" s="256">
        <v>8.56</v>
      </c>
      <c r="R60" s="256">
        <v>67221</v>
      </c>
      <c r="S60" s="259">
        <f t="shared" si="0"/>
        <v>10670</v>
      </c>
    </row>
    <row r="61" spans="1:19">
      <c r="A61" s="251">
        <v>59</v>
      </c>
      <c r="B61" s="252">
        <v>45813</v>
      </c>
      <c r="C61" s="253" t="s">
        <v>132</v>
      </c>
      <c r="D61" s="260">
        <v>10.67</v>
      </c>
      <c r="E61" s="260">
        <v>10.65</v>
      </c>
      <c r="F61" s="260">
        <v>10.63</v>
      </c>
      <c r="G61" s="260">
        <v>10.66</v>
      </c>
      <c r="H61" s="260">
        <v>10.63</v>
      </c>
      <c r="I61" s="260">
        <v>10.646000000000001</v>
      </c>
      <c r="J61" s="254">
        <v>-40</v>
      </c>
      <c r="K61" s="255">
        <v>-0.37</v>
      </c>
      <c r="L61" s="256">
        <v>1500</v>
      </c>
      <c r="M61" s="256">
        <v>15.983000000000001</v>
      </c>
      <c r="N61" s="256">
        <v>100000</v>
      </c>
      <c r="O61" s="256">
        <v>1061.5</v>
      </c>
      <c r="P61" s="256">
        <v>101500</v>
      </c>
      <c r="Q61" s="256">
        <v>1077.4829999999999</v>
      </c>
      <c r="R61" s="256">
        <v>66969</v>
      </c>
      <c r="S61" s="259">
        <f t="shared" si="0"/>
        <v>10630</v>
      </c>
    </row>
    <row r="62" spans="1:19">
      <c r="A62" s="251">
        <v>60</v>
      </c>
      <c r="B62" s="252">
        <v>45814</v>
      </c>
      <c r="C62" s="253" t="s">
        <v>132</v>
      </c>
      <c r="D62" s="260">
        <v>10.63</v>
      </c>
      <c r="E62" s="260">
        <v>10.61</v>
      </c>
      <c r="F62" s="260">
        <v>10.55</v>
      </c>
      <c r="G62" s="260">
        <v>10.61</v>
      </c>
      <c r="H62" s="260">
        <v>10.55</v>
      </c>
      <c r="I62" s="260">
        <v>10.577</v>
      </c>
      <c r="J62" s="254">
        <v>-80</v>
      </c>
      <c r="K62" s="255">
        <v>-0.75</v>
      </c>
      <c r="L62" s="256">
        <v>5900</v>
      </c>
      <c r="M62" s="256">
        <v>62.319000000000003</v>
      </c>
      <c r="N62" s="256">
        <v>0</v>
      </c>
      <c r="O62" s="256">
        <v>0</v>
      </c>
      <c r="P62" s="256">
        <v>5900</v>
      </c>
      <c r="Q62" s="256">
        <v>62.319000000000003</v>
      </c>
      <c r="R62" s="256">
        <v>66465</v>
      </c>
      <c r="S62" s="259">
        <f t="shared" si="0"/>
        <v>10550</v>
      </c>
    </row>
    <row r="63" spans="1:19">
      <c r="A63" s="251">
        <v>61</v>
      </c>
      <c r="B63" s="252">
        <v>45817</v>
      </c>
      <c r="C63" s="253" t="s">
        <v>132</v>
      </c>
      <c r="D63" s="260">
        <v>10.55</v>
      </c>
      <c r="E63" s="260">
        <v>10.55</v>
      </c>
      <c r="F63" s="260">
        <v>10.43</v>
      </c>
      <c r="G63" s="260">
        <v>10.55</v>
      </c>
      <c r="H63" s="260">
        <v>10.43</v>
      </c>
      <c r="I63" s="260">
        <v>10.488</v>
      </c>
      <c r="J63" s="254">
        <v>-120</v>
      </c>
      <c r="K63" s="255">
        <v>-1.1399999999999999</v>
      </c>
      <c r="L63" s="256">
        <v>3500</v>
      </c>
      <c r="M63" s="256">
        <v>36.67</v>
      </c>
      <c r="N63" s="256">
        <v>0</v>
      </c>
      <c r="O63" s="256">
        <v>0</v>
      </c>
      <c r="P63" s="256">
        <v>3500</v>
      </c>
      <c r="Q63" s="256">
        <v>36.67</v>
      </c>
      <c r="R63" s="256">
        <v>65709</v>
      </c>
      <c r="S63" s="259">
        <f t="shared" si="0"/>
        <v>10430</v>
      </c>
    </row>
    <row r="64" spans="1:19">
      <c r="A64" s="251">
        <v>62</v>
      </c>
      <c r="B64" s="252">
        <v>45818</v>
      </c>
      <c r="C64" s="253" t="s">
        <v>132</v>
      </c>
      <c r="D64" s="260">
        <v>10.43</v>
      </c>
      <c r="E64" s="260">
        <v>10.43</v>
      </c>
      <c r="F64" s="260">
        <v>10.43</v>
      </c>
      <c r="G64" s="260">
        <v>10.52</v>
      </c>
      <c r="H64" s="260">
        <v>10.43</v>
      </c>
      <c r="I64" s="260">
        <v>10.467000000000001</v>
      </c>
      <c r="J64" s="257">
        <v>0</v>
      </c>
      <c r="K64" s="258">
        <v>0</v>
      </c>
      <c r="L64" s="256">
        <v>3500</v>
      </c>
      <c r="M64" s="256">
        <v>36.621000000000002</v>
      </c>
      <c r="N64" s="256">
        <v>0</v>
      </c>
      <c r="O64" s="256">
        <v>0</v>
      </c>
      <c r="P64" s="256">
        <v>3500</v>
      </c>
      <c r="Q64" s="256">
        <v>36.621000000000002</v>
      </c>
      <c r="R64" s="256">
        <v>65709</v>
      </c>
      <c r="S64" s="259">
        <f t="shared" si="0"/>
        <v>10430</v>
      </c>
    </row>
    <row r="65" spans="1:19">
      <c r="A65" s="251">
        <v>63</v>
      </c>
      <c r="B65" s="252">
        <v>45819</v>
      </c>
      <c r="C65" s="253" t="s">
        <v>132</v>
      </c>
      <c r="D65" s="260">
        <v>10.43</v>
      </c>
      <c r="E65" s="260">
        <v>10.45</v>
      </c>
      <c r="F65" s="260">
        <v>10.43</v>
      </c>
      <c r="G65" s="260">
        <v>10.45</v>
      </c>
      <c r="H65" s="260">
        <v>10.43</v>
      </c>
      <c r="I65" s="260">
        <v>10.443</v>
      </c>
      <c r="J65" s="254">
        <v>0</v>
      </c>
      <c r="K65" s="255">
        <v>0</v>
      </c>
      <c r="L65" s="256">
        <v>300</v>
      </c>
      <c r="M65" s="256">
        <v>3.133</v>
      </c>
      <c r="N65" s="256">
        <v>0</v>
      </c>
      <c r="O65" s="256">
        <v>0</v>
      </c>
      <c r="P65" s="256">
        <v>300</v>
      </c>
      <c r="Q65" s="256">
        <v>3.133</v>
      </c>
      <c r="R65" s="256">
        <v>65709</v>
      </c>
      <c r="S65" s="259">
        <f t="shared" si="0"/>
        <v>10430</v>
      </c>
    </row>
    <row r="66" spans="1:19">
      <c r="A66" s="251">
        <v>64</v>
      </c>
      <c r="B66" s="252">
        <v>45820</v>
      </c>
      <c r="C66" s="253" t="s">
        <v>132</v>
      </c>
      <c r="D66" s="260">
        <v>10.43</v>
      </c>
      <c r="E66" s="260">
        <v>10.56</v>
      </c>
      <c r="F66" s="260">
        <v>10.51</v>
      </c>
      <c r="G66" s="260">
        <v>11.15</v>
      </c>
      <c r="H66" s="260">
        <v>10.51</v>
      </c>
      <c r="I66" s="260">
        <v>10.654999999999999</v>
      </c>
      <c r="J66" s="257">
        <v>80</v>
      </c>
      <c r="K66" s="258">
        <v>0.77</v>
      </c>
      <c r="L66" s="256">
        <v>3700</v>
      </c>
      <c r="M66" s="256">
        <v>39.164999999999999</v>
      </c>
      <c r="N66" s="256">
        <v>0</v>
      </c>
      <c r="O66" s="256">
        <v>0</v>
      </c>
      <c r="P66" s="256">
        <v>3700</v>
      </c>
      <c r="Q66" s="256">
        <v>39.164999999999999</v>
      </c>
      <c r="R66" s="256">
        <v>66213</v>
      </c>
      <c r="S66" s="259">
        <f t="shared" si="0"/>
        <v>10510</v>
      </c>
    </row>
    <row r="67" spans="1:19">
      <c r="A67" s="251">
        <v>65</v>
      </c>
      <c r="B67" s="252">
        <v>45821</v>
      </c>
      <c r="C67" s="253" t="s">
        <v>132</v>
      </c>
      <c r="D67" s="260">
        <v>10.51</v>
      </c>
      <c r="E67" s="260">
        <v>10.47</v>
      </c>
      <c r="F67" s="260">
        <v>10.4</v>
      </c>
      <c r="G67" s="260">
        <v>10.47</v>
      </c>
      <c r="H67" s="260">
        <v>10.4</v>
      </c>
      <c r="I67" s="260">
        <v>10.417999999999999</v>
      </c>
      <c r="J67" s="254">
        <v>-110</v>
      </c>
      <c r="K67" s="255">
        <v>-1.05</v>
      </c>
      <c r="L67" s="256">
        <v>5700</v>
      </c>
      <c r="M67" s="256">
        <v>59.414000000000001</v>
      </c>
      <c r="N67" s="256">
        <v>0</v>
      </c>
      <c r="O67" s="256">
        <v>0</v>
      </c>
      <c r="P67" s="256">
        <v>5700</v>
      </c>
      <c r="Q67" s="256">
        <v>59.414000000000001</v>
      </c>
      <c r="R67" s="256">
        <v>65520</v>
      </c>
      <c r="S67" s="259">
        <f t="shared" si="0"/>
        <v>10400</v>
      </c>
    </row>
    <row r="68" spans="1:19">
      <c r="A68" s="251">
        <v>66</v>
      </c>
      <c r="B68" s="252">
        <v>45824</v>
      </c>
      <c r="C68" s="253" t="s">
        <v>132</v>
      </c>
      <c r="D68" s="260">
        <v>10.4</v>
      </c>
      <c r="E68" s="260">
        <v>10.55</v>
      </c>
      <c r="F68" s="260">
        <v>10.58</v>
      </c>
      <c r="G68" s="260">
        <v>10.58</v>
      </c>
      <c r="H68" s="260">
        <v>10.55</v>
      </c>
      <c r="I68" s="260">
        <v>10.565</v>
      </c>
      <c r="J68" s="257">
        <v>180</v>
      </c>
      <c r="K68" s="258">
        <v>1.73</v>
      </c>
      <c r="L68" s="256">
        <v>1000</v>
      </c>
      <c r="M68" s="256">
        <v>10.577</v>
      </c>
      <c r="N68" s="256">
        <v>0</v>
      </c>
      <c r="O68" s="256">
        <v>0</v>
      </c>
      <c r="P68" s="256">
        <v>1000</v>
      </c>
      <c r="Q68" s="256">
        <v>10.577</v>
      </c>
      <c r="R68" s="256">
        <v>66654</v>
      </c>
      <c r="S68" s="259">
        <f t="shared" ref="S68:S73" si="1">F68*1000</f>
        <v>10580</v>
      </c>
    </row>
    <row r="69" spans="1:19">
      <c r="A69" s="251">
        <v>67</v>
      </c>
      <c r="B69" s="252">
        <v>45825</v>
      </c>
      <c r="C69" s="253" t="s">
        <v>132</v>
      </c>
      <c r="D69" s="260">
        <v>10.58</v>
      </c>
      <c r="E69" s="260">
        <v>10.58</v>
      </c>
      <c r="F69" s="260">
        <v>10.58</v>
      </c>
      <c r="G69" s="260">
        <v>10.58</v>
      </c>
      <c r="H69" s="260">
        <v>10.58</v>
      </c>
      <c r="I69" s="260">
        <v>0</v>
      </c>
      <c r="J69" s="254">
        <v>0</v>
      </c>
      <c r="K69" s="255">
        <v>0</v>
      </c>
      <c r="L69" s="256">
        <v>0</v>
      </c>
      <c r="M69" s="256">
        <v>0</v>
      </c>
      <c r="N69" s="256">
        <v>0</v>
      </c>
      <c r="O69" s="256">
        <v>0</v>
      </c>
      <c r="P69" s="256">
        <v>0</v>
      </c>
      <c r="Q69" s="256">
        <v>0</v>
      </c>
      <c r="R69" s="256">
        <v>66654</v>
      </c>
      <c r="S69" s="259">
        <f t="shared" si="1"/>
        <v>10580</v>
      </c>
    </row>
    <row r="70" spans="1:19">
      <c r="A70" s="251">
        <v>68</v>
      </c>
      <c r="B70" s="252">
        <v>45826</v>
      </c>
      <c r="C70" s="253" t="s">
        <v>132</v>
      </c>
      <c r="D70" s="260">
        <v>10.58</v>
      </c>
      <c r="E70" s="260">
        <v>10.72</v>
      </c>
      <c r="F70" s="260">
        <v>10.7</v>
      </c>
      <c r="G70" s="260">
        <v>10.72</v>
      </c>
      <c r="H70" s="260">
        <v>10.7</v>
      </c>
      <c r="I70" s="260">
        <v>10.712999999999999</v>
      </c>
      <c r="J70" s="257">
        <v>120</v>
      </c>
      <c r="K70" s="258">
        <v>1.1299999999999999</v>
      </c>
      <c r="L70" s="256">
        <v>3400</v>
      </c>
      <c r="M70" s="256">
        <v>36.433</v>
      </c>
      <c r="N70" s="256">
        <v>0</v>
      </c>
      <c r="O70" s="256">
        <v>0</v>
      </c>
      <c r="P70" s="256">
        <v>3400</v>
      </c>
      <c r="Q70" s="256">
        <v>36.433</v>
      </c>
      <c r="R70" s="256">
        <v>67410</v>
      </c>
      <c r="S70" s="259">
        <f t="shared" si="1"/>
        <v>10700</v>
      </c>
    </row>
    <row r="71" spans="1:19">
      <c r="A71" s="251">
        <v>69</v>
      </c>
      <c r="B71" s="252">
        <v>45827</v>
      </c>
      <c r="C71" s="253" t="s">
        <v>132</v>
      </c>
      <c r="D71" s="260">
        <v>10.7</v>
      </c>
      <c r="E71" s="260">
        <v>10.74</v>
      </c>
      <c r="F71" s="260">
        <v>10.7</v>
      </c>
      <c r="G71" s="260">
        <v>10.74</v>
      </c>
      <c r="H71" s="260">
        <v>10.7</v>
      </c>
      <c r="I71" s="260">
        <v>10.72</v>
      </c>
      <c r="J71" s="254">
        <v>0</v>
      </c>
      <c r="K71" s="255">
        <v>0</v>
      </c>
      <c r="L71" s="256">
        <v>700</v>
      </c>
      <c r="M71" s="256">
        <v>7.51</v>
      </c>
      <c r="N71" s="256">
        <v>0</v>
      </c>
      <c r="O71" s="256">
        <v>0</v>
      </c>
      <c r="P71" s="256">
        <v>700</v>
      </c>
      <c r="Q71" s="256">
        <v>7.51</v>
      </c>
      <c r="R71" s="256">
        <v>67410</v>
      </c>
      <c r="S71" s="259">
        <f t="shared" si="1"/>
        <v>10700</v>
      </c>
    </row>
    <row r="72" spans="1:19">
      <c r="A72" s="251">
        <v>70</v>
      </c>
      <c r="B72" s="252">
        <v>45828</v>
      </c>
      <c r="C72" s="253" t="s">
        <v>132</v>
      </c>
      <c r="D72" s="260">
        <v>10.7</v>
      </c>
      <c r="E72" s="260">
        <v>10.79</v>
      </c>
      <c r="F72" s="260">
        <v>10.75</v>
      </c>
      <c r="G72" s="260">
        <v>10.79</v>
      </c>
      <c r="H72" s="260">
        <v>10.75</v>
      </c>
      <c r="I72" s="260">
        <v>10.773999999999999</v>
      </c>
      <c r="J72" s="257">
        <v>50</v>
      </c>
      <c r="K72" s="258">
        <v>0.47</v>
      </c>
      <c r="L72" s="256">
        <v>2100</v>
      </c>
      <c r="M72" s="256">
        <v>22.632999999999999</v>
      </c>
      <c r="N72" s="256">
        <v>0</v>
      </c>
      <c r="O72" s="256">
        <v>0</v>
      </c>
      <c r="P72" s="256">
        <v>2100</v>
      </c>
      <c r="Q72" s="256">
        <v>22.632999999999999</v>
      </c>
      <c r="R72" s="256">
        <v>67725</v>
      </c>
      <c r="S72" s="259">
        <f t="shared" si="1"/>
        <v>10750</v>
      </c>
    </row>
    <row r="73" spans="1:19">
      <c r="A73" s="251">
        <v>71</v>
      </c>
      <c r="B73" s="252">
        <v>45831</v>
      </c>
      <c r="C73" s="253" t="s">
        <v>132</v>
      </c>
      <c r="D73" s="260">
        <v>10.75</v>
      </c>
      <c r="E73" s="260">
        <v>10.72</v>
      </c>
      <c r="F73" s="260">
        <v>10.75</v>
      </c>
      <c r="G73" s="260">
        <v>10.75</v>
      </c>
      <c r="H73" s="260">
        <v>10.72</v>
      </c>
      <c r="I73" s="260">
        <v>10.734999999999999</v>
      </c>
      <c r="J73" s="254">
        <v>0</v>
      </c>
      <c r="K73" s="255">
        <v>0</v>
      </c>
      <c r="L73" s="256">
        <v>600</v>
      </c>
      <c r="M73" s="256">
        <v>6.4470000000000001</v>
      </c>
      <c r="N73" s="256">
        <v>0</v>
      </c>
      <c r="O73" s="256">
        <v>0</v>
      </c>
      <c r="P73" s="256">
        <v>600</v>
      </c>
      <c r="Q73" s="256">
        <v>6.4470000000000001</v>
      </c>
      <c r="R73" s="256">
        <v>67725</v>
      </c>
      <c r="S73" s="259">
        <f t="shared" si="1"/>
        <v>10750</v>
      </c>
    </row>
  </sheetData>
  <mergeCells count="14">
    <mergeCell ref="F1:F2"/>
    <mergeCell ref="A1:A2"/>
    <mergeCell ref="B1:B2"/>
    <mergeCell ref="C1:C2"/>
    <mergeCell ref="D1:D2"/>
    <mergeCell ref="E1:E2"/>
    <mergeCell ref="P1:Q1"/>
    <mergeCell ref="R1:R2"/>
    <mergeCell ref="G1:G2"/>
    <mergeCell ref="H1:H2"/>
    <mergeCell ref="I1:I2"/>
    <mergeCell ref="J1:K1"/>
    <mergeCell ref="L1:M1"/>
    <mergeCell ref="N1:O1"/>
  </mergeCells>
  <hyperlinks>
    <hyperlink ref="C3" r:id="rId1" display="url"/>
    <hyperlink ref="C4" r:id="rId2" display="url"/>
    <hyperlink ref="C5" r:id="rId3" display="url"/>
    <hyperlink ref="C6" r:id="rId4" display="url"/>
    <hyperlink ref="C7" r:id="rId5" display="url"/>
    <hyperlink ref="C8" r:id="rId6" display="url"/>
    <hyperlink ref="C9" r:id="rId7" display="url"/>
    <hyperlink ref="C10" r:id="rId8" display="url"/>
    <hyperlink ref="C11" r:id="rId9" display="url"/>
    <hyperlink ref="C12" r:id="rId10" display="url"/>
    <hyperlink ref="C13" r:id="rId11" display="url"/>
    <hyperlink ref="C14" r:id="rId12" display="url"/>
    <hyperlink ref="C15" r:id="rId13" display="url"/>
    <hyperlink ref="C16" r:id="rId14" display="url"/>
    <hyperlink ref="C17" r:id="rId15" display="url"/>
    <hyperlink ref="C18" r:id="rId16" display="url"/>
    <hyperlink ref="C19" r:id="rId17" display="url"/>
    <hyperlink ref="C20" r:id="rId18" display="url"/>
    <hyperlink ref="C21" r:id="rId19" display="url"/>
    <hyperlink ref="C22" r:id="rId20" display="url"/>
    <hyperlink ref="C23" r:id="rId21" display="url"/>
    <hyperlink ref="C24" r:id="rId22" display="url"/>
    <hyperlink ref="C25" r:id="rId23" display="url"/>
    <hyperlink ref="C26" r:id="rId24" display="url"/>
    <hyperlink ref="C27" r:id="rId25" display="url"/>
    <hyperlink ref="C28" r:id="rId26" display="url"/>
    <hyperlink ref="C29" r:id="rId27" display="url"/>
    <hyperlink ref="C30" r:id="rId28" display="url"/>
    <hyperlink ref="C31" r:id="rId29" display="url"/>
    <hyperlink ref="C32" r:id="rId30" display="url"/>
    <hyperlink ref="C33" r:id="rId31" display="url"/>
    <hyperlink ref="C34" r:id="rId32" display="url"/>
    <hyperlink ref="C35" r:id="rId33" display="url"/>
    <hyperlink ref="C36" r:id="rId34" display="url"/>
    <hyperlink ref="C37" r:id="rId35" display="url"/>
    <hyperlink ref="C38" r:id="rId36" display="url"/>
    <hyperlink ref="C39" r:id="rId37" display="url"/>
    <hyperlink ref="C40" r:id="rId38" display="url"/>
    <hyperlink ref="C41" r:id="rId39" display="url"/>
    <hyperlink ref="C42" r:id="rId40" display="url"/>
    <hyperlink ref="C43" r:id="rId41" display="url"/>
    <hyperlink ref="C44" r:id="rId42" display="url"/>
    <hyperlink ref="C45" r:id="rId43" display="url"/>
    <hyperlink ref="C46" r:id="rId44" display="url"/>
    <hyperlink ref="C47" r:id="rId45" display="url"/>
    <hyperlink ref="C48" r:id="rId46" display="url"/>
    <hyperlink ref="C49" r:id="rId47" display="url"/>
    <hyperlink ref="C50" r:id="rId48" display="url"/>
    <hyperlink ref="C51" r:id="rId49" display="url"/>
    <hyperlink ref="C52" r:id="rId50" display="url"/>
    <hyperlink ref="C53" r:id="rId51" display="url"/>
    <hyperlink ref="C54" r:id="rId52" display="url"/>
    <hyperlink ref="C55" r:id="rId53" display="url"/>
    <hyperlink ref="C56" r:id="rId54" display="url"/>
    <hyperlink ref="C57" r:id="rId55" display="url"/>
    <hyperlink ref="C58" r:id="rId56" display="url"/>
    <hyperlink ref="C59" r:id="rId57" display="url"/>
    <hyperlink ref="C60" r:id="rId58" display="url"/>
    <hyperlink ref="C61" r:id="rId59" display="url"/>
    <hyperlink ref="C62" r:id="rId60" display="url"/>
    <hyperlink ref="C63" r:id="rId61" display="url"/>
    <hyperlink ref="C64" r:id="rId62" display="url"/>
    <hyperlink ref="C65" r:id="rId63" display="url"/>
    <hyperlink ref="C66" r:id="rId64" display="url"/>
    <hyperlink ref="C67" r:id="rId65" display="url"/>
    <hyperlink ref="C68" r:id="rId66" display="url"/>
    <hyperlink ref="C69" r:id="rId67" display="url"/>
    <hyperlink ref="C70" r:id="rId68" display="url"/>
    <hyperlink ref="C71" r:id="rId69" display="url"/>
    <hyperlink ref="C72" r:id="rId70" display="url"/>
    <hyperlink ref="C73" r:id="rId71" display="ur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4"/>
  <sheetViews>
    <sheetView workbookViewId="0">
      <selection activeCell="F1" sqref="A1:XFD1"/>
    </sheetView>
  </sheetViews>
  <sheetFormatPr defaultRowHeight="15"/>
  <cols>
    <col min="4" max="4" width="10" bestFit="1" customWidth="1"/>
    <col min="5" max="5" width="11.7109375" bestFit="1" customWidth="1"/>
    <col min="6" max="6" width="14.28515625" customWidth="1"/>
    <col min="8" max="8" width="17.5703125" customWidth="1"/>
  </cols>
  <sheetData>
    <row r="1" spans="1:8">
      <c r="A1" s="262" t="s">
        <v>151</v>
      </c>
      <c r="B1" s="262" t="s">
        <v>152</v>
      </c>
      <c r="C1" s="262" t="s">
        <v>69</v>
      </c>
      <c r="D1" s="262" t="s">
        <v>153</v>
      </c>
      <c r="E1" s="262" t="s">
        <v>154</v>
      </c>
      <c r="F1" s="262" t="s">
        <v>155</v>
      </c>
      <c r="H1" s="264" t="s">
        <v>158</v>
      </c>
    </row>
    <row r="2" spans="1:8" ht="21">
      <c r="A2" s="263">
        <v>0</v>
      </c>
      <c r="B2" s="264" t="s">
        <v>156</v>
      </c>
      <c r="C2" s="265">
        <v>45681</v>
      </c>
      <c r="D2" s="266">
        <v>6100000</v>
      </c>
      <c r="E2" s="267">
        <v>60834962404</v>
      </c>
      <c r="F2" s="264" t="s">
        <v>157</v>
      </c>
    </row>
    <row r="3" spans="1:8" ht="21">
      <c r="A3" s="263">
        <v>0</v>
      </c>
      <c r="B3" s="264" t="s">
        <v>156</v>
      </c>
      <c r="C3" s="265">
        <v>45681</v>
      </c>
      <c r="D3" s="266">
        <v>6100000</v>
      </c>
      <c r="E3" s="267">
        <v>60834962404</v>
      </c>
      <c r="F3" s="264" t="s">
        <v>158</v>
      </c>
    </row>
    <row r="4" spans="1:8" ht="21">
      <c r="A4" s="263">
        <v>0</v>
      </c>
      <c r="B4" s="264" t="s">
        <v>156</v>
      </c>
      <c r="C4" s="265">
        <v>45681</v>
      </c>
      <c r="D4" s="266">
        <v>6100000</v>
      </c>
      <c r="E4" s="267">
        <v>9972.94</v>
      </c>
      <c r="F4" s="264" t="s">
        <v>159</v>
      </c>
    </row>
    <row r="5" spans="1:8" ht="21">
      <c r="A5" s="263">
        <v>0</v>
      </c>
      <c r="B5" s="264" t="s">
        <v>156</v>
      </c>
      <c r="C5" s="265">
        <v>45688</v>
      </c>
      <c r="D5" s="266">
        <v>6100000</v>
      </c>
      <c r="E5" s="267">
        <v>61607002067</v>
      </c>
      <c r="F5" s="264" t="s">
        <v>157</v>
      </c>
    </row>
    <row r="6" spans="1:8" ht="21">
      <c r="A6" s="263">
        <v>0</v>
      </c>
      <c r="B6" s="264" t="s">
        <v>156</v>
      </c>
      <c r="C6" s="265">
        <v>45688</v>
      </c>
      <c r="D6" s="266">
        <v>6100000</v>
      </c>
      <c r="E6" s="267">
        <v>61580616825</v>
      </c>
      <c r="F6" s="264" t="s">
        <v>158</v>
      </c>
    </row>
    <row r="7" spans="1:8" ht="21">
      <c r="A7" s="263">
        <v>0</v>
      </c>
      <c r="B7" s="264" t="s">
        <v>156</v>
      </c>
      <c r="C7" s="265">
        <v>45688</v>
      </c>
      <c r="D7" s="266">
        <v>6100000</v>
      </c>
      <c r="E7" s="267">
        <v>10095.18</v>
      </c>
      <c r="F7" s="264" t="s">
        <v>159</v>
      </c>
    </row>
    <row r="8" spans="1:8" ht="21">
      <c r="A8" s="263">
        <v>0</v>
      </c>
      <c r="B8" s="264" t="s">
        <v>156</v>
      </c>
      <c r="C8" s="265">
        <v>45691</v>
      </c>
      <c r="D8" s="266">
        <v>6100000</v>
      </c>
      <c r="E8" s="267">
        <v>60674989682</v>
      </c>
      <c r="F8" s="264" t="s">
        <v>157</v>
      </c>
    </row>
    <row r="9" spans="1:8" ht="21">
      <c r="A9" s="263">
        <v>0</v>
      </c>
      <c r="B9" s="264" t="s">
        <v>156</v>
      </c>
      <c r="C9" s="265">
        <v>45691</v>
      </c>
      <c r="D9" s="266">
        <v>6100000</v>
      </c>
      <c r="E9" s="267">
        <v>60667996189</v>
      </c>
      <c r="F9" s="264" t="s">
        <v>158</v>
      </c>
    </row>
    <row r="10" spans="1:8" ht="21">
      <c r="A10" s="263">
        <v>0</v>
      </c>
      <c r="B10" s="264" t="s">
        <v>156</v>
      </c>
      <c r="C10" s="265">
        <v>45691</v>
      </c>
      <c r="D10" s="266">
        <v>6100000</v>
      </c>
      <c r="E10" s="267">
        <v>9945.57</v>
      </c>
      <c r="F10" s="264" t="s">
        <v>159</v>
      </c>
    </row>
    <row r="11" spans="1:8" ht="21">
      <c r="A11" s="263">
        <v>0</v>
      </c>
      <c r="B11" s="264" t="s">
        <v>156</v>
      </c>
      <c r="C11" s="265">
        <v>45692</v>
      </c>
      <c r="D11" s="266">
        <v>6100000</v>
      </c>
      <c r="E11" s="267">
        <v>61181080475</v>
      </c>
      <c r="F11" s="264" t="s">
        <v>157</v>
      </c>
    </row>
    <row r="12" spans="1:8" ht="21">
      <c r="A12" s="263">
        <v>0</v>
      </c>
      <c r="B12" s="264" t="s">
        <v>156</v>
      </c>
      <c r="C12" s="265">
        <v>45692</v>
      </c>
      <c r="D12" s="266">
        <v>6100000</v>
      </c>
      <c r="E12" s="267">
        <v>61178742377</v>
      </c>
      <c r="F12" s="264" t="s">
        <v>158</v>
      </c>
    </row>
    <row r="13" spans="1:8" ht="21">
      <c r="A13" s="263">
        <v>0</v>
      </c>
      <c r="B13" s="264" t="s">
        <v>156</v>
      </c>
      <c r="C13" s="265">
        <v>45692</v>
      </c>
      <c r="D13" s="266">
        <v>6100000</v>
      </c>
      <c r="E13" s="267">
        <v>10029.299999999999</v>
      </c>
      <c r="F13" s="264" t="s">
        <v>159</v>
      </c>
    </row>
    <row r="14" spans="1:8" ht="21">
      <c r="A14" s="263">
        <v>0</v>
      </c>
      <c r="B14" s="264" t="s">
        <v>156</v>
      </c>
      <c r="C14" s="265">
        <v>45693</v>
      </c>
      <c r="D14" s="266">
        <v>6100000</v>
      </c>
      <c r="E14" s="267">
        <v>61346261663</v>
      </c>
      <c r="F14" s="264" t="s">
        <v>157</v>
      </c>
    </row>
    <row r="15" spans="1:8" ht="21">
      <c r="A15" s="263">
        <v>0</v>
      </c>
      <c r="B15" s="264" t="s">
        <v>156</v>
      </c>
      <c r="C15" s="265">
        <v>45693</v>
      </c>
      <c r="D15" s="266">
        <v>6100000</v>
      </c>
      <c r="E15" s="267">
        <v>61343921302</v>
      </c>
      <c r="F15" s="264" t="s">
        <v>158</v>
      </c>
    </row>
    <row r="16" spans="1:8" ht="21">
      <c r="A16" s="263">
        <v>0</v>
      </c>
      <c r="B16" s="264" t="s">
        <v>156</v>
      </c>
      <c r="C16" s="265">
        <v>45693</v>
      </c>
      <c r="D16" s="266">
        <v>6100000</v>
      </c>
      <c r="E16" s="267">
        <v>10056.379999999999</v>
      </c>
      <c r="F16" s="264" t="s">
        <v>159</v>
      </c>
    </row>
    <row r="17" spans="1:6" ht="21">
      <c r="A17" s="263">
        <v>0</v>
      </c>
      <c r="B17" s="264" t="s">
        <v>156</v>
      </c>
      <c r="C17" s="265">
        <v>45694</v>
      </c>
      <c r="D17" s="266">
        <v>6100000</v>
      </c>
      <c r="E17" s="267">
        <v>61475666064</v>
      </c>
      <c r="F17" s="264" t="s">
        <v>157</v>
      </c>
    </row>
    <row r="18" spans="1:6" ht="21">
      <c r="A18" s="263">
        <v>0</v>
      </c>
      <c r="B18" s="264" t="s">
        <v>156</v>
      </c>
      <c r="C18" s="265">
        <v>45694</v>
      </c>
      <c r="D18" s="266">
        <v>6100000</v>
      </c>
      <c r="E18" s="267">
        <v>61473323931</v>
      </c>
      <c r="F18" s="264" t="s">
        <v>158</v>
      </c>
    </row>
    <row r="19" spans="1:6" ht="21">
      <c r="A19" s="263">
        <v>0</v>
      </c>
      <c r="B19" s="264" t="s">
        <v>156</v>
      </c>
      <c r="C19" s="265">
        <v>45694</v>
      </c>
      <c r="D19" s="266">
        <v>6100000</v>
      </c>
      <c r="E19" s="267">
        <v>10077.59</v>
      </c>
      <c r="F19" s="264" t="s">
        <v>159</v>
      </c>
    </row>
    <row r="20" spans="1:6" ht="21">
      <c r="A20" s="263">
        <v>0</v>
      </c>
      <c r="B20" s="264" t="s">
        <v>156</v>
      </c>
      <c r="C20" s="265">
        <v>45697</v>
      </c>
      <c r="D20" s="266">
        <v>6100000</v>
      </c>
      <c r="E20" s="267">
        <v>61563826788</v>
      </c>
      <c r="F20" s="264" t="s">
        <v>157</v>
      </c>
    </row>
    <row r="21" spans="1:6" ht="21">
      <c r="A21" s="263">
        <v>0</v>
      </c>
      <c r="B21" s="264" t="s">
        <v>156</v>
      </c>
      <c r="C21" s="265">
        <v>45697</v>
      </c>
      <c r="D21" s="266">
        <v>6100000</v>
      </c>
      <c r="E21" s="267">
        <v>61556796768</v>
      </c>
      <c r="F21" s="264" t="s">
        <v>158</v>
      </c>
    </row>
    <row r="22" spans="1:6" ht="21">
      <c r="A22" s="263">
        <v>0</v>
      </c>
      <c r="B22" s="264" t="s">
        <v>156</v>
      </c>
      <c r="C22" s="265">
        <v>45697</v>
      </c>
      <c r="D22" s="266">
        <v>6100000</v>
      </c>
      <c r="E22" s="267">
        <v>10091.27</v>
      </c>
      <c r="F22" s="264" t="s">
        <v>159</v>
      </c>
    </row>
    <row r="23" spans="1:6" ht="21">
      <c r="A23" s="263">
        <v>0</v>
      </c>
      <c r="B23" s="264" t="s">
        <v>156</v>
      </c>
      <c r="C23" s="265">
        <v>45698</v>
      </c>
      <c r="D23" s="266">
        <v>6100000</v>
      </c>
      <c r="E23" s="267">
        <v>60965091159</v>
      </c>
      <c r="F23" s="264" t="s">
        <v>157</v>
      </c>
    </row>
    <row r="24" spans="1:6" ht="21">
      <c r="A24" s="263">
        <v>0</v>
      </c>
      <c r="B24" s="264" t="s">
        <v>156</v>
      </c>
      <c r="C24" s="265">
        <v>45698</v>
      </c>
      <c r="D24" s="266">
        <v>6100000</v>
      </c>
      <c r="E24" s="267">
        <v>60962756020</v>
      </c>
      <c r="F24" s="264" t="s">
        <v>158</v>
      </c>
    </row>
    <row r="25" spans="1:6" ht="21">
      <c r="A25" s="263">
        <v>0</v>
      </c>
      <c r="B25" s="264" t="s">
        <v>156</v>
      </c>
      <c r="C25" s="265">
        <v>45698</v>
      </c>
      <c r="D25" s="266">
        <v>6100000</v>
      </c>
      <c r="E25" s="267">
        <v>9993.89</v>
      </c>
      <c r="F25" s="264" t="s">
        <v>159</v>
      </c>
    </row>
    <row r="26" spans="1:6" ht="21">
      <c r="A26" s="263">
        <v>0</v>
      </c>
      <c r="B26" s="264" t="s">
        <v>156</v>
      </c>
      <c r="C26" s="265">
        <v>45699</v>
      </c>
      <c r="D26" s="266">
        <v>6100000</v>
      </c>
      <c r="E26" s="267">
        <v>61317240306</v>
      </c>
      <c r="F26" s="264" t="s">
        <v>157</v>
      </c>
    </row>
    <row r="27" spans="1:6" ht="21">
      <c r="A27" s="263">
        <v>0</v>
      </c>
      <c r="B27" s="264" t="s">
        <v>156</v>
      </c>
      <c r="C27" s="265">
        <v>45699</v>
      </c>
      <c r="D27" s="266">
        <v>6100000</v>
      </c>
      <c r="E27" s="267">
        <v>61314900343</v>
      </c>
      <c r="F27" s="264" t="s">
        <v>158</v>
      </c>
    </row>
    <row r="28" spans="1:6" ht="21">
      <c r="A28" s="263">
        <v>0</v>
      </c>
      <c r="B28" s="264" t="s">
        <v>156</v>
      </c>
      <c r="C28" s="265">
        <v>45699</v>
      </c>
      <c r="D28" s="266">
        <v>6100000</v>
      </c>
      <c r="E28" s="267">
        <v>10051.620000000001</v>
      </c>
      <c r="F28" s="264" t="s">
        <v>159</v>
      </c>
    </row>
    <row r="29" spans="1:6" ht="21">
      <c r="A29" s="263">
        <v>0</v>
      </c>
      <c r="B29" s="264" t="s">
        <v>156</v>
      </c>
      <c r="C29" s="265">
        <v>45700</v>
      </c>
      <c r="D29" s="266">
        <v>6100000</v>
      </c>
      <c r="E29" s="267">
        <v>61235064629</v>
      </c>
      <c r="F29" s="264" t="s">
        <v>157</v>
      </c>
    </row>
    <row r="30" spans="1:6" ht="21">
      <c r="A30" s="263">
        <v>0</v>
      </c>
      <c r="B30" s="264" t="s">
        <v>156</v>
      </c>
      <c r="C30" s="265">
        <v>45700</v>
      </c>
      <c r="D30" s="266">
        <v>6100000</v>
      </c>
      <c r="E30" s="267">
        <v>61232725791</v>
      </c>
      <c r="F30" s="264" t="s">
        <v>158</v>
      </c>
    </row>
    <row r="31" spans="1:6" ht="21">
      <c r="A31" s="263">
        <v>0</v>
      </c>
      <c r="B31" s="264" t="s">
        <v>156</v>
      </c>
      <c r="C31" s="265">
        <v>45700</v>
      </c>
      <c r="D31" s="266">
        <v>6100000</v>
      </c>
      <c r="E31" s="267">
        <v>10038.15</v>
      </c>
      <c r="F31" s="264" t="s">
        <v>159</v>
      </c>
    </row>
    <row r="32" spans="1:6" ht="21">
      <c r="A32" s="263">
        <v>0</v>
      </c>
      <c r="B32" s="264" t="s">
        <v>156</v>
      </c>
      <c r="C32" s="265">
        <v>45701</v>
      </c>
      <c r="D32" s="266">
        <v>6100000</v>
      </c>
      <c r="E32" s="267">
        <v>61316980077</v>
      </c>
      <c r="F32" s="264" t="s">
        <v>157</v>
      </c>
    </row>
    <row r="33" spans="1:6" ht="21">
      <c r="A33" s="263">
        <v>0</v>
      </c>
      <c r="B33" s="264" t="s">
        <v>156</v>
      </c>
      <c r="C33" s="265">
        <v>45701</v>
      </c>
      <c r="D33" s="266">
        <v>6100000</v>
      </c>
      <c r="E33" s="267">
        <v>61314640117</v>
      </c>
      <c r="F33" s="264" t="s">
        <v>158</v>
      </c>
    </row>
    <row r="34" spans="1:6" ht="21">
      <c r="A34" s="263">
        <v>0</v>
      </c>
      <c r="B34" s="264" t="s">
        <v>156</v>
      </c>
      <c r="C34" s="265">
        <v>45701</v>
      </c>
      <c r="D34" s="266">
        <v>6100000</v>
      </c>
      <c r="E34" s="267">
        <v>10051.58</v>
      </c>
      <c r="F34" s="264" t="s">
        <v>159</v>
      </c>
    </row>
    <row r="35" spans="1:6" ht="21">
      <c r="A35" s="263">
        <v>0</v>
      </c>
      <c r="B35" s="264" t="s">
        <v>156</v>
      </c>
      <c r="C35" s="265">
        <v>45702</v>
      </c>
      <c r="D35" s="266">
        <v>6100000</v>
      </c>
      <c r="E35" s="267">
        <v>61282637738</v>
      </c>
      <c r="F35" s="264" t="s">
        <v>157</v>
      </c>
    </row>
    <row r="36" spans="1:6" ht="21">
      <c r="A36" s="263">
        <v>0</v>
      </c>
      <c r="B36" s="264" t="s">
        <v>156</v>
      </c>
      <c r="C36" s="265">
        <v>45702</v>
      </c>
      <c r="D36" s="266">
        <v>6100000</v>
      </c>
      <c r="E36" s="267">
        <v>61282637738</v>
      </c>
      <c r="F36" s="264" t="s">
        <v>158</v>
      </c>
    </row>
    <row r="37" spans="1:6" ht="21">
      <c r="A37" s="263">
        <v>0</v>
      </c>
      <c r="B37" s="264" t="s">
        <v>156</v>
      </c>
      <c r="C37" s="265">
        <v>45702</v>
      </c>
      <c r="D37" s="266">
        <v>6100000</v>
      </c>
      <c r="E37" s="267">
        <v>10046.33</v>
      </c>
      <c r="F37" s="264" t="s">
        <v>159</v>
      </c>
    </row>
    <row r="38" spans="1:6" ht="21">
      <c r="A38" s="263">
        <v>0</v>
      </c>
      <c r="B38" s="264" t="s">
        <v>156</v>
      </c>
      <c r="C38" s="265">
        <v>45704</v>
      </c>
      <c r="D38" s="266">
        <v>6100000</v>
      </c>
      <c r="E38" s="267">
        <v>61467772981</v>
      </c>
      <c r="F38" s="264" t="s">
        <v>157</v>
      </c>
    </row>
    <row r="39" spans="1:6" ht="21">
      <c r="A39" s="263">
        <v>0</v>
      </c>
      <c r="B39" s="264" t="s">
        <v>156</v>
      </c>
      <c r="C39" s="265">
        <v>45704</v>
      </c>
      <c r="D39" s="266">
        <v>6100000</v>
      </c>
      <c r="E39" s="267">
        <v>61460746908</v>
      </c>
      <c r="F39" s="264" t="s">
        <v>158</v>
      </c>
    </row>
    <row r="40" spans="1:6" ht="21">
      <c r="A40" s="263">
        <v>0</v>
      </c>
      <c r="B40" s="264" t="s">
        <v>156</v>
      </c>
      <c r="C40" s="265">
        <v>45704</v>
      </c>
      <c r="D40" s="266">
        <v>6100000</v>
      </c>
      <c r="E40" s="267">
        <v>10075.530000000001</v>
      </c>
      <c r="F40" s="264" t="s">
        <v>159</v>
      </c>
    </row>
    <row r="41" spans="1:6" ht="21">
      <c r="A41" s="263">
        <v>0</v>
      </c>
      <c r="B41" s="264" t="s">
        <v>156</v>
      </c>
      <c r="C41" s="265">
        <v>45705</v>
      </c>
      <c r="D41" s="266">
        <v>6100000</v>
      </c>
      <c r="E41" s="267">
        <v>61267854194</v>
      </c>
      <c r="F41" s="264" t="s">
        <v>157</v>
      </c>
    </row>
    <row r="42" spans="1:6" ht="21">
      <c r="A42" s="263">
        <v>0</v>
      </c>
      <c r="B42" s="264" t="s">
        <v>156</v>
      </c>
      <c r="C42" s="265">
        <v>45705</v>
      </c>
      <c r="D42" s="266">
        <v>6100000</v>
      </c>
      <c r="E42" s="267">
        <v>61265514907</v>
      </c>
      <c r="F42" s="264" t="s">
        <v>158</v>
      </c>
    </row>
    <row r="43" spans="1:6" ht="21">
      <c r="A43" s="263">
        <v>0</v>
      </c>
      <c r="B43" s="264" t="s">
        <v>156</v>
      </c>
      <c r="C43" s="265">
        <v>45705</v>
      </c>
      <c r="D43" s="266">
        <v>6100000</v>
      </c>
      <c r="E43" s="267">
        <v>10043.52</v>
      </c>
      <c r="F43" s="264" t="s">
        <v>159</v>
      </c>
    </row>
    <row r="44" spans="1:6" ht="21">
      <c r="A44" s="263">
        <v>0</v>
      </c>
      <c r="B44" s="264" t="s">
        <v>156</v>
      </c>
      <c r="C44" s="265">
        <v>45706</v>
      </c>
      <c r="D44" s="266">
        <v>6100000</v>
      </c>
      <c r="E44" s="267">
        <v>61418758793</v>
      </c>
      <c r="F44" s="264" t="s">
        <v>157</v>
      </c>
    </row>
    <row r="45" spans="1:6" ht="21">
      <c r="A45" s="263">
        <v>0</v>
      </c>
      <c r="B45" s="264" t="s">
        <v>156</v>
      </c>
      <c r="C45" s="265">
        <v>45706</v>
      </c>
      <c r="D45" s="266">
        <v>6100000</v>
      </c>
      <c r="E45" s="267">
        <v>61416417439</v>
      </c>
      <c r="F45" s="264" t="s">
        <v>158</v>
      </c>
    </row>
    <row r="46" spans="1:6" ht="21">
      <c r="A46" s="263">
        <v>0</v>
      </c>
      <c r="B46" s="264" t="s">
        <v>156</v>
      </c>
      <c r="C46" s="265">
        <v>45706</v>
      </c>
      <c r="D46" s="266">
        <v>6100000</v>
      </c>
      <c r="E46" s="267">
        <v>10068.26</v>
      </c>
      <c r="F46" s="264" t="s">
        <v>159</v>
      </c>
    </row>
    <row r="47" spans="1:6" ht="21">
      <c r="A47" s="263">
        <v>0</v>
      </c>
      <c r="B47" s="264" t="s">
        <v>156</v>
      </c>
      <c r="C47" s="265">
        <v>45707</v>
      </c>
      <c r="D47" s="266">
        <v>6100000</v>
      </c>
      <c r="E47" s="267">
        <v>61815197325</v>
      </c>
      <c r="F47" s="264" t="s">
        <v>157</v>
      </c>
    </row>
    <row r="48" spans="1:6" ht="21">
      <c r="A48" s="263">
        <v>0</v>
      </c>
      <c r="B48" s="264" t="s">
        <v>156</v>
      </c>
      <c r="C48" s="265">
        <v>45707</v>
      </c>
      <c r="D48" s="266">
        <v>6100000</v>
      </c>
      <c r="E48" s="267">
        <v>61812850540</v>
      </c>
      <c r="F48" s="264" t="s">
        <v>158</v>
      </c>
    </row>
    <row r="49" spans="1:6" ht="21">
      <c r="A49" s="263">
        <v>0</v>
      </c>
      <c r="B49" s="264" t="s">
        <v>156</v>
      </c>
      <c r="C49" s="265">
        <v>45707</v>
      </c>
      <c r="D49" s="266">
        <v>6100000</v>
      </c>
      <c r="E49" s="267">
        <v>10133.25</v>
      </c>
      <c r="F49" s="264" t="s">
        <v>159</v>
      </c>
    </row>
    <row r="50" spans="1:6" ht="21">
      <c r="A50" s="263">
        <v>0</v>
      </c>
      <c r="B50" s="264" t="s">
        <v>156</v>
      </c>
      <c r="C50" s="265">
        <v>45708</v>
      </c>
      <c r="D50" s="266">
        <v>6100000</v>
      </c>
      <c r="E50" s="267">
        <v>61972096426</v>
      </c>
      <c r="F50" s="264" t="s">
        <v>157</v>
      </c>
    </row>
    <row r="51" spans="1:6" ht="21">
      <c r="A51" s="263">
        <v>0</v>
      </c>
      <c r="B51" s="264" t="s">
        <v>156</v>
      </c>
      <c r="C51" s="265">
        <v>45708</v>
      </c>
      <c r="D51" s="266">
        <v>6100000</v>
      </c>
      <c r="E51" s="267">
        <v>61969747492</v>
      </c>
      <c r="F51" s="264" t="s">
        <v>158</v>
      </c>
    </row>
    <row r="52" spans="1:6" ht="21">
      <c r="A52" s="263">
        <v>0</v>
      </c>
      <c r="B52" s="264" t="s">
        <v>156</v>
      </c>
      <c r="C52" s="265">
        <v>45708</v>
      </c>
      <c r="D52" s="266">
        <v>6100000</v>
      </c>
      <c r="E52" s="267">
        <v>10158.969999999999</v>
      </c>
      <c r="F52" s="264" t="s">
        <v>159</v>
      </c>
    </row>
    <row r="53" spans="1:6" ht="21">
      <c r="A53" s="263">
        <v>0</v>
      </c>
      <c r="B53" s="264" t="s">
        <v>156</v>
      </c>
      <c r="C53" s="265">
        <v>45711</v>
      </c>
      <c r="D53" s="266">
        <v>6100000</v>
      </c>
      <c r="E53" s="267">
        <v>62028661949</v>
      </c>
      <c r="F53" s="264" t="s">
        <v>157</v>
      </c>
    </row>
    <row r="54" spans="1:6" ht="21">
      <c r="A54" s="263">
        <v>0</v>
      </c>
      <c r="B54" s="264" t="s">
        <v>156</v>
      </c>
      <c r="C54" s="265">
        <v>45711</v>
      </c>
      <c r="D54" s="266">
        <v>6100000</v>
      </c>
      <c r="E54" s="267">
        <v>62021612826</v>
      </c>
      <c r="F54" s="264" t="s">
        <v>158</v>
      </c>
    </row>
    <row r="55" spans="1:6" ht="21">
      <c r="A55" s="263">
        <v>0</v>
      </c>
      <c r="B55" s="264" t="s">
        <v>156</v>
      </c>
      <c r="C55" s="265">
        <v>45711</v>
      </c>
      <c r="D55" s="266">
        <v>6100000</v>
      </c>
      <c r="E55" s="267">
        <v>10167.469999999999</v>
      </c>
      <c r="F55" s="264" t="s">
        <v>159</v>
      </c>
    </row>
    <row r="56" spans="1:6" ht="21">
      <c r="A56" s="263">
        <v>0</v>
      </c>
      <c r="B56" s="264" t="s">
        <v>156</v>
      </c>
      <c r="C56" s="265">
        <v>45712</v>
      </c>
      <c r="D56" s="266">
        <v>6100000</v>
      </c>
      <c r="E56" s="267">
        <v>62426399512</v>
      </c>
      <c r="F56" s="264" t="s">
        <v>157</v>
      </c>
    </row>
    <row r="57" spans="1:6" ht="21">
      <c r="A57" s="263">
        <v>0</v>
      </c>
      <c r="B57" s="264" t="s">
        <v>156</v>
      </c>
      <c r="C57" s="265">
        <v>45712</v>
      </c>
      <c r="D57" s="266">
        <v>6100000</v>
      </c>
      <c r="E57" s="267">
        <v>62424044355</v>
      </c>
      <c r="F57" s="264" t="s">
        <v>158</v>
      </c>
    </row>
    <row r="58" spans="1:6" ht="21">
      <c r="A58" s="263">
        <v>0</v>
      </c>
      <c r="B58" s="264" t="s">
        <v>156</v>
      </c>
      <c r="C58" s="265">
        <v>45712</v>
      </c>
      <c r="D58" s="266">
        <v>6100000</v>
      </c>
      <c r="E58" s="267">
        <v>10233.44</v>
      </c>
      <c r="F58" s="264" t="s">
        <v>159</v>
      </c>
    </row>
    <row r="59" spans="1:6" ht="21">
      <c r="A59" s="263">
        <v>0</v>
      </c>
      <c r="B59" s="264" t="s">
        <v>156</v>
      </c>
      <c r="C59" s="265">
        <v>45713</v>
      </c>
      <c r="D59" s="266">
        <v>6100000</v>
      </c>
      <c r="E59" s="267">
        <v>62272077242</v>
      </c>
      <c r="F59" s="264" t="s">
        <v>157</v>
      </c>
    </row>
    <row r="60" spans="1:6" ht="21">
      <c r="A60" s="263">
        <v>0</v>
      </c>
      <c r="B60" s="264" t="s">
        <v>156</v>
      </c>
      <c r="C60" s="265">
        <v>45713</v>
      </c>
      <c r="D60" s="266">
        <v>6100000</v>
      </c>
      <c r="E60" s="267">
        <v>62269724199</v>
      </c>
      <c r="F60" s="264" t="s">
        <v>158</v>
      </c>
    </row>
    <row r="61" spans="1:6" ht="21">
      <c r="A61" s="263">
        <v>0</v>
      </c>
      <c r="B61" s="264" t="s">
        <v>156</v>
      </c>
      <c r="C61" s="265">
        <v>45713</v>
      </c>
      <c r="D61" s="266">
        <v>6100000</v>
      </c>
      <c r="E61" s="267">
        <v>10208.15</v>
      </c>
      <c r="F61" s="264" t="s">
        <v>159</v>
      </c>
    </row>
    <row r="62" spans="1:6" ht="21">
      <c r="A62" s="263">
        <v>0</v>
      </c>
      <c r="B62" s="264" t="s">
        <v>156</v>
      </c>
      <c r="C62" s="265">
        <v>45714</v>
      </c>
      <c r="D62" s="266">
        <v>6100000</v>
      </c>
      <c r="E62" s="267">
        <v>62325355985</v>
      </c>
      <c r="F62" s="264" t="s">
        <v>157</v>
      </c>
    </row>
    <row r="63" spans="1:6" ht="21">
      <c r="A63" s="263">
        <v>0</v>
      </c>
      <c r="B63" s="264" t="s">
        <v>156</v>
      </c>
      <c r="C63" s="265">
        <v>45714</v>
      </c>
      <c r="D63" s="266">
        <v>6100000</v>
      </c>
      <c r="E63" s="267">
        <v>62323002212</v>
      </c>
      <c r="F63" s="264" t="s">
        <v>158</v>
      </c>
    </row>
    <row r="64" spans="1:6" ht="21">
      <c r="A64" s="263">
        <v>0</v>
      </c>
      <c r="B64" s="264" t="s">
        <v>156</v>
      </c>
      <c r="C64" s="265">
        <v>45714</v>
      </c>
      <c r="D64" s="266">
        <v>6100000</v>
      </c>
      <c r="E64" s="267">
        <v>10216.879999999999</v>
      </c>
      <c r="F64" s="264" t="s">
        <v>159</v>
      </c>
    </row>
    <row r="65" spans="1:6" ht="21">
      <c r="A65" s="263">
        <v>0</v>
      </c>
      <c r="B65" s="264" t="s">
        <v>156</v>
      </c>
      <c r="C65" s="265">
        <v>45715</v>
      </c>
      <c r="D65" s="266">
        <v>6100000</v>
      </c>
      <c r="E65" s="267">
        <v>62494816748</v>
      </c>
      <c r="F65" s="264" t="s">
        <v>157</v>
      </c>
    </row>
    <row r="66" spans="1:6" ht="21">
      <c r="A66" s="263">
        <v>0</v>
      </c>
      <c r="B66" s="264" t="s">
        <v>156</v>
      </c>
      <c r="C66" s="265">
        <v>45715</v>
      </c>
      <c r="D66" s="266">
        <v>6100000</v>
      </c>
      <c r="E66" s="267">
        <v>62492460654</v>
      </c>
      <c r="F66" s="264" t="s">
        <v>158</v>
      </c>
    </row>
    <row r="67" spans="1:6" ht="21">
      <c r="A67" s="263">
        <v>0</v>
      </c>
      <c r="B67" s="264" t="s">
        <v>156</v>
      </c>
      <c r="C67" s="265">
        <v>45715</v>
      </c>
      <c r="D67" s="266">
        <v>6100000</v>
      </c>
      <c r="E67" s="267">
        <v>10244.66</v>
      </c>
      <c r="F67" s="264" t="s">
        <v>159</v>
      </c>
    </row>
    <row r="68" spans="1:6" ht="21">
      <c r="A68" s="263">
        <v>0</v>
      </c>
      <c r="B68" s="264" t="s">
        <v>156</v>
      </c>
      <c r="C68" s="265">
        <v>45716</v>
      </c>
      <c r="D68" s="266">
        <v>6100000</v>
      </c>
      <c r="E68" s="267">
        <v>62247238066</v>
      </c>
      <c r="F68" s="264" t="s">
        <v>157</v>
      </c>
    </row>
    <row r="69" spans="1:6" ht="21">
      <c r="A69" s="263">
        <v>0</v>
      </c>
      <c r="B69" s="264" t="s">
        <v>156</v>
      </c>
      <c r="C69" s="265">
        <v>45716</v>
      </c>
      <c r="D69" s="266">
        <v>6100000</v>
      </c>
      <c r="E69" s="267">
        <v>62244885379</v>
      </c>
      <c r="F69" s="264" t="s">
        <v>158</v>
      </c>
    </row>
    <row r="70" spans="1:6" ht="21">
      <c r="A70" s="263">
        <v>0</v>
      </c>
      <c r="B70" s="264" t="s">
        <v>156</v>
      </c>
      <c r="C70" s="265">
        <v>45716</v>
      </c>
      <c r="D70" s="266">
        <v>6100000</v>
      </c>
      <c r="E70" s="267">
        <v>10204.07</v>
      </c>
      <c r="F70" s="264" t="s">
        <v>159</v>
      </c>
    </row>
    <row r="71" spans="1:6" ht="21">
      <c r="A71" s="263">
        <v>0</v>
      </c>
      <c r="B71" s="264" t="s">
        <v>156</v>
      </c>
      <c r="C71" s="265">
        <v>45718</v>
      </c>
      <c r="D71" s="266">
        <v>6100000</v>
      </c>
      <c r="E71" s="267">
        <v>62243917637</v>
      </c>
      <c r="F71" s="264" t="s">
        <v>157</v>
      </c>
    </row>
    <row r="72" spans="1:6" ht="21">
      <c r="A72" s="263">
        <v>0</v>
      </c>
      <c r="B72" s="264" t="s">
        <v>156</v>
      </c>
      <c r="C72" s="265">
        <v>45718</v>
      </c>
      <c r="D72" s="266">
        <v>6100000</v>
      </c>
      <c r="E72" s="267">
        <v>62239502646</v>
      </c>
      <c r="F72" s="264" t="s">
        <v>158</v>
      </c>
    </row>
    <row r="73" spans="1:6" ht="21">
      <c r="A73" s="263">
        <v>0</v>
      </c>
      <c r="B73" s="264" t="s">
        <v>156</v>
      </c>
      <c r="C73" s="265">
        <v>45718</v>
      </c>
      <c r="D73" s="266">
        <v>6100000</v>
      </c>
      <c r="E73" s="267">
        <v>10203.19</v>
      </c>
      <c r="F73" s="264" t="s">
        <v>159</v>
      </c>
    </row>
    <row r="74" spans="1:6" ht="21">
      <c r="A74" s="263">
        <v>0</v>
      </c>
      <c r="B74" s="264" t="s">
        <v>156</v>
      </c>
      <c r="C74" s="265">
        <v>45719</v>
      </c>
      <c r="D74" s="266">
        <v>6100000</v>
      </c>
      <c r="E74" s="267">
        <v>62472200215</v>
      </c>
      <c r="F74" s="264" t="s">
        <v>157</v>
      </c>
    </row>
    <row r="75" spans="1:6" ht="21">
      <c r="A75" s="263">
        <v>0</v>
      </c>
      <c r="B75" s="264" t="s">
        <v>156</v>
      </c>
      <c r="C75" s="265">
        <v>45719</v>
      </c>
      <c r="D75" s="266">
        <v>6100000</v>
      </c>
      <c r="E75" s="267">
        <v>62469989593</v>
      </c>
      <c r="F75" s="264" t="s">
        <v>158</v>
      </c>
    </row>
    <row r="76" spans="1:6" ht="21">
      <c r="A76" s="263">
        <v>0</v>
      </c>
      <c r="B76" s="264" t="s">
        <v>156</v>
      </c>
      <c r="C76" s="265">
        <v>45719</v>
      </c>
      <c r="D76" s="266">
        <v>6100000</v>
      </c>
      <c r="E76" s="267">
        <v>10240.98</v>
      </c>
      <c r="F76" s="264" t="s">
        <v>159</v>
      </c>
    </row>
    <row r="77" spans="1:6" ht="21">
      <c r="A77" s="263">
        <v>0</v>
      </c>
      <c r="B77" s="264" t="s">
        <v>156</v>
      </c>
      <c r="C77" s="265">
        <v>45720</v>
      </c>
      <c r="D77" s="266">
        <v>6100000</v>
      </c>
      <c r="E77" s="267">
        <v>62695859672</v>
      </c>
      <c r="F77" s="264" t="s">
        <v>157</v>
      </c>
    </row>
    <row r="78" spans="1:6" ht="21">
      <c r="A78" s="263">
        <v>0</v>
      </c>
      <c r="B78" s="264" t="s">
        <v>156</v>
      </c>
      <c r="C78" s="265">
        <v>45720</v>
      </c>
      <c r="D78" s="266">
        <v>6100000</v>
      </c>
      <c r="E78" s="267">
        <v>62693645987</v>
      </c>
      <c r="F78" s="264" t="s">
        <v>158</v>
      </c>
    </row>
    <row r="79" spans="1:6" ht="21">
      <c r="A79" s="263">
        <v>0</v>
      </c>
      <c r="B79" s="264" t="s">
        <v>156</v>
      </c>
      <c r="C79" s="265">
        <v>45720</v>
      </c>
      <c r="D79" s="266">
        <v>6100000</v>
      </c>
      <c r="E79" s="267">
        <v>10277.64</v>
      </c>
      <c r="F79" s="264" t="s">
        <v>159</v>
      </c>
    </row>
    <row r="80" spans="1:6" ht="21">
      <c r="A80" s="263">
        <v>0</v>
      </c>
      <c r="B80" s="264" t="s">
        <v>156</v>
      </c>
      <c r="C80" s="265">
        <v>45721</v>
      </c>
      <c r="D80" s="266">
        <v>6100000</v>
      </c>
      <c r="E80" s="267">
        <v>62372313932</v>
      </c>
      <c r="F80" s="264" t="s">
        <v>157</v>
      </c>
    </row>
    <row r="81" spans="1:6" ht="21">
      <c r="A81" s="263">
        <v>0</v>
      </c>
      <c r="B81" s="264" t="s">
        <v>156</v>
      </c>
      <c r="C81" s="265">
        <v>45721</v>
      </c>
      <c r="D81" s="266">
        <v>6100000</v>
      </c>
      <c r="E81" s="267">
        <v>62370104679</v>
      </c>
      <c r="F81" s="264" t="s">
        <v>158</v>
      </c>
    </row>
    <row r="82" spans="1:6" ht="21">
      <c r="A82" s="263">
        <v>0</v>
      </c>
      <c r="B82" s="264" t="s">
        <v>156</v>
      </c>
      <c r="C82" s="265">
        <v>45721</v>
      </c>
      <c r="D82" s="266">
        <v>6100000</v>
      </c>
      <c r="E82" s="267">
        <v>10224.6</v>
      </c>
      <c r="F82" s="264" t="s">
        <v>159</v>
      </c>
    </row>
    <row r="83" spans="1:6" ht="21">
      <c r="A83" s="263">
        <v>0</v>
      </c>
      <c r="B83" s="264" t="s">
        <v>156</v>
      </c>
      <c r="C83" s="265">
        <v>45722</v>
      </c>
      <c r="D83" s="266">
        <v>6100000</v>
      </c>
      <c r="E83" s="267">
        <v>63124219878</v>
      </c>
      <c r="F83" s="264" t="s">
        <v>157</v>
      </c>
    </row>
    <row r="84" spans="1:6" ht="21">
      <c r="A84" s="263">
        <v>0</v>
      </c>
      <c r="B84" s="264" t="s">
        <v>156</v>
      </c>
      <c r="C84" s="265">
        <v>45722</v>
      </c>
      <c r="D84" s="266">
        <v>6100000</v>
      </c>
      <c r="E84" s="267">
        <v>63122000325</v>
      </c>
      <c r="F84" s="264" t="s">
        <v>158</v>
      </c>
    </row>
    <row r="85" spans="1:6" ht="21">
      <c r="A85" s="263">
        <v>0</v>
      </c>
      <c r="B85" s="264" t="s">
        <v>156</v>
      </c>
      <c r="C85" s="265">
        <v>45722</v>
      </c>
      <c r="D85" s="266">
        <v>6100000</v>
      </c>
      <c r="E85" s="267">
        <v>10347.86</v>
      </c>
      <c r="F85" s="264" t="s">
        <v>159</v>
      </c>
    </row>
    <row r="86" spans="1:6" ht="21">
      <c r="A86" s="263">
        <v>0</v>
      </c>
      <c r="B86" s="264" t="s">
        <v>156</v>
      </c>
      <c r="C86" s="265">
        <v>45725</v>
      </c>
      <c r="D86" s="266">
        <v>6100000</v>
      </c>
      <c r="E86" s="267">
        <v>63509165312</v>
      </c>
      <c r="F86" s="264" t="s">
        <v>157</v>
      </c>
    </row>
    <row r="87" spans="1:6" ht="21">
      <c r="A87" s="263">
        <v>0</v>
      </c>
      <c r="B87" s="264" t="s">
        <v>156</v>
      </c>
      <c r="C87" s="265">
        <v>45725</v>
      </c>
      <c r="D87" s="266">
        <v>6100000</v>
      </c>
      <c r="E87" s="267">
        <v>63502490830</v>
      </c>
      <c r="F87" s="264" t="s">
        <v>158</v>
      </c>
    </row>
    <row r="88" spans="1:6" ht="21">
      <c r="A88" s="263">
        <v>0</v>
      </c>
      <c r="B88" s="264" t="s">
        <v>156</v>
      </c>
      <c r="C88" s="265">
        <v>45725</v>
      </c>
      <c r="D88" s="266">
        <v>6100000</v>
      </c>
      <c r="E88" s="267">
        <v>10410.24</v>
      </c>
      <c r="F88" s="264" t="s">
        <v>159</v>
      </c>
    </row>
    <row r="89" spans="1:6" ht="21">
      <c r="A89" s="263">
        <v>0</v>
      </c>
      <c r="B89" s="264" t="s">
        <v>156</v>
      </c>
      <c r="C89" s="265">
        <v>45726</v>
      </c>
      <c r="D89" s="266">
        <v>6100000</v>
      </c>
      <c r="E89" s="267">
        <v>63434849359</v>
      </c>
      <c r="F89" s="264" t="s">
        <v>157</v>
      </c>
    </row>
    <row r="90" spans="1:6" ht="21">
      <c r="A90" s="263">
        <v>0</v>
      </c>
      <c r="B90" s="264" t="s">
        <v>156</v>
      </c>
      <c r="C90" s="265">
        <v>45726</v>
      </c>
      <c r="D90" s="266">
        <v>6100000</v>
      </c>
      <c r="E90" s="267">
        <v>63432625550</v>
      </c>
      <c r="F90" s="264" t="s">
        <v>158</v>
      </c>
    </row>
    <row r="91" spans="1:6" ht="21">
      <c r="A91" s="263">
        <v>0</v>
      </c>
      <c r="B91" s="264" t="s">
        <v>156</v>
      </c>
      <c r="C91" s="265">
        <v>45726</v>
      </c>
      <c r="D91" s="266">
        <v>6100000</v>
      </c>
      <c r="E91" s="267">
        <v>10398.790000000001</v>
      </c>
      <c r="F91" s="264" t="s">
        <v>159</v>
      </c>
    </row>
    <row r="92" spans="1:6" ht="21">
      <c r="A92" s="263">
        <v>0</v>
      </c>
      <c r="B92" s="264" t="s">
        <v>156</v>
      </c>
      <c r="C92" s="265">
        <v>45727</v>
      </c>
      <c r="D92" s="266">
        <v>6100000</v>
      </c>
      <c r="E92" s="267">
        <v>63539373209</v>
      </c>
      <c r="F92" s="264" t="s">
        <v>157</v>
      </c>
    </row>
    <row r="93" spans="1:6" ht="21">
      <c r="A93" s="263">
        <v>0</v>
      </c>
      <c r="B93" s="264" t="s">
        <v>156</v>
      </c>
      <c r="C93" s="265">
        <v>45727</v>
      </c>
      <c r="D93" s="266">
        <v>6100000</v>
      </c>
      <c r="E93" s="267">
        <v>63537147969</v>
      </c>
      <c r="F93" s="264" t="s">
        <v>158</v>
      </c>
    </row>
    <row r="94" spans="1:6" ht="21">
      <c r="A94" s="263">
        <v>0</v>
      </c>
      <c r="B94" s="264" t="s">
        <v>156</v>
      </c>
      <c r="C94" s="265">
        <v>45727</v>
      </c>
      <c r="D94" s="266">
        <v>6100000</v>
      </c>
      <c r="E94" s="267">
        <v>10415.92</v>
      </c>
      <c r="F94" s="264" t="s">
        <v>159</v>
      </c>
    </row>
    <row r="95" spans="1:6" ht="21">
      <c r="A95" s="263">
        <v>0</v>
      </c>
      <c r="B95" s="264" t="s">
        <v>156</v>
      </c>
      <c r="C95" s="265">
        <v>45728</v>
      </c>
      <c r="D95" s="266">
        <v>6100000</v>
      </c>
      <c r="E95" s="267">
        <v>63432876028</v>
      </c>
      <c r="F95" s="264" t="s">
        <v>157</v>
      </c>
    </row>
    <row r="96" spans="1:6" ht="21">
      <c r="A96" s="263">
        <v>0</v>
      </c>
      <c r="B96" s="264" t="s">
        <v>156</v>
      </c>
      <c r="C96" s="265">
        <v>45728</v>
      </c>
      <c r="D96" s="266">
        <v>6100000</v>
      </c>
      <c r="E96" s="267">
        <v>63430652246</v>
      </c>
      <c r="F96" s="264" t="s">
        <v>158</v>
      </c>
    </row>
    <row r="97" spans="1:6" ht="21">
      <c r="A97" s="263">
        <v>0</v>
      </c>
      <c r="B97" s="264" t="s">
        <v>156</v>
      </c>
      <c r="C97" s="265">
        <v>45728</v>
      </c>
      <c r="D97" s="266">
        <v>6100000</v>
      </c>
      <c r="E97" s="267">
        <v>10398.459999999999</v>
      </c>
      <c r="F97" s="264" t="s">
        <v>159</v>
      </c>
    </row>
    <row r="98" spans="1:6" ht="21">
      <c r="A98" s="263">
        <v>0</v>
      </c>
      <c r="B98" s="264" t="s">
        <v>156</v>
      </c>
      <c r="C98" s="265">
        <v>45729</v>
      </c>
      <c r="D98" s="266">
        <v>6100000</v>
      </c>
      <c r="E98" s="267">
        <v>63125018915</v>
      </c>
      <c r="F98" s="264" t="s">
        <v>157</v>
      </c>
    </row>
    <row r="99" spans="1:6" ht="21">
      <c r="A99" s="263">
        <v>0</v>
      </c>
      <c r="B99" s="264" t="s">
        <v>156</v>
      </c>
      <c r="C99" s="265">
        <v>45729</v>
      </c>
      <c r="D99" s="266">
        <v>6100000</v>
      </c>
      <c r="E99" s="267">
        <v>63122799351</v>
      </c>
      <c r="F99" s="264" t="s">
        <v>158</v>
      </c>
    </row>
    <row r="100" spans="1:6" ht="21">
      <c r="A100" s="263">
        <v>0</v>
      </c>
      <c r="B100" s="264" t="s">
        <v>156</v>
      </c>
      <c r="C100" s="265">
        <v>45729</v>
      </c>
      <c r="D100" s="266">
        <v>6100000</v>
      </c>
      <c r="E100" s="267">
        <v>10347.99</v>
      </c>
      <c r="F100" s="264" t="s">
        <v>159</v>
      </c>
    </row>
    <row r="101" spans="1:6" ht="21">
      <c r="A101" s="263">
        <v>0</v>
      </c>
      <c r="B101" s="264" t="s">
        <v>156</v>
      </c>
      <c r="C101" s="265">
        <v>45732</v>
      </c>
      <c r="D101" s="266">
        <v>6300000</v>
      </c>
      <c r="E101" s="267">
        <v>65052492554</v>
      </c>
      <c r="F101" s="264" t="s">
        <v>157</v>
      </c>
    </row>
    <row r="102" spans="1:6" ht="21">
      <c r="A102" s="263">
        <v>0</v>
      </c>
      <c r="B102" s="264" t="s">
        <v>156</v>
      </c>
      <c r="C102" s="265">
        <v>45732</v>
      </c>
      <c r="D102" s="266">
        <v>6300000</v>
      </c>
      <c r="E102" s="267">
        <v>65045754648</v>
      </c>
      <c r="F102" s="264" t="s">
        <v>158</v>
      </c>
    </row>
    <row r="103" spans="1:6" ht="21">
      <c r="A103" s="263">
        <v>0</v>
      </c>
      <c r="B103" s="264" t="s">
        <v>156</v>
      </c>
      <c r="C103" s="265">
        <v>45732</v>
      </c>
      <c r="D103" s="266">
        <v>6300000</v>
      </c>
      <c r="E103" s="267">
        <v>10324.719999999999</v>
      </c>
      <c r="F103" s="264" t="s">
        <v>159</v>
      </c>
    </row>
    <row r="104" spans="1:6" ht="21">
      <c r="A104" s="263">
        <v>0</v>
      </c>
      <c r="B104" s="264" t="s">
        <v>156</v>
      </c>
      <c r="C104" s="265">
        <v>45733</v>
      </c>
      <c r="D104" s="266">
        <v>6300000</v>
      </c>
      <c r="E104" s="267">
        <v>65489606027</v>
      </c>
      <c r="F104" s="264" t="s">
        <v>157</v>
      </c>
    </row>
    <row r="105" spans="1:6" ht="21">
      <c r="A105" s="263">
        <v>0</v>
      </c>
      <c r="B105" s="264" t="s">
        <v>156</v>
      </c>
      <c r="C105" s="265">
        <v>45733</v>
      </c>
      <c r="D105" s="266">
        <v>6300000</v>
      </c>
      <c r="E105" s="267">
        <v>65487354071</v>
      </c>
      <c r="F105" s="264" t="s">
        <v>158</v>
      </c>
    </row>
    <row r="106" spans="1:6" ht="21">
      <c r="A106" s="263">
        <v>0</v>
      </c>
      <c r="B106" s="264" t="s">
        <v>156</v>
      </c>
      <c r="C106" s="265">
        <v>45733</v>
      </c>
      <c r="D106" s="266">
        <v>6300000</v>
      </c>
      <c r="E106" s="267">
        <v>10394.81</v>
      </c>
      <c r="F106" s="264" t="s">
        <v>159</v>
      </c>
    </row>
    <row r="107" spans="1:6" ht="21">
      <c r="A107" s="263">
        <v>0</v>
      </c>
      <c r="B107" s="264" t="s">
        <v>156</v>
      </c>
      <c r="C107" s="265">
        <v>45734</v>
      </c>
      <c r="D107" s="266">
        <v>6300000</v>
      </c>
      <c r="E107" s="267">
        <v>65214484850</v>
      </c>
      <c r="F107" s="264" t="s">
        <v>157</v>
      </c>
    </row>
    <row r="108" spans="1:6" ht="21">
      <c r="A108" s="263">
        <v>0</v>
      </c>
      <c r="B108" s="264" t="s">
        <v>156</v>
      </c>
      <c r="C108" s="265">
        <v>45734</v>
      </c>
      <c r="D108" s="266">
        <v>6300000</v>
      </c>
      <c r="E108" s="267">
        <v>65212236663</v>
      </c>
      <c r="F108" s="264" t="s">
        <v>158</v>
      </c>
    </row>
    <row r="109" spans="1:6" ht="21">
      <c r="A109" s="263">
        <v>0</v>
      </c>
      <c r="B109" s="264" t="s">
        <v>156</v>
      </c>
      <c r="C109" s="265">
        <v>45734</v>
      </c>
      <c r="D109" s="266">
        <v>6300000</v>
      </c>
      <c r="E109" s="267">
        <v>10351.14</v>
      </c>
      <c r="F109" s="264" t="s">
        <v>159</v>
      </c>
    </row>
    <row r="110" spans="1:6" ht="21">
      <c r="A110" s="263">
        <v>0</v>
      </c>
      <c r="B110" s="264" t="s">
        <v>156</v>
      </c>
      <c r="C110" s="265">
        <v>45735</v>
      </c>
      <c r="D110" s="266">
        <v>6300000</v>
      </c>
      <c r="E110" s="267">
        <v>64717206542</v>
      </c>
      <c r="F110" s="264" t="s">
        <v>157</v>
      </c>
    </row>
    <row r="111" spans="1:6" ht="21">
      <c r="A111" s="263">
        <v>0</v>
      </c>
      <c r="B111" s="264" t="s">
        <v>156</v>
      </c>
      <c r="C111" s="265">
        <v>45735</v>
      </c>
      <c r="D111" s="266">
        <v>6300000</v>
      </c>
      <c r="E111" s="267">
        <v>64714965167</v>
      </c>
      <c r="F111" s="264" t="s">
        <v>158</v>
      </c>
    </row>
    <row r="112" spans="1:6" ht="21">
      <c r="A112" s="263">
        <v>0</v>
      </c>
      <c r="B112" s="264" t="s">
        <v>156</v>
      </c>
      <c r="C112" s="265">
        <v>45735</v>
      </c>
      <c r="D112" s="266">
        <v>6300000</v>
      </c>
      <c r="E112" s="267">
        <v>10272.209999999999</v>
      </c>
      <c r="F112" s="264" t="s">
        <v>159</v>
      </c>
    </row>
    <row r="113" spans="1:6" ht="21">
      <c r="A113" s="263">
        <v>0</v>
      </c>
      <c r="B113" s="264" t="s">
        <v>156</v>
      </c>
      <c r="C113" s="265">
        <v>45736</v>
      </c>
      <c r="D113" s="266">
        <v>6300000</v>
      </c>
      <c r="E113" s="267">
        <v>64758791996</v>
      </c>
      <c r="F113" s="264" t="s">
        <v>157</v>
      </c>
    </row>
    <row r="114" spans="1:6" ht="21">
      <c r="A114" s="263">
        <v>0</v>
      </c>
      <c r="B114" s="264" t="s">
        <v>156</v>
      </c>
      <c r="C114" s="265">
        <v>45736</v>
      </c>
      <c r="D114" s="266">
        <v>6300000</v>
      </c>
      <c r="E114" s="267">
        <v>64756550051</v>
      </c>
      <c r="F114" s="264" t="s">
        <v>158</v>
      </c>
    </row>
    <row r="115" spans="1:6" ht="21">
      <c r="A115" s="263">
        <v>0</v>
      </c>
      <c r="B115" s="264" t="s">
        <v>156</v>
      </c>
      <c r="C115" s="265">
        <v>45736</v>
      </c>
      <c r="D115" s="266">
        <v>6300000</v>
      </c>
      <c r="E115" s="267">
        <v>10278.81</v>
      </c>
      <c r="F115" s="264" t="s">
        <v>159</v>
      </c>
    </row>
    <row r="116" spans="1:6" ht="21">
      <c r="A116" s="263">
        <v>0</v>
      </c>
      <c r="B116" s="264" t="s">
        <v>156</v>
      </c>
      <c r="C116" s="265">
        <v>45739</v>
      </c>
      <c r="D116" s="266">
        <v>6300000</v>
      </c>
      <c r="E116" s="267">
        <v>64747452038</v>
      </c>
      <c r="F116" s="264" t="s">
        <v>157</v>
      </c>
    </row>
    <row r="117" spans="1:6" ht="21">
      <c r="A117" s="263">
        <v>0</v>
      </c>
      <c r="B117" s="264" t="s">
        <v>156</v>
      </c>
      <c r="C117" s="265">
        <v>45739</v>
      </c>
      <c r="D117" s="266">
        <v>6300000</v>
      </c>
      <c r="E117" s="267">
        <v>64740726668</v>
      </c>
      <c r="F117" s="264" t="s">
        <v>158</v>
      </c>
    </row>
    <row r="118" spans="1:6" ht="21">
      <c r="A118" s="263">
        <v>0</v>
      </c>
      <c r="B118" s="264" t="s">
        <v>156</v>
      </c>
      <c r="C118" s="265">
        <v>45739</v>
      </c>
      <c r="D118" s="266">
        <v>6300000</v>
      </c>
      <c r="E118" s="267">
        <v>10276.299999999999</v>
      </c>
      <c r="F118" s="264" t="s">
        <v>159</v>
      </c>
    </row>
    <row r="119" spans="1:6" ht="21">
      <c r="A119" s="263">
        <v>0</v>
      </c>
      <c r="B119" s="264" t="s">
        <v>156</v>
      </c>
      <c r="C119" s="265">
        <v>45740</v>
      </c>
      <c r="D119" s="266">
        <v>6300000</v>
      </c>
      <c r="E119" s="267">
        <v>65277542947</v>
      </c>
      <c r="F119" s="264" t="s">
        <v>157</v>
      </c>
    </row>
    <row r="120" spans="1:6" ht="21">
      <c r="A120" s="263">
        <v>0</v>
      </c>
      <c r="B120" s="264" t="s">
        <v>156</v>
      </c>
      <c r="C120" s="265">
        <v>45740</v>
      </c>
      <c r="D120" s="266">
        <v>6300000</v>
      </c>
      <c r="E120" s="267">
        <v>65275293896</v>
      </c>
      <c r="F120" s="264" t="s">
        <v>158</v>
      </c>
    </row>
    <row r="121" spans="1:6" ht="21">
      <c r="A121" s="263">
        <v>0</v>
      </c>
      <c r="B121" s="264" t="s">
        <v>156</v>
      </c>
      <c r="C121" s="265">
        <v>45740</v>
      </c>
      <c r="D121" s="266">
        <v>6300000</v>
      </c>
      <c r="E121" s="267">
        <v>10361.15</v>
      </c>
      <c r="F121" s="264" t="s">
        <v>159</v>
      </c>
    </row>
    <row r="122" spans="1:6" ht="21">
      <c r="A122" s="263">
        <v>0</v>
      </c>
      <c r="B122" s="264" t="s">
        <v>156</v>
      </c>
      <c r="C122" s="265">
        <v>45741</v>
      </c>
      <c r="D122" s="266">
        <v>6300000</v>
      </c>
      <c r="E122" s="267">
        <v>65138919463</v>
      </c>
      <c r="F122" s="264" t="s">
        <v>157</v>
      </c>
    </row>
    <row r="123" spans="1:6" ht="21">
      <c r="A123" s="263">
        <v>0</v>
      </c>
      <c r="B123" s="264" t="s">
        <v>156</v>
      </c>
      <c r="C123" s="265">
        <v>45741</v>
      </c>
      <c r="D123" s="266">
        <v>6300000</v>
      </c>
      <c r="E123" s="267">
        <v>65136672311</v>
      </c>
      <c r="F123" s="264" t="s">
        <v>158</v>
      </c>
    </row>
    <row r="124" spans="1:6" ht="21">
      <c r="A124" s="263">
        <v>0</v>
      </c>
      <c r="B124" s="264" t="s">
        <v>156</v>
      </c>
      <c r="C124" s="265">
        <v>45741</v>
      </c>
      <c r="D124" s="266">
        <v>6300000</v>
      </c>
      <c r="E124" s="267">
        <v>10339.15</v>
      </c>
      <c r="F124" s="264" t="s">
        <v>159</v>
      </c>
    </row>
    <row r="125" spans="1:6" ht="21">
      <c r="A125" s="263">
        <v>0</v>
      </c>
      <c r="B125" s="264" t="s">
        <v>156</v>
      </c>
      <c r="C125" s="265">
        <v>45742</v>
      </c>
      <c r="D125" s="266">
        <v>6300000</v>
      </c>
      <c r="E125" s="267">
        <v>64714663390</v>
      </c>
      <c r="F125" s="264" t="s">
        <v>157</v>
      </c>
    </row>
    <row r="126" spans="1:6" ht="21">
      <c r="A126" s="263">
        <v>0</v>
      </c>
      <c r="B126" s="264" t="s">
        <v>156</v>
      </c>
      <c r="C126" s="265">
        <v>45742</v>
      </c>
      <c r="D126" s="266">
        <v>6300000</v>
      </c>
      <c r="E126" s="267">
        <v>64712422050</v>
      </c>
      <c r="F126" s="264" t="s">
        <v>158</v>
      </c>
    </row>
    <row r="127" spans="1:6" ht="21">
      <c r="A127" s="263">
        <v>0</v>
      </c>
      <c r="B127" s="264" t="s">
        <v>156</v>
      </c>
      <c r="C127" s="265">
        <v>45742</v>
      </c>
      <c r="D127" s="266">
        <v>6300000</v>
      </c>
      <c r="E127" s="267">
        <v>10271.81</v>
      </c>
      <c r="F127" s="264" t="s">
        <v>159</v>
      </c>
    </row>
    <row r="128" spans="1:6" ht="21">
      <c r="A128" s="263">
        <v>0</v>
      </c>
      <c r="B128" s="264" t="s">
        <v>156</v>
      </c>
      <c r="C128" s="265">
        <v>45743</v>
      </c>
      <c r="D128" s="266">
        <v>6300000</v>
      </c>
      <c r="E128" s="267">
        <v>64677276729</v>
      </c>
      <c r="F128" s="264" t="s">
        <v>157</v>
      </c>
    </row>
    <row r="129" spans="1:6" ht="21">
      <c r="A129" s="263">
        <v>0</v>
      </c>
      <c r="B129" s="264" t="s">
        <v>156</v>
      </c>
      <c r="C129" s="265">
        <v>45743</v>
      </c>
      <c r="D129" s="266">
        <v>6300000</v>
      </c>
      <c r="E129" s="267">
        <v>64675035901</v>
      </c>
      <c r="F129" s="264" t="s">
        <v>158</v>
      </c>
    </row>
    <row r="130" spans="1:6" ht="21">
      <c r="A130" s="263">
        <v>0</v>
      </c>
      <c r="B130" s="264" t="s">
        <v>156</v>
      </c>
      <c r="C130" s="265">
        <v>45743</v>
      </c>
      <c r="D130" s="266">
        <v>6300000</v>
      </c>
      <c r="E130" s="267">
        <v>10265.870000000001</v>
      </c>
      <c r="F130" s="264" t="s">
        <v>159</v>
      </c>
    </row>
    <row r="131" spans="1:6" ht="21">
      <c r="A131" s="263">
        <v>0</v>
      </c>
      <c r="B131" s="264" t="s">
        <v>156</v>
      </c>
      <c r="C131" s="265">
        <v>45746</v>
      </c>
      <c r="D131" s="266">
        <v>6300000</v>
      </c>
      <c r="E131" s="267">
        <v>64361086888</v>
      </c>
      <c r="F131" s="264" t="s">
        <v>157</v>
      </c>
    </row>
    <row r="132" spans="1:6" ht="21">
      <c r="A132" s="263">
        <v>0</v>
      </c>
      <c r="B132" s="264" t="s">
        <v>156</v>
      </c>
      <c r="C132" s="265">
        <v>45746</v>
      </c>
      <c r="D132" s="266">
        <v>6300000</v>
      </c>
      <c r="E132" s="267">
        <v>64354377396</v>
      </c>
      <c r="F132" s="264" t="s">
        <v>158</v>
      </c>
    </row>
    <row r="133" spans="1:6" ht="21">
      <c r="A133" s="263">
        <v>0</v>
      </c>
      <c r="B133" s="264" t="s">
        <v>156</v>
      </c>
      <c r="C133" s="265">
        <v>45746</v>
      </c>
      <c r="D133" s="266">
        <v>6300000</v>
      </c>
      <c r="E133" s="267">
        <v>10214.98</v>
      </c>
      <c r="F133" s="264" t="s">
        <v>159</v>
      </c>
    </row>
    <row r="134" spans="1:6" ht="21">
      <c r="A134" s="263">
        <v>0</v>
      </c>
      <c r="B134" s="264" t="s">
        <v>156</v>
      </c>
      <c r="C134" s="265">
        <v>45747</v>
      </c>
      <c r="D134" s="266">
        <v>6300000</v>
      </c>
      <c r="E134" s="267">
        <v>63959512738</v>
      </c>
      <c r="F134" s="264" t="s">
        <v>157</v>
      </c>
    </row>
    <row r="135" spans="1:6" ht="21">
      <c r="A135" s="263">
        <v>0</v>
      </c>
      <c r="B135" s="264" t="s">
        <v>156</v>
      </c>
      <c r="C135" s="265">
        <v>45747</v>
      </c>
      <c r="D135" s="266">
        <v>6300000</v>
      </c>
      <c r="E135" s="267">
        <v>63957281730</v>
      </c>
      <c r="F135" s="264" t="s">
        <v>158</v>
      </c>
    </row>
    <row r="136" spans="1:6" ht="21">
      <c r="A136" s="263">
        <v>0</v>
      </c>
      <c r="B136" s="264" t="s">
        <v>156</v>
      </c>
      <c r="C136" s="265">
        <v>45747</v>
      </c>
      <c r="D136" s="266">
        <v>6300000</v>
      </c>
      <c r="E136" s="267">
        <v>10151.94</v>
      </c>
      <c r="F136" s="264" t="s">
        <v>159</v>
      </c>
    </row>
    <row r="137" spans="1:6" ht="21">
      <c r="A137" s="263">
        <v>0</v>
      </c>
      <c r="B137" s="264" t="s">
        <v>156</v>
      </c>
      <c r="C137" s="265">
        <v>45748</v>
      </c>
      <c r="D137" s="266">
        <v>6300000</v>
      </c>
      <c r="E137" s="267">
        <v>64444111797</v>
      </c>
      <c r="F137" s="264" t="s">
        <v>157</v>
      </c>
    </row>
    <row r="138" spans="1:6" ht="21">
      <c r="A138" s="263">
        <v>0</v>
      </c>
      <c r="B138" s="264" t="s">
        <v>156</v>
      </c>
      <c r="C138" s="265">
        <v>45748</v>
      </c>
      <c r="D138" s="266">
        <v>6300000</v>
      </c>
      <c r="E138" s="267">
        <v>64441829001</v>
      </c>
      <c r="F138" s="264" t="s">
        <v>158</v>
      </c>
    </row>
    <row r="139" spans="1:6" ht="21">
      <c r="A139" s="263">
        <v>0</v>
      </c>
      <c r="B139" s="264" t="s">
        <v>156</v>
      </c>
      <c r="C139" s="265">
        <v>45748</v>
      </c>
      <c r="D139" s="266">
        <v>6300000</v>
      </c>
      <c r="E139" s="267">
        <v>10228.86</v>
      </c>
      <c r="F139" s="264" t="s">
        <v>159</v>
      </c>
    </row>
    <row r="140" spans="1:6" ht="21">
      <c r="A140" s="263">
        <v>0</v>
      </c>
      <c r="B140" s="264" t="s">
        <v>156</v>
      </c>
      <c r="C140" s="265">
        <v>45749</v>
      </c>
      <c r="D140" s="266">
        <v>6300000</v>
      </c>
      <c r="E140" s="267">
        <v>64425689968</v>
      </c>
      <c r="F140" s="264" t="s">
        <v>157</v>
      </c>
    </row>
    <row r="141" spans="1:6" ht="21">
      <c r="A141" s="263">
        <v>0</v>
      </c>
      <c r="B141" s="264" t="s">
        <v>156</v>
      </c>
      <c r="C141" s="265">
        <v>45749</v>
      </c>
      <c r="D141" s="266">
        <v>6300000</v>
      </c>
      <c r="E141" s="267">
        <v>64423407424</v>
      </c>
      <c r="F141" s="264" t="s">
        <v>158</v>
      </c>
    </row>
    <row r="142" spans="1:6" ht="21">
      <c r="A142" s="263">
        <v>0</v>
      </c>
      <c r="B142" s="264" t="s">
        <v>156</v>
      </c>
      <c r="C142" s="265">
        <v>45749</v>
      </c>
      <c r="D142" s="266">
        <v>6300000</v>
      </c>
      <c r="E142" s="267">
        <v>10225.93</v>
      </c>
      <c r="F142" s="264" t="s">
        <v>159</v>
      </c>
    </row>
    <row r="143" spans="1:6" ht="21">
      <c r="A143" s="263">
        <v>0</v>
      </c>
      <c r="B143" s="264" t="s">
        <v>156</v>
      </c>
      <c r="C143" s="265">
        <v>45750</v>
      </c>
      <c r="D143" s="266">
        <v>6300000</v>
      </c>
      <c r="E143" s="267">
        <v>60108802150</v>
      </c>
      <c r="F143" s="264" t="s">
        <v>157</v>
      </c>
    </row>
    <row r="144" spans="1:6" ht="21">
      <c r="A144" s="263">
        <v>0</v>
      </c>
      <c r="B144" s="264" t="s">
        <v>156</v>
      </c>
      <c r="C144" s="265">
        <v>45750</v>
      </c>
      <c r="D144" s="266">
        <v>6300000</v>
      </c>
      <c r="E144" s="267">
        <v>60106578742</v>
      </c>
      <c r="F144" s="264" t="s">
        <v>158</v>
      </c>
    </row>
    <row r="145" spans="1:6" ht="21">
      <c r="A145" s="263">
        <v>0</v>
      </c>
      <c r="B145" s="264" t="s">
        <v>156</v>
      </c>
      <c r="C145" s="265">
        <v>45750</v>
      </c>
      <c r="D145" s="266">
        <v>6300000</v>
      </c>
      <c r="E145" s="267">
        <v>9540.7199999999993</v>
      </c>
      <c r="F145" s="264" t="s">
        <v>159</v>
      </c>
    </row>
    <row r="146" spans="1:6" ht="21">
      <c r="A146" s="263">
        <v>0</v>
      </c>
      <c r="B146" s="264" t="s">
        <v>156</v>
      </c>
      <c r="C146" s="265">
        <v>45754</v>
      </c>
      <c r="D146" s="266">
        <v>6300000</v>
      </c>
      <c r="E146" s="267">
        <v>59649233859</v>
      </c>
      <c r="F146" s="264" t="s">
        <v>157</v>
      </c>
    </row>
    <row r="147" spans="1:6" ht="21">
      <c r="A147" s="263">
        <v>0</v>
      </c>
      <c r="B147" s="264" t="s">
        <v>156</v>
      </c>
      <c r="C147" s="265">
        <v>45754</v>
      </c>
      <c r="D147" s="266">
        <v>6300000</v>
      </c>
      <c r="E147" s="267">
        <v>59640365408</v>
      </c>
      <c r="F147" s="264" t="s">
        <v>158</v>
      </c>
    </row>
    <row r="148" spans="1:6" ht="21">
      <c r="A148" s="263">
        <v>0</v>
      </c>
      <c r="B148" s="264" t="s">
        <v>156</v>
      </c>
      <c r="C148" s="265">
        <v>45754</v>
      </c>
      <c r="D148" s="266">
        <v>6300000</v>
      </c>
      <c r="E148" s="267">
        <v>9466.7199999999993</v>
      </c>
      <c r="F148" s="264" t="s">
        <v>159</v>
      </c>
    </row>
    <row r="149" spans="1:6" ht="21">
      <c r="A149" s="263">
        <v>0</v>
      </c>
      <c r="B149" s="264" t="s">
        <v>156</v>
      </c>
      <c r="C149" s="265">
        <v>45755</v>
      </c>
      <c r="D149" s="266">
        <v>6300000</v>
      </c>
      <c r="E149" s="267">
        <v>55798342875</v>
      </c>
      <c r="F149" s="264" t="s">
        <v>157</v>
      </c>
    </row>
    <row r="150" spans="1:6" ht="21">
      <c r="A150" s="263">
        <v>0</v>
      </c>
      <c r="B150" s="264" t="s">
        <v>156</v>
      </c>
      <c r="C150" s="265">
        <v>45755</v>
      </c>
      <c r="D150" s="266">
        <v>6300000</v>
      </c>
      <c r="E150" s="267">
        <v>55796178514</v>
      </c>
      <c r="F150" s="264" t="s">
        <v>158</v>
      </c>
    </row>
    <row r="151" spans="1:6" ht="21">
      <c r="A151" s="263">
        <v>0</v>
      </c>
      <c r="B151" s="264" t="s">
        <v>156</v>
      </c>
      <c r="C151" s="265">
        <v>45755</v>
      </c>
      <c r="D151" s="266">
        <v>6300000</v>
      </c>
      <c r="E151" s="267">
        <v>8856.5300000000007</v>
      </c>
      <c r="F151" s="264" t="s">
        <v>159</v>
      </c>
    </row>
    <row r="152" spans="1:6" ht="21">
      <c r="A152" s="263">
        <v>0</v>
      </c>
      <c r="B152" s="264" t="s">
        <v>156</v>
      </c>
      <c r="C152" s="265">
        <v>45756</v>
      </c>
      <c r="D152" s="266">
        <v>6300000</v>
      </c>
      <c r="E152" s="267">
        <v>54224847481</v>
      </c>
      <c r="F152" s="264" t="s">
        <v>157</v>
      </c>
    </row>
    <row r="153" spans="1:6" ht="21">
      <c r="A153" s="263">
        <v>0</v>
      </c>
      <c r="B153" s="264" t="s">
        <v>156</v>
      </c>
      <c r="C153" s="265">
        <v>45756</v>
      </c>
      <c r="D153" s="266">
        <v>6300000</v>
      </c>
      <c r="E153" s="267">
        <v>54222704675</v>
      </c>
      <c r="F153" s="264" t="s">
        <v>158</v>
      </c>
    </row>
    <row r="154" spans="1:6" ht="21">
      <c r="A154" s="263">
        <v>0</v>
      </c>
      <c r="B154" s="264" t="s">
        <v>156</v>
      </c>
      <c r="C154" s="265">
        <v>45756</v>
      </c>
      <c r="D154" s="266">
        <v>6300000</v>
      </c>
      <c r="E154" s="267">
        <v>8606.77</v>
      </c>
      <c r="F154" s="264" t="s">
        <v>159</v>
      </c>
    </row>
    <row r="155" spans="1:6" ht="21">
      <c r="A155" s="263">
        <v>0</v>
      </c>
      <c r="B155" s="264" t="s">
        <v>156</v>
      </c>
      <c r="C155" s="265">
        <v>45757</v>
      </c>
      <c r="D155" s="266">
        <v>6300000</v>
      </c>
      <c r="E155" s="267">
        <v>57885801192</v>
      </c>
      <c r="F155" s="264" t="s">
        <v>157</v>
      </c>
    </row>
    <row r="156" spans="1:6" ht="21">
      <c r="A156" s="263">
        <v>0</v>
      </c>
      <c r="B156" s="264" t="s">
        <v>156</v>
      </c>
      <c r="C156" s="265">
        <v>45757</v>
      </c>
      <c r="D156" s="266">
        <v>6300000</v>
      </c>
      <c r="E156" s="267">
        <v>57883608236</v>
      </c>
      <c r="F156" s="264" t="s">
        <v>158</v>
      </c>
    </row>
    <row r="157" spans="1:6" ht="21">
      <c r="A157" s="263">
        <v>0</v>
      </c>
      <c r="B157" s="264" t="s">
        <v>156</v>
      </c>
      <c r="C157" s="265">
        <v>45757</v>
      </c>
      <c r="D157" s="266">
        <v>6300000</v>
      </c>
      <c r="E157" s="267">
        <v>9187.8700000000008</v>
      </c>
      <c r="F157" s="264" t="s">
        <v>159</v>
      </c>
    </row>
    <row r="158" spans="1:6" ht="21">
      <c r="A158" s="263">
        <v>0</v>
      </c>
      <c r="B158" s="264" t="s">
        <v>156</v>
      </c>
      <c r="C158" s="265">
        <v>45760</v>
      </c>
      <c r="D158" s="266">
        <v>6300000</v>
      </c>
      <c r="E158" s="267">
        <v>60617249986</v>
      </c>
      <c r="F158" s="264" t="s">
        <v>157</v>
      </c>
    </row>
    <row r="159" spans="1:6" ht="21">
      <c r="A159" s="263">
        <v>0</v>
      </c>
      <c r="B159" s="264" t="s">
        <v>156</v>
      </c>
      <c r="C159" s="265">
        <v>45760</v>
      </c>
      <c r="D159" s="266">
        <v>6300000</v>
      </c>
      <c r="E159" s="267">
        <v>60610558866</v>
      </c>
      <c r="F159" s="264" t="s">
        <v>158</v>
      </c>
    </row>
    <row r="160" spans="1:6" ht="21">
      <c r="A160" s="263">
        <v>0</v>
      </c>
      <c r="B160" s="264" t="s">
        <v>156</v>
      </c>
      <c r="C160" s="265">
        <v>45760</v>
      </c>
      <c r="D160" s="266">
        <v>6300000</v>
      </c>
      <c r="E160" s="267">
        <v>9620.7199999999993</v>
      </c>
      <c r="F160" s="264" t="s">
        <v>159</v>
      </c>
    </row>
    <row r="161" spans="1:6" ht="21">
      <c r="A161" s="263">
        <v>0</v>
      </c>
      <c r="B161" s="264" t="s">
        <v>156</v>
      </c>
      <c r="C161" s="265">
        <v>45761</v>
      </c>
      <c r="D161" s="266">
        <v>6300000</v>
      </c>
      <c r="E161" s="267">
        <v>61524772933</v>
      </c>
      <c r="F161" s="264" t="s">
        <v>157</v>
      </c>
    </row>
    <row r="162" spans="1:6" ht="21">
      <c r="A162" s="263">
        <v>0</v>
      </c>
      <c r="B162" s="264" t="s">
        <v>156</v>
      </c>
      <c r="C162" s="265">
        <v>45761</v>
      </c>
      <c r="D162" s="266">
        <v>6300000</v>
      </c>
      <c r="E162" s="267">
        <v>61522530128</v>
      </c>
      <c r="F162" s="264" t="s">
        <v>158</v>
      </c>
    </row>
    <row r="163" spans="1:6" ht="21">
      <c r="A163" s="263">
        <v>0</v>
      </c>
      <c r="B163" s="264" t="s">
        <v>156</v>
      </c>
      <c r="C163" s="265">
        <v>45761</v>
      </c>
      <c r="D163" s="266">
        <v>6300000</v>
      </c>
      <c r="E163" s="267">
        <v>9765.48</v>
      </c>
      <c r="F163" s="264" t="s">
        <v>159</v>
      </c>
    </row>
    <row r="164" spans="1:6" ht="21">
      <c r="A164" s="263">
        <v>0</v>
      </c>
      <c r="B164" s="264" t="s">
        <v>156</v>
      </c>
      <c r="C164" s="265">
        <v>45762</v>
      </c>
      <c r="D164" s="266">
        <v>6300000</v>
      </c>
      <c r="E164" s="267">
        <v>60759330445</v>
      </c>
      <c r="F164" s="264" t="s">
        <v>157</v>
      </c>
    </row>
    <row r="165" spans="1:6" ht="21">
      <c r="A165" s="263">
        <v>0</v>
      </c>
      <c r="B165" s="264" t="s">
        <v>156</v>
      </c>
      <c r="C165" s="265">
        <v>45762</v>
      </c>
      <c r="D165" s="266">
        <v>6300000</v>
      </c>
      <c r="E165" s="267">
        <v>60757098125</v>
      </c>
      <c r="F165" s="264" t="s">
        <v>158</v>
      </c>
    </row>
    <row r="166" spans="1:6" ht="21">
      <c r="A166" s="263">
        <v>0</v>
      </c>
      <c r="B166" s="264" t="s">
        <v>156</v>
      </c>
      <c r="C166" s="265">
        <v>45762</v>
      </c>
      <c r="D166" s="266">
        <v>6300000</v>
      </c>
      <c r="E166" s="267">
        <v>9643.98</v>
      </c>
      <c r="F166" s="264" t="s">
        <v>159</v>
      </c>
    </row>
    <row r="167" spans="1:6" ht="21">
      <c r="A167" s="263">
        <v>0</v>
      </c>
      <c r="B167" s="264" t="s">
        <v>156</v>
      </c>
      <c r="C167" s="265">
        <v>45763</v>
      </c>
      <c r="D167" s="266">
        <v>6300000</v>
      </c>
      <c r="E167" s="267">
        <v>59870632892</v>
      </c>
      <c r="F167" s="264" t="s">
        <v>157</v>
      </c>
    </row>
    <row r="168" spans="1:6" ht="21">
      <c r="A168" s="263">
        <v>0</v>
      </c>
      <c r="B168" s="264" t="s">
        <v>156</v>
      </c>
      <c r="C168" s="265">
        <v>45763</v>
      </c>
      <c r="D168" s="266">
        <v>6300000</v>
      </c>
      <c r="E168" s="267">
        <v>59868412746</v>
      </c>
      <c r="F168" s="264" t="s">
        <v>158</v>
      </c>
    </row>
    <row r="169" spans="1:6" ht="21">
      <c r="A169" s="263">
        <v>0</v>
      </c>
      <c r="B169" s="264" t="s">
        <v>156</v>
      </c>
      <c r="C169" s="265">
        <v>45763</v>
      </c>
      <c r="D169" s="266">
        <v>6300000</v>
      </c>
      <c r="E169" s="267">
        <v>9502.92</v>
      </c>
      <c r="F169" s="264" t="s">
        <v>159</v>
      </c>
    </row>
    <row r="170" spans="1:6" ht="21">
      <c r="A170" s="263">
        <v>0</v>
      </c>
      <c r="B170" s="264" t="s">
        <v>156</v>
      </c>
      <c r="C170" s="265">
        <v>45764</v>
      </c>
      <c r="D170" s="266">
        <v>6300000</v>
      </c>
      <c r="E170" s="267">
        <v>60343905363</v>
      </c>
      <c r="F170" s="264" t="s">
        <v>157</v>
      </c>
    </row>
    <row r="171" spans="1:6" ht="21">
      <c r="A171" s="263">
        <v>0</v>
      </c>
      <c r="B171" s="264" t="s">
        <v>156</v>
      </c>
      <c r="C171" s="265">
        <v>45764</v>
      </c>
      <c r="D171" s="266">
        <v>6300000</v>
      </c>
      <c r="E171" s="267">
        <v>60341678734</v>
      </c>
      <c r="F171" s="264" t="s">
        <v>158</v>
      </c>
    </row>
    <row r="172" spans="1:6" ht="21">
      <c r="A172" s="263">
        <v>0</v>
      </c>
      <c r="B172" s="264" t="s">
        <v>156</v>
      </c>
      <c r="C172" s="265">
        <v>45764</v>
      </c>
      <c r="D172" s="266">
        <v>6300000</v>
      </c>
      <c r="E172" s="267">
        <v>9578.0400000000009</v>
      </c>
      <c r="F172" s="264" t="s">
        <v>159</v>
      </c>
    </row>
    <row r="173" spans="1:6" ht="21">
      <c r="A173" s="263">
        <v>0</v>
      </c>
      <c r="B173" s="264" t="s">
        <v>156</v>
      </c>
      <c r="C173" s="265">
        <v>45767</v>
      </c>
      <c r="D173" s="266">
        <v>6300000</v>
      </c>
      <c r="E173" s="267">
        <v>60663408134</v>
      </c>
      <c r="F173" s="264" t="s">
        <v>157</v>
      </c>
    </row>
    <row r="174" spans="1:6" ht="21">
      <c r="A174" s="263">
        <v>0</v>
      </c>
      <c r="B174" s="264" t="s">
        <v>156</v>
      </c>
      <c r="C174" s="265">
        <v>45767</v>
      </c>
      <c r="D174" s="266">
        <v>6300000</v>
      </c>
      <c r="E174" s="267">
        <v>60656715117</v>
      </c>
      <c r="F174" s="264" t="s">
        <v>158</v>
      </c>
    </row>
    <row r="175" spans="1:6" ht="21">
      <c r="A175" s="263">
        <v>0</v>
      </c>
      <c r="B175" s="264" t="s">
        <v>156</v>
      </c>
      <c r="C175" s="265">
        <v>45767</v>
      </c>
      <c r="D175" s="266">
        <v>6300000</v>
      </c>
      <c r="E175" s="267">
        <v>9628.0499999999993</v>
      </c>
      <c r="F175" s="264" t="s">
        <v>159</v>
      </c>
    </row>
    <row r="176" spans="1:6" ht="21">
      <c r="A176" s="263">
        <v>0</v>
      </c>
      <c r="B176" s="264" t="s">
        <v>156</v>
      </c>
      <c r="C176" s="265">
        <v>45768</v>
      </c>
      <c r="D176" s="266">
        <v>6300000</v>
      </c>
      <c r="E176" s="267">
        <v>60128003834</v>
      </c>
      <c r="F176" s="264" t="s">
        <v>157</v>
      </c>
    </row>
    <row r="177" spans="1:6" ht="21">
      <c r="A177" s="263">
        <v>0</v>
      </c>
      <c r="B177" s="264" t="s">
        <v>156</v>
      </c>
      <c r="C177" s="265">
        <v>45768</v>
      </c>
      <c r="D177" s="266">
        <v>6300000</v>
      </c>
      <c r="E177" s="267">
        <v>60125780163</v>
      </c>
      <c r="F177" s="264" t="s">
        <v>158</v>
      </c>
    </row>
    <row r="178" spans="1:6" ht="21">
      <c r="A178" s="263">
        <v>0</v>
      </c>
      <c r="B178" s="264" t="s">
        <v>156</v>
      </c>
      <c r="C178" s="265">
        <v>45768</v>
      </c>
      <c r="D178" s="266">
        <v>6300000</v>
      </c>
      <c r="E178" s="267">
        <v>9543.77</v>
      </c>
      <c r="F178" s="264" t="s">
        <v>159</v>
      </c>
    </row>
    <row r="179" spans="1:6" ht="21">
      <c r="A179" s="263">
        <v>0</v>
      </c>
      <c r="B179" s="264" t="s">
        <v>156</v>
      </c>
      <c r="C179" s="265">
        <v>45769</v>
      </c>
      <c r="D179" s="266">
        <v>6300000</v>
      </c>
      <c r="E179" s="267">
        <v>59889024430</v>
      </c>
      <c r="F179" s="264" t="s">
        <v>157</v>
      </c>
    </row>
    <row r="180" spans="1:6" ht="21">
      <c r="A180" s="263">
        <v>0</v>
      </c>
      <c r="B180" s="264" t="s">
        <v>156</v>
      </c>
      <c r="C180" s="265">
        <v>45769</v>
      </c>
      <c r="D180" s="266">
        <v>6300000</v>
      </c>
      <c r="E180" s="267">
        <v>59886804032</v>
      </c>
      <c r="F180" s="264" t="s">
        <v>158</v>
      </c>
    </row>
    <row r="181" spans="1:6" ht="21">
      <c r="A181" s="263">
        <v>0</v>
      </c>
      <c r="B181" s="264" t="s">
        <v>156</v>
      </c>
      <c r="C181" s="265">
        <v>45769</v>
      </c>
      <c r="D181" s="266">
        <v>6300000</v>
      </c>
      <c r="E181" s="267">
        <v>9505.84</v>
      </c>
      <c r="F181" s="264" t="s">
        <v>159</v>
      </c>
    </row>
    <row r="182" spans="1:6" ht="21">
      <c r="A182" s="263">
        <v>0</v>
      </c>
      <c r="B182" s="264" t="s">
        <v>156</v>
      </c>
      <c r="C182" s="265">
        <v>45770</v>
      </c>
      <c r="D182" s="266">
        <v>6300000</v>
      </c>
      <c r="E182" s="267">
        <v>60599412099</v>
      </c>
      <c r="F182" s="264" t="s">
        <v>157</v>
      </c>
    </row>
    <row r="183" spans="1:6" ht="21">
      <c r="A183" s="263">
        <v>0</v>
      </c>
      <c r="B183" s="264" t="s">
        <v>156</v>
      </c>
      <c r="C183" s="265">
        <v>45770</v>
      </c>
      <c r="D183" s="266">
        <v>6300000</v>
      </c>
      <c r="E183" s="267">
        <v>60597181970</v>
      </c>
      <c r="F183" s="264" t="s">
        <v>158</v>
      </c>
    </row>
    <row r="184" spans="1:6" ht="21">
      <c r="A184" s="263">
        <v>0</v>
      </c>
      <c r="B184" s="264" t="s">
        <v>156</v>
      </c>
      <c r="C184" s="265">
        <v>45770</v>
      </c>
      <c r="D184" s="266">
        <v>6300000</v>
      </c>
      <c r="E184" s="267">
        <v>9618.6</v>
      </c>
      <c r="F184" s="264" t="s">
        <v>159</v>
      </c>
    </row>
    <row r="185" spans="1:6" ht="21">
      <c r="A185" s="263">
        <v>0</v>
      </c>
      <c r="B185" s="264" t="s">
        <v>156</v>
      </c>
      <c r="C185" s="265">
        <v>45771</v>
      </c>
      <c r="D185" s="266">
        <v>6300000</v>
      </c>
      <c r="E185" s="267">
        <v>60963630453</v>
      </c>
      <c r="F185" s="264" t="s">
        <v>157</v>
      </c>
    </row>
    <row r="186" spans="1:6" ht="21">
      <c r="A186" s="263">
        <v>0</v>
      </c>
      <c r="B186" s="264" t="s">
        <v>156</v>
      </c>
      <c r="C186" s="265">
        <v>45771</v>
      </c>
      <c r="D186" s="266">
        <v>6300000</v>
      </c>
      <c r="E186" s="267">
        <v>60961395335</v>
      </c>
      <c r="F186" s="264" t="s">
        <v>158</v>
      </c>
    </row>
    <row r="187" spans="1:6" ht="21">
      <c r="A187" s="263">
        <v>0</v>
      </c>
      <c r="B187" s="264" t="s">
        <v>156</v>
      </c>
      <c r="C187" s="265">
        <v>45771</v>
      </c>
      <c r="D187" s="266">
        <v>6300000</v>
      </c>
      <c r="E187" s="267">
        <v>9676.41</v>
      </c>
      <c r="F187" s="264" t="s">
        <v>159</v>
      </c>
    </row>
    <row r="188" spans="1:6" ht="21">
      <c r="A188" s="263">
        <v>0</v>
      </c>
      <c r="B188" s="264" t="s">
        <v>156</v>
      </c>
      <c r="C188" s="265">
        <v>45774</v>
      </c>
      <c r="D188" s="266">
        <v>6300000</v>
      </c>
      <c r="E188" s="267">
        <v>61172220154</v>
      </c>
      <c r="F188" s="264" t="s">
        <v>157</v>
      </c>
    </row>
    <row r="189" spans="1:6" ht="21">
      <c r="A189" s="263">
        <v>0</v>
      </c>
      <c r="B189" s="264" t="s">
        <v>156</v>
      </c>
      <c r="C189" s="265">
        <v>45774</v>
      </c>
      <c r="D189" s="266">
        <v>6300000</v>
      </c>
      <c r="E189" s="267">
        <v>61165506227</v>
      </c>
      <c r="F189" s="264" t="s">
        <v>158</v>
      </c>
    </row>
    <row r="190" spans="1:6" ht="21">
      <c r="A190" s="263">
        <v>0</v>
      </c>
      <c r="B190" s="264" t="s">
        <v>156</v>
      </c>
      <c r="C190" s="265">
        <v>45774</v>
      </c>
      <c r="D190" s="266">
        <v>6300000</v>
      </c>
      <c r="E190" s="267">
        <v>9708.81</v>
      </c>
      <c r="F190" s="264" t="s">
        <v>159</v>
      </c>
    </row>
    <row r="191" spans="1:6" ht="21">
      <c r="A191" s="263">
        <v>0</v>
      </c>
      <c r="B191" s="264" t="s">
        <v>156</v>
      </c>
      <c r="C191" s="265">
        <v>45775</v>
      </c>
      <c r="D191" s="266">
        <v>6300000</v>
      </c>
      <c r="E191" s="267">
        <v>61074936366</v>
      </c>
      <c r="F191" s="264" t="s">
        <v>157</v>
      </c>
    </row>
    <row r="192" spans="1:6" ht="21">
      <c r="A192" s="263">
        <v>0</v>
      </c>
      <c r="B192" s="264" t="s">
        <v>156</v>
      </c>
      <c r="C192" s="265">
        <v>45775</v>
      </c>
      <c r="D192" s="266">
        <v>6300000</v>
      </c>
      <c r="E192" s="267">
        <v>61072699723</v>
      </c>
      <c r="F192" s="264" t="s">
        <v>158</v>
      </c>
    </row>
    <row r="193" spans="1:6" ht="21">
      <c r="A193" s="263">
        <v>0</v>
      </c>
      <c r="B193" s="264" t="s">
        <v>156</v>
      </c>
      <c r="C193" s="265">
        <v>45775</v>
      </c>
      <c r="D193" s="266">
        <v>6300000</v>
      </c>
      <c r="E193" s="267">
        <v>9694.07</v>
      </c>
      <c r="F193" s="264" t="s">
        <v>159</v>
      </c>
    </row>
    <row r="194" spans="1:6" ht="21">
      <c r="A194" s="263">
        <v>0</v>
      </c>
      <c r="B194" s="264" t="s">
        <v>156</v>
      </c>
      <c r="C194" s="265">
        <v>45776</v>
      </c>
      <c r="D194" s="266">
        <v>6300000</v>
      </c>
      <c r="E194" s="267">
        <v>60993581390</v>
      </c>
      <c r="F194" s="264" t="s">
        <v>157</v>
      </c>
    </row>
    <row r="195" spans="1:6" ht="21">
      <c r="A195" s="263">
        <v>0</v>
      </c>
      <c r="B195" s="264" t="s">
        <v>156</v>
      </c>
      <c r="C195" s="265">
        <v>45776</v>
      </c>
      <c r="D195" s="266">
        <v>6300000</v>
      </c>
      <c r="E195" s="267">
        <v>60991345861</v>
      </c>
      <c r="F195" s="264" t="s">
        <v>158</v>
      </c>
    </row>
    <row r="196" spans="1:6" ht="21">
      <c r="A196" s="263">
        <v>0</v>
      </c>
      <c r="B196" s="264" t="s">
        <v>156</v>
      </c>
      <c r="C196" s="265">
        <v>45776</v>
      </c>
      <c r="D196" s="266">
        <v>6300000</v>
      </c>
      <c r="E196" s="267">
        <v>9681.16</v>
      </c>
      <c r="F196" s="264" t="s">
        <v>159</v>
      </c>
    </row>
    <row r="197" spans="1:6" ht="21">
      <c r="A197" s="263">
        <v>0</v>
      </c>
      <c r="B197" s="264" t="s">
        <v>156</v>
      </c>
      <c r="C197" s="265">
        <v>45777</v>
      </c>
      <c r="D197" s="266">
        <v>6300000</v>
      </c>
      <c r="E197" s="267">
        <v>60990063404</v>
      </c>
      <c r="F197" s="264" t="s">
        <v>157</v>
      </c>
    </row>
    <row r="198" spans="1:6" ht="21">
      <c r="A198" s="263">
        <v>0</v>
      </c>
      <c r="B198" s="264" t="s">
        <v>156</v>
      </c>
      <c r="C198" s="265">
        <v>45777</v>
      </c>
      <c r="D198" s="266">
        <v>6300000</v>
      </c>
      <c r="E198" s="267">
        <v>60987827924</v>
      </c>
      <c r="F198" s="264" t="s">
        <v>158</v>
      </c>
    </row>
    <row r="199" spans="1:6" ht="21">
      <c r="A199" s="263">
        <v>0</v>
      </c>
      <c r="B199" s="264" t="s">
        <v>156</v>
      </c>
      <c r="C199" s="265">
        <v>45777</v>
      </c>
      <c r="D199" s="266">
        <v>6300000</v>
      </c>
      <c r="E199" s="267">
        <v>9680.6</v>
      </c>
      <c r="F199" s="264" t="s">
        <v>159</v>
      </c>
    </row>
    <row r="200" spans="1:6" ht="21">
      <c r="A200" s="263">
        <v>0</v>
      </c>
      <c r="B200" s="264" t="s">
        <v>156</v>
      </c>
      <c r="C200" s="265">
        <v>45781</v>
      </c>
      <c r="D200" s="266">
        <v>6300000</v>
      </c>
      <c r="E200" s="267">
        <v>60985182763</v>
      </c>
      <c r="F200" s="264" t="s">
        <v>157</v>
      </c>
    </row>
    <row r="201" spans="1:6" ht="21">
      <c r="A201" s="263">
        <v>0</v>
      </c>
      <c r="B201" s="264" t="s">
        <v>156</v>
      </c>
      <c r="C201" s="265">
        <v>45781</v>
      </c>
      <c r="D201" s="266">
        <v>6300000</v>
      </c>
      <c r="E201" s="267">
        <v>60976421755</v>
      </c>
      <c r="F201" s="264" t="s">
        <v>158</v>
      </c>
    </row>
    <row r="202" spans="1:6" ht="21">
      <c r="A202" s="263">
        <v>0</v>
      </c>
      <c r="B202" s="264" t="s">
        <v>156</v>
      </c>
      <c r="C202" s="265">
        <v>45781</v>
      </c>
      <c r="D202" s="266">
        <v>6300000</v>
      </c>
      <c r="E202" s="267">
        <v>9678.7900000000009</v>
      </c>
      <c r="F202" s="264" t="s">
        <v>159</v>
      </c>
    </row>
    <row r="203" spans="1:6" ht="21">
      <c r="A203" s="263">
        <v>0</v>
      </c>
      <c r="B203" s="264" t="s">
        <v>156</v>
      </c>
      <c r="C203" s="265">
        <v>45782</v>
      </c>
      <c r="D203" s="266">
        <v>6300000</v>
      </c>
      <c r="E203" s="267">
        <v>61440700465</v>
      </c>
      <c r="F203" s="264" t="s">
        <v>157</v>
      </c>
    </row>
    <row r="204" spans="1:6" ht="21">
      <c r="A204" s="263">
        <v>0</v>
      </c>
      <c r="B204" s="264" t="s">
        <v>156</v>
      </c>
      <c r="C204" s="265">
        <v>45782</v>
      </c>
      <c r="D204" s="266">
        <v>6300000</v>
      </c>
      <c r="E204" s="267">
        <v>61438503974</v>
      </c>
      <c r="F204" s="264" t="s">
        <v>158</v>
      </c>
    </row>
    <row r="205" spans="1:6" ht="21">
      <c r="A205" s="263">
        <v>0</v>
      </c>
      <c r="B205" s="264" t="s">
        <v>156</v>
      </c>
      <c r="C205" s="265">
        <v>45782</v>
      </c>
      <c r="D205" s="266">
        <v>6300000</v>
      </c>
      <c r="E205" s="267">
        <v>9752.14</v>
      </c>
      <c r="F205" s="264" t="s">
        <v>159</v>
      </c>
    </row>
    <row r="206" spans="1:6" ht="21">
      <c r="A206" s="263">
        <v>0</v>
      </c>
      <c r="B206" s="264" t="s">
        <v>156</v>
      </c>
      <c r="C206" s="265">
        <v>45783</v>
      </c>
      <c r="D206" s="266">
        <v>6300000</v>
      </c>
      <c r="E206" s="267">
        <v>61418942684</v>
      </c>
      <c r="F206" s="264" t="s">
        <v>157</v>
      </c>
    </row>
    <row r="207" spans="1:6" ht="21">
      <c r="A207" s="263">
        <v>0</v>
      </c>
      <c r="B207" s="264" t="s">
        <v>156</v>
      </c>
      <c r="C207" s="265">
        <v>45783</v>
      </c>
      <c r="D207" s="266">
        <v>6300000</v>
      </c>
      <c r="E207" s="267">
        <v>61416746491</v>
      </c>
      <c r="F207" s="264" t="s">
        <v>158</v>
      </c>
    </row>
    <row r="208" spans="1:6" ht="21">
      <c r="A208" s="263">
        <v>0</v>
      </c>
      <c r="B208" s="264" t="s">
        <v>156</v>
      </c>
      <c r="C208" s="265">
        <v>45783</v>
      </c>
      <c r="D208" s="266">
        <v>6300000</v>
      </c>
      <c r="E208" s="267">
        <v>9748.68</v>
      </c>
      <c r="F208" s="264" t="s">
        <v>159</v>
      </c>
    </row>
    <row r="209" spans="1:6" ht="21">
      <c r="A209" s="263">
        <v>0</v>
      </c>
      <c r="B209" s="264" t="s">
        <v>156</v>
      </c>
      <c r="C209" s="265">
        <v>45784</v>
      </c>
      <c r="D209" s="266">
        <v>6300000</v>
      </c>
      <c r="E209" s="267">
        <v>61645090201</v>
      </c>
      <c r="F209" s="264" t="s">
        <v>157</v>
      </c>
    </row>
    <row r="210" spans="1:6" ht="21">
      <c r="A210" s="263">
        <v>0</v>
      </c>
      <c r="B210" s="264" t="s">
        <v>156</v>
      </c>
      <c r="C210" s="265">
        <v>45784</v>
      </c>
      <c r="D210" s="266">
        <v>6300000</v>
      </c>
      <c r="E210" s="267">
        <v>61642890910</v>
      </c>
      <c r="F210" s="264" t="s">
        <v>158</v>
      </c>
    </row>
    <row r="211" spans="1:6" ht="21">
      <c r="A211" s="263">
        <v>0</v>
      </c>
      <c r="B211" s="264" t="s">
        <v>156</v>
      </c>
      <c r="C211" s="265">
        <v>45784</v>
      </c>
      <c r="D211" s="266">
        <v>6300000</v>
      </c>
      <c r="E211" s="267">
        <v>9784.58</v>
      </c>
      <c r="F211" s="264" t="s">
        <v>159</v>
      </c>
    </row>
    <row r="212" spans="1:6" ht="21">
      <c r="A212" s="263">
        <v>0</v>
      </c>
      <c r="B212" s="264" t="s">
        <v>156</v>
      </c>
      <c r="C212" s="265">
        <v>45785</v>
      </c>
      <c r="D212" s="266">
        <v>6300000</v>
      </c>
      <c r="E212" s="267">
        <v>62717639620</v>
      </c>
      <c r="F212" s="264" t="s">
        <v>157</v>
      </c>
    </row>
    <row r="213" spans="1:6" ht="21">
      <c r="A213" s="263">
        <v>0</v>
      </c>
      <c r="B213" s="264" t="s">
        <v>156</v>
      </c>
      <c r="C213" s="265">
        <v>45785</v>
      </c>
      <c r="D213" s="266">
        <v>6300000</v>
      </c>
      <c r="E213" s="267">
        <v>62715425636</v>
      </c>
      <c r="F213" s="264" t="s">
        <v>158</v>
      </c>
    </row>
    <row r="214" spans="1:6" ht="21">
      <c r="A214" s="263">
        <v>0</v>
      </c>
      <c r="B214" s="264" t="s">
        <v>156</v>
      </c>
      <c r="C214" s="265">
        <v>45785</v>
      </c>
      <c r="D214" s="266">
        <v>6300000</v>
      </c>
      <c r="E214" s="267">
        <v>9954.82</v>
      </c>
      <c r="F214" s="264" t="s">
        <v>159</v>
      </c>
    </row>
    <row r="215" spans="1:6" ht="21">
      <c r="A215" s="263">
        <v>0</v>
      </c>
      <c r="B215" s="264" t="s">
        <v>156</v>
      </c>
      <c r="C215" s="265">
        <v>45786</v>
      </c>
      <c r="D215" s="266">
        <v>6300000</v>
      </c>
      <c r="E215" s="267">
        <v>62805484346</v>
      </c>
      <c r="F215" s="264" t="s">
        <v>157</v>
      </c>
    </row>
    <row r="216" spans="1:6" ht="21">
      <c r="A216" s="263">
        <v>0</v>
      </c>
      <c r="B216" s="264" t="s">
        <v>156</v>
      </c>
      <c r="C216" s="265">
        <v>45786</v>
      </c>
      <c r="D216" s="266">
        <v>6300000</v>
      </c>
      <c r="E216" s="267">
        <v>62803269159</v>
      </c>
      <c r="F216" s="264" t="s">
        <v>158</v>
      </c>
    </row>
    <row r="217" spans="1:6" ht="21">
      <c r="A217" s="263">
        <v>0</v>
      </c>
      <c r="B217" s="264" t="s">
        <v>156</v>
      </c>
      <c r="C217" s="265">
        <v>45786</v>
      </c>
      <c r="D217" s="266">
        <v>6300000</v>
      </c>
      <c r="E217" s="267">
        <v>9968.77</v>
      </c>
      <c r="F217" s="264" t="s">
        <v>159</v>
      </c>
    </row>
    <row r="218" spans="1:6" ht="21">
      <c r="A218" s="263">
        <v>0</v>
      </c>
      <c r="B218" s="264" t="s">
        <v>156</v>
      </c>
      <c r="C218" s="265">
        <v>45788</v>
      </c>
      <c r="D218" s="266">
        <v>6300000</v>
      </c>
      <c r="E218" s="267">
        <v>62801941123</v>
      </c>
      <c r="F218" s="264" t="s">
        <v>157</v>
      </c>
    </row>
    <row r="219" spans="1:6" ht="21">
      <c r="A219" s="263">
        <v>0</v>
      </c>
      <c r="B219" s="264" t="s">
        <v>156</v>
      </c>
      <c r="C219" s="265">
        <v>45788</v>
      </c>
      <c r="D219" s="266">
        <v>6300000</v>
      </c>
      <c r="E219" s="267">
        <v>62797510844</v>
      </c>
      <c r="F219" s="264" t="s">
        <v>158</v>
      </c>
    </row>
    <row r="220" spans="1:6" ht="21">
      <c r="A220" s="263">
        <v>0</v>
      </c>
      <c r="B220" s="264" t="s">
        <v>156</v>
      </c>
      <c r="C220" s="265">
        <v>45788</v>
      </c>
      <c r="D220" s="266">
        <v>6300000</v>
      </c>
      <c r="E220" s="267">
        <v>9967.85</v>
      </c>
      <c r="F220" s="264" t="s">
        <v>159</v>
      </c>
    </row>
    <row r="221" spans="1:6" ht="21">
      <c r="A221" s="263">
        <v>0</v>
      </c>
      <c r="B221" s="264" t="s">
        <v>156</v>
      </c>
      <c r="C221" s="265">
        <v>45789</v>
      </c>
      <c r="D221" s="266">
        <v>6300000</v>
      </c>
      <c r="E221" s="267">
        <v>63773979554</v>
      </c>
      <c r="F221" s="264" t="s">
        <v>157</v>
      </c>
    </row>
    <row r="222" spans="1:6" ht="21">
      <c r="A222" s="263">
        <v>0</v>
      </c>
      <c r="B222" s="264" t="s">
        <v>156</v>
      </c>
      <c r="C222" s="265">
        <v>45789</v>
      </c>
      <c r="D222" s="266">
        <v>6300000</v>
      </c>
      <c r="E222" s="267">
        <v>63771751100</v>
      </c>
      <c r="F222" s="264" t="s">
        <v>158</v>
      </c>
    </row>
    <row r="223" spans="1:6" ht="21">
      <c r="A223" s="263">
        <v>0</v>
      </c>
      <c r="B223" s="264" t="s">
        <v>156</v>
      </c>
      <c r="C223" s="265">
        <v>45789</v>
      </c>
      <c r="D223" s="266">
        <v>6300000</v>
      </c>
      <c r="E223" s="267">
        <v>10122.5</v>
      </c>
      <c r="F223" s="264" t="s">
        <v>159</v>
      </c>
    </row>
    <row r="224" spans="1:6" ht="21">
      <c r="A224" s="263">
        <v>0</v>
      </c>
      <c r="B224" s="264" t="s">
        <v>156</v>
      </c>
      <c r="C224" s="265">
        <v>45790</v>
      </c>
      <c r="D224" s="266">
        <v>6300000</v>
      </c>
      <c r="E224" s="267">
        <v>64355099810</v>
      </c>
      <c r="F224" s="264" t="s">
        <v>157</v>
      </c>
    </row>
    <row r="225" spans="1:6" ht="21">
      <c r="A225" s="263">
        <v>0</v>
      </c>
      <c r="B225" s="264" t="s">
        <v>156</v>
      </c>
      <c r="C225" s="265">
        <v>45790</v>
      </c>
      <c r="D225" s="266">
        <v>6300000</v>
      </c>
      <c r="E225" s="267">
        <v>64352863395</v>
      </c>
      <c r="F225" s="264" t="s">
        <v>158</v>
      </c>
    </row>
    <row r="226" spans="1:6" ht="21">
      <c r="A226" s="263">
        <v>0</v>
      </c>
      <c r="B226" s="264" t="s">
        <v>156</v>
      </c>
      <c r="C226" s="265">
        <v>45790</v>
      </c>
      <c r="D226" s="266">
        <v>6300000</v>
      </c>
      <c r="E226" s="267">
        <v>10214.74</v>
      </c>
      <c r="F226" s="264" t="s">
        <v>159</v>
      </c>
    </row>
    <row r="227" spans="1:6" ht="21">
      <c r="A227" s="263">
        <v>0</v>
      </c>
      <c r="B227" s="264" t="s">
        <v>156</v>
      </c>
      <c r="C227" s="265">
        <v>45791</v>
      </c>
      <c r="D227" s="266">
        <v>6300000</v>
      </c>
      <c r="E227" s="267">
        <v>65348232105</v>
      </c>
      <c r="F227" s="264" t="s">
        <v>157</v>
      </c>
    </row>
    <row r="228" spans="1:6" ht="21">
      <c r="A228" s="263">
        <v>0</v>
      </c>
      <c r="B228" s="264" t="s">
        <v>156</v>
      </c>
      <c r="C228" s="265">
        <v>45791</v>
      </c>
      <c r="D228" s="266">
        <v>6300000</v>
      </c>
      <c r="E228" s="267">
        <v>65345982086</v>
      </c>
      <c r="F228" s="264" t="s">
        <v>158</v>
      </c>
    </row>
    <row r="229" spans="1:6" ht="21">
      <c r="A229" s="263">
        <v>0</v>
      </c>
      <c r="B229" s="264" t="s">
        <v>156</v>
      </c>
      <c r="C229" s="265">
        <v>45791</v>
      </c>
      <c r="D229" s="266">
        <v>6300000</v>
      </c>
      <c r="E229" s="267">
        <v>10372.370000000001</v>
      </c>
      <c r="F229" s="264" t="s">
        <v>159</v>
      </c>
    </row>
    <row r="230" spans="1:6" ht="21">
      <c r="A230" s="263">
        <v>0</v>
      </c>
      <c r="B230" s="264" t="s">
        <v>156</v>
      </c>
      <c r="C230" s="265">
        <v>45792</v>
      </c>
      <c r="D230" s="266">
        <v>6300000</v>
      </c>
      <c r="E230" s="267">
        <v>65774098796</v>
      </c>
      <c r="F230" s="264" t="s">
        <v>157</v>
      </c>
    </row>
    <row r="231" spans="1:6" ht="21">
      <c r="A231" s="263">
        <v>0</v>
      </c>
      <c r="B231" s="264" t="s">
        <v>156</v>
      </c>
      <c r="C231" s="265">
        <v>45792</v>
      </c>
      <c r="D231" s="266">
        <v>6300000</v>
      </c>
      <c r="E231" s="267">
        <v>65771842943</v>
      </c>
      <c r="F231" s="264" t="s">
        <v>158</v>
      </c>
    </row>
    <row r="232" spans="1:6" ht="21">
      <c r="A232" s="263">
        <v>0</v>
      </c>
      <c r="B232" s="264" t="s">
        <v>156</v>
      </c>
      <c r="C232" s="265">
        <v>45792</v>
      </c>
      <c r="D232" s="266">
        <v>6300000</v>
      </c>
      <c r="E232" s="267">
        <v>10439.969999999999</v>
      </c>
      <c r="F232" s="264" t="s">
        <v>159</v>
      </c>
    </row>
    <row r="233" spans="1:6" ht="21">
      <c r="A233" s="263">
        <v>0</v>
      </c>
      <c r="B233" s="264" t="s">
        <v>156</v>
      </c>
      <c r="C233" s="265">
        <v>45793</v>
      </c>
      <c r="D233" s="266">
        <v>6300000</v>
      </c>
      <c r="E233" s="267">
        <v>64901214653</v>
      </c>
      <c r="F233" s="264" t="s">
        <v>157</v>
      </c>
    </row>
    <row r="234" spans="1:6" ht="21">
      <c r="A234" s="263">
        <v>0</v>
      </c>
      <c r="B234" s="264" t="s">
        <v>156</v>
      </c>
      <c r="C234" s="265">
        <v>45793</v>
      </c>
      <c r="D234" s="266">
        <v>6300000</v>
      </c>
      <c r="E234" s="267">
        <v>64898970757</v>
      </c>
      <c r="F234" s="264" t="s">
        <v>158</v>
      </c>
    </row>
    <row r="235" spans="1:6" ht="21">
      <c r="A235" s="263">
        <v>0</v>
      </c>
      <c r="B235" s="264" t="s">
        <v>156</v>
      </c>
      <c r="C235" s="265">
        <v>45793</v>
      </c>
      <c r="D235" s="266">
        <v>6300000</v>
      </c>
      <c r="E235" s="267">
        <v>10301.42</v>
      </c>
      <c r="F235" s="264" t="s">
        <v>159</v>
      </c>
    </row>
    <row r="236" spans="1:6" ht="21">
      <c r="A236" s="263">
        <v>0</v>
      </c>
      <c r="B236" s="264" t="s">
        <v>156</v>
      </c>
      <c r="C236" s="265">
        <v>45795</v>
      </c>
      <c r="D236" s="266">
        <v>6300000</v>
      </c>
      <c r="E236" s="267">
        <v>64897648176</v>
      </c>
      <c r="F236" s="264" t="s">
        <v>157</v>
      </c>
    </row>
    <row r="237" spans="1:6" ht="21">
      <c r="A237" s="263">
        <v>0</v>
      </c>
      <c r="B237" s="264" t="s">
        <v>156</v>
      </c>
      <c r="C237" s="265">
        <v>45795</v>
      </c>
      <c r="D237" s="266">
        <v>6300000</v>
      </c>
      <c r="E237" s="267">
        <v>64893160480</v>
      </c>
      <c r="F237" s="264" t="s">
        <v>158</v>
      </c>
    </row>
    <row r="238" spans="1:6" ht="21">
      <c r="A238" s="263">
        <v>0</v>
      </c>
      <c r="B238" s="264" t="s">
        <v>156</v>
      </c>
      <c r="C238" s="265">
        <v>45795</v>
      </c>
      <c r="D238" s="266">
        <v>6300000</v>
      </c>
      <c r="E238" s="267">
        <v>10300.5</v>
      </c>
      <c r="F238" s="264" t="s">
        <v>159</v>
      </c>
    </row>
    <row r="239" spans="1:6" ht="21">
      <c r="A239" s="263">
        <v>0</v>
      </c>
      <c r="B239" s="264" t="s">
        <v>156</v>
      </c>
      <c r="C239" s="265">
        <v>45796</v>
      </c>
      <c r="D239" s="266">
        <v>6400000</v>
      </c>
      <c r="E239" s="267">
        <v>65717604697</v>
      </c>
      <c r="F239" s="264" t="s">
        <v>157</v>
      </c>
    </row>
    <row r="240" spans="1:6" ht="21">
      <c r="A240" s="263">
        <v>0</v>
      </c>
      <c r="B240" s="264" t="s">
        <v>156</v>
      </c>
      <c r="C240" s="265">
        <v>45796</v>
      </c>
      <c r="D240" s="266">
        <v>6400000</v>
      </c>
      <c r="E240" s="267">
        <v>65715349618</v>
      </c>
      <c r="F240" s="264" t="s">
        <v>158</v>
      </c>
    </row>
    <row r="241" spans="1:6" ht="21">
      <c r="A241" s="263">
        <v>0</v>
      </c>
      <c r="B241" s="264" t="s">
        <v>156</v>
      </c>
      <c r="C241" s="265">
        <v>45796</v>
      </c>
      <c r="D241" s="266">
        <v>6400000</v>
      </c>
      <c r="E241" s="267">
        <v>10268.02</v>
      </c>
      <c r="F241" s="264" t="s">
        <v>159</v>
      </c>
    </row>
    <row r="242" spans="1:6" ht="21">
      <c r="A242" s="263">
        <v>0</v>
      </c>
      <c r="B242" s="264" t="s">
        <v>156</v>
      </c>
      <c r="C242" s="265">
        <v>45797</v>
      </c>
      <c r="D242" s="266">
        <v>6400000</v>
      </c>
      <c r="E242" s="267">
        <v>66798513328</v>
      </c>
      <c r="F242" s="264" t="s">
        <v>157</v>
      </c>
    </row>
    <row r="243" spans="1:6" ht="21">
      <c r="A243" s="263">
        <v>0</v>
      </c>
      <c r="B243" s="264" t="s">
        <v>156</v>
      </c>
      <c r="C243" s="265">
        <v>45797</v>
      </c>
      <c r="D243" s="266">
        <v>6400000</v>
      </c>
      <c r="E243" s="267">
        <v>66796243442</v>
      </c>
      <c r="F243" s="264" t="s">
        <v>158</v>
      </c>
    </row>
    <row r="244" spans="1:6" ht="21">
      <c r="A244" s="263">
        <v>0</v>
      </c>
      <c r="B244" s="264" t="s">
        <v>156</v>
      </c>
      <c r="C244" s="265">
        <v>45797</v>
      </c>
      <c r="D244" s="266">
        <v>6400000</v>
      </c>
      <c r="E244" s="267">
        <v>10436.91</v>
      </c>
      <c r="F244" s="264" t="s">
        <v>159</v>
      </c>
    </row>
    <row r="245" spans="1:6" ht="21">
      <c r="A245" s="263">
        <v>0</v>
      </c>
      <c r="B245" s="264" t="s">
        <v>156</v>
      </c>
      <c r="C245" s="265">
        <v>45798</v>
      </c>
      <c r="D245" s="266">
        <v>6400000</v>
      </c>
      <c r="E245" s="267">
        <v>67246873957</v>
      </c>
      <c r="F245" s="264" t="s">
        <v>157</v>
      </c>
    </row>
    <row r="246" spans="1:6" ht="21">
      <c r="A246" s="263">
        <v>0</v>
      </c>
      <c r="B246" s="264" t="s">
        <v>156</v>
      </c>
      <c r="C246" s="265">
        <v>45798</v>
      </c>
      <c r="D246" s="266">
        <v>6400000</v>
      </c>
      <c r="E246" s="267">
        <v>67244597929</v>
      </c>
      <c r="F246" s="264" t="s">
        <v>158</v>
      </c>
    </row>
    <row r="247" spans="1:6" ht="21">
      <c r="A247" s="263">
        <v>0</v>
      </c>
      <c r="B247" s="264" t="s">
        <v>156</v>
      </c>
      <c r="C247" s="265">
        <v>45798</v>
      </c>
      <c r="D247" s="266">
        <v>6400000</v>
      </c>
      <c r="E247" s="267">
        <v>10506.96</v>
      </c>
      <c r="F247" s="264" t="s">
        <v>159</v>
      </c>
    </row>
    <row r="248" spans="1:6" ht="21">
      <c r="A248" s="263">
        <v>0</v>
      </c>
      <c r="B248" s="264" t="s">
        <v>156</v>
      </c>
      <c r="C248" s="265">
        <v>45799</v>
      </c>
      <c r="D248" s="266">
        <v>6400000</v>
      </c>
      <c r="E248" s="267">
        <v>66745370999</v>
      </c>
      <c r="F248" s="264" t="s">
        <v>157</v>
      </c>
    </row>
    <row r="249" spans="1:6" ht="21">
      <c r="A249" s="263">
        <v>0</v>
      </c>
      <c r="B249" s="264" t="s">
        <v>156</v>
      </c>
      <c r="C249" s="265">
        <v>45799</v>
      </c>
      <c r="D249" s="266">
        <v>6400000</v>
      </c>
      <c r="E249" s="267">
        <v>66743101841</v>
      </c>
      <c r="F249" s="264" t="s">
        <v>158</v>
      </c>
    </row>
    <row r="250" spans="1:6" ht="21">
      <c r="A250" s="263">
        <v>0</v>
      </c>
      <c r="B250" s="264" t="s">
        <v>156</v>
      </c>
      <c r="C250" s="265">
        <v>45799</v>
      </c>
      <c r="D250" s="266">
        <v>6400000</v>
      </c>
      <c r="E250" s="267">
        <v>10428.6</v>
      </c>
      <c r="F250" s="264" t="s">
        <v>159</v>
      </c>
    </row>
    <row r="251" spans="1:6" ht="21">
      <c r="A251" s="263">
        <v>0</v>
      </c>
      <c r="B251" s="264" t="s">
        <v>156</v>
      </c>
      <c r="C251" s="265">
        <v>45800</v>
      </c>
      <c r="D251" s="266">
        <v>6400000</v>
      </c>
      <c r="E251" s="267">
        <v>66818024551</v>
      </c>
      <c r="F251" s="264" t="s">
        <v>157</v>
      </c>
    </row>
    <row r="252" spans="1:6" ht="21">
      <c r="A252" s="263">
        <v>0</v>
      </c>
      <c r="B252" s="264" t="s">
        <v>156</v>
      </c>
      <c r="C252" s="265">
        <v>45800</v>
      </c>
      <c r="D252" s="266">
        <v>6400000</v>
      </c>
      <c r="E252" s="267">
        <v>66815754398</v>
      </c>
      <c r="F252" s="264" t="s">
        <v>158</v>
      </c>
    </row>
    <row r="253" spans="1:6" ht="21">
      <c r="A253" s="263">
        <v>0</v>
      </c>
      <c r="B253" s="264" t="s">
        <v>156</v>
      </c>
      <c r="C253" s="265">
        <v>45800</v>
      </c>
      <c r="D253" s="266">
        <v>6400000</v>
      </c>
      <c r="E253" s="267">
        <v>10439.959999999999</v>
      </c>
      <c r="F253" s="264" t="s">
        <v>159</v>
      </c>
    </row>
    <row r="254" spans="1:6" ht="21">
      <c r="A254" s="263">
        <v>0</v>
      </c>
      <c r="B254" s="264" t="s">
        <v>156</v>
      </c>
      <c r="C254" s="265">
        <v>45802</v>
      </c>
      <c r="D254" s="266">
        <v>6400000</v>
      </c>
      <c r="E254" s="267">
        <v>66814431817</v>
      </c>
      <c r="F254" s="264" t="s">
        <v>157</v>
      </c>
    </row>
    <row r="255" spans="1:6" ht="21">
      <c r="A255" s="263">
        <v>0</v>
      </c>
      <c r="B255" s="264" t="s">
        <v>156</v>
      </c>
      <c r="C255" s="265">
        <v>45802</v>
      </c>
      <c r="D255" s="266">
        <v>6400000</v>
      </c>
      <c r="E255" s="267">
        <v>66809891607</v>
      </c>
      <c r="F255" s="264" t="s">
        <v>158</v>
      </c>
    </row>
    <row r="256" spans="1:6" ht="21">
      <c r="A256" s="263">
        <v>0</v>
      </c>
      <c r="B256" s="264" t="s">
        <v>156</v>
      </c>
      <c r="C256" s="265">
        <v>45802</v>
      </c>
      <c r="D256" s="266">
        <v>6400000</v>
      </c>
      <c r="E256" s="267">
        <v>10439.040000000001</v>
      </c>
      <c r="F256" s="264" t="s">
        <v>159</v>
      </c>
    </row>
    <row r="257" spans="1:6" ht="21">
      <c r="A257" s="263">
        <v>0</v>
      </c>
      <c r="B257" s="264" t="s">
        <v>156</v>
      </c>
      <c r="C257" s="265">
        <v>45803</v>
      </c>
      <c r="D257" s="266">
        <v>6400000</v>
      </c>
      <c r="E257" s="267">
        <v>67582702364</v>
      </c>
      <c r="F257" s="264" t="s">
        <v>157</v>
      </c>
    </row>
    <row r="258" spans="1:6" ht="21">
      <c r="A258" s="263">
        <v>0</v>
      </c>
      <c r="B258" s="264" t="s">
        <v>156</v>
      </c>
      <c r="C258" s="265">
        <v>45803</v>
      </c>
      <c r="D258" s="266">
        <v>6400000</v>
      </c>
      <c r="E258" s="267">
        <v>67580421736</v>
      </c>
      <c r="F258" s="264" t="s">
        <v>158</v>
      </c>
    </row>
    <row r="259" spans="1:6" ht="21">
      <c r="A259" s="263">
        <v>0</v>
      </c>
      <c r="B259" s="264" t="s">
        <v>156</v>
      </c>
      <c r="C259" s="265">
        <v>45803</v>
      </c>
      <c r="D259" s="266">
        <v>6400000</v>
      </c>
      <c r="E259" s="267">
        <v>10559.44</v>
      </c>
      <c r="F259" s="264" t="s">
        <v>159</v>
      </c>
    </row>
    <row r="260" spans="1:6" ht="21">
      <c r="A260" s="263">
        <v>0</v>
      </c>
      <c r="B260" s="264" t="s">
        <v>156</v>
      </c>
      <c r="C260" s="265">
        <v>45804</v>
      </c>
      <c r="D260" s="266">
        <v>6400000</v>
      </c>
      <c r="E260" s="267">
        <v>67912560446</v>
      </c>
      <c r="F260" s="264" t="s">
        <v>157</v>
      </c>
    </row>
    <row r="261" spans="1:6" ht="21">
      <c r="A261" s="263">
        <v>0</v>
      </c>
      <c r="B261" s="264" t="s">
        <v>156</v>
      </c>
      <c r="C261" s="265">
        <v>45804</v>
      </c>
      <c r="D261" s="266">
        <v>6400000</v>
      </c>
      <c r="E261" s="267">
        <v>67910275299</v>
      </c>
      <c r="F261" s="264" t="s">
        <v>158</v>
      </c>
    </row>
    <row r="262" spans="1:6" ht="21">
      <c r="A262" s="263">
        <v>0</v>
      </c>
      <c r="B262" s="264" t="s">
        <v>156</v>
      </c>
      <c r="C262" s="265">
        <v>45804</v>
      </c>
      <c r="D262" s="266">
        <v>6400000</v>
      </c>
      <c r="E262" s="267">
        <v>10610.98</v>
      </c>
      <c r="F262" s="264" t="s">
        <v>159</v>
      </c>
    </row>
    <row r="263" spans="1:6" ht="21">
      <c r="A263" s="263">
        <v>0</v>
      </c>
      <c r="B263" s="264" t="s">
        <v>156</v>
      </c>
      <c r="C263" s="265">
        <v>45805</v>
      </c>
      <c r="D263" s="266">
        <v>6400000</v>
      </c>
      <c r="E263" s="267">
        <v>67925294009</v>
      </c>
      <c r="F263" s="264" t="s">
        <v>157</v>
      </c>
    </row>
    <row r="264" spans="1:6" ht="21">
      <c r="A264" s="263">
        <v>0</v>
      </c>
      <c r="B264" s="264" t="s">
        <v>156</v>
      </c>
      <c r="C264" s="265">
        <v>45805</v>
      </c>
      <c r="D264" s="266">
        <v>6400000</v>
      </c>
      <c r="E264" s="267">
        <v>67923008688</v>
      </c>
      <c r="F264" s="264" t="s">
        <v>158</v>
      </c>
    </row>
    <row r="265" spans="1:6" ht="21">
      <c r="A265" s="263">
        <v>0</v>
      </c>
      <c r="B265" s="264" t="s">
        <v>156</v>
      </c>
      <c r="C265" s="265">
        <v>45805</v>
      </c>
      <c r="D265" s="266">
        <v>6400000</v>
      </c>
      <c r="E265" s="267">
        <v>10612.97</v>
      </c>
      <c r="F265" s="264" t="s">
        <v>159</v>
      </c>
    </row>
    <row r="266" spans="1:6" ht="21">
      <c r="A266" s="263">
        <v>0</v>
      </c>
      <c r="B266" s="264" t="s">
        <v>156</v>
      </c>
      <c r="C266" s="265">
        <v>45806</v>
      </c>
      <c r="D266" s="266">
        <v>6400000</v>
      </c>
      <c r="E266" s="267">
        <v>67949662598</v>
      </c>
      <c r="F266" s="264" t="s">
        <v>157</v>
      </c>
    </row>
    <row r="267" spans="1:6" ht="21">
      <c r="A267" s="263">
        <v>0</v>
      </c>
      <c r="B267" s="264" t="s">
        <v>156</v>
      </c>
      <c r="C267" s="265">
        <v>45806</v>
      </c>
      <c r="D267" s="266">
        <v>6400000</v>
      </c>
      <c r="E267" s="267">
        <v>67947376943</v>
      </c>
      <c r="F267" s="264" t="s">
        <v>158</v>
      </c>
    </row>
    <row r="268" spans="1:6" ht="21">
      <c r="A268" s="263">
        <v>0</v>
      </c>
      <c r="B268" s="264" t="s">
        <v>156</v>
      </c>
      <c r="C268" s="265">
        <v>45806</v>
      </c>
      <c r="D268" s="266">
        <v>6400000</v>
      </c>
      <c r="E268" s="267">
        <v>10616.772650000001</v>
      </c>
      <c r="F268" s="264" t="s">
        <v>159</v>
      </c>
    </row>
    <row r="269" spans="1:6" ht="21">
      <c r="A269" s="263">
        <v>0</v>
      </c>
      <c r="B269" s="264" t="s">
        <v>156</v>
      </c>
      <c r="C269" s="265">
        <v>45807</v>
      </c>
      <c r="D269" s="266">
        <v>6400000</v>
      </c>
      <c r="E269" s="267">
        <v>67444085253</v>
      </c>
      <c r="F269" s="264" t="s">
        <v>157</v>
      </c>
    </row>
    <row r="270" spans="1:6" ht="21">
      <c r="A270" s="263">
        <v>0</v>
      </c>
      <c r="B270" s="264" t="s">
        <v>156</v>
      </c>
      <c r="C270" s="265">
        <v>45807</v>
      </c>
      <c r="D270" s="266">
        <v>6400000</v>
      </c>
      <c r="E270" s="267">
        <v>67441806523</v>
      </c>
      <c r="F270" s="264" t="s">
        <v>158</v>
      </c>
    </row>
    <row r="271" spans="1:6" ht="21">
      <c r="A271" s="263">
        <v>0</v>
      </c>
      <c r="B271" s="264" t="s">
        <v>156</v>
      </c>
      <c r="C271" s="265">
        <v>45807</v>
      </c>
      <c r="D271" s="266">
        <v>6400000</v>
      </c>
      <c r="E271" s="267">
        <v>10537.77727</v>
      </c>
      <c r="F271" s="264" t="s">
        <v>159</v>
      </c>
    </row>
    <row r="272" spans="1:6" ht="21">
      <c r="A272" s="263">
        <v>0</v>
      </c>
      <c r="B272" s="264" t="s">
        <v>156</v>
      </c>
      <c r="C272" s="265">
        <v>45808</v>
      </c>
      <c r="D272" s="266">
        <v>6400000</v>
      </c>
      <c r="E272" s="267">
        <v>67440563454</v>
      </c>
      <c r="F272" s="264" t="s">
        <v>157</v>
      </c>
    </row>
    <row r="273" spans="1:6" ht="21">
      <c r="A273" s="263">
        <v>0</v>
      </c>
      <c r="B273" s="264" t="s">
        <v>156</v>
      </c>
      <c r="C273" s="265">
        <v>45808</v>
      </c>
      <c r="D273" s="266">
        <v>6400000</v>
      </c>
      <c r="E273" s="267">
        <v>67438284759</v>
      </c>
      <c r="F273" s="264" t="s">
        <v>158</v>
      </c>
    </row>
    <row r="274" spans="1:6" ht="21">
      <c r="A274" s="263">
        <v>0</v>
      </c>
      <c r="B274" s="264" t="s">
        <v>156</v>
      </c>
      <c r="C274" s="265">
        <v>45808</v>
      </c>
      <c r="D274" s="266">
        <v>6400000</v>
      </c>
      <c r="E274" s="267">
        <v>10537.226989999999</v>
      </c>
      <c r="F274" s="264" t="s">
        <v>159</v>
      </c>
    </row>
    <row r="275" spans="1:6" ht="21">
      <c r="A275" s="263">
        <v>0</v>
      </c>
      <c r="B275" s="264" t="s">
        <v>156</v>
      </c>
      <c r="C275" s="265">
        <v>45809</v>
      </c>
      <c r="D275" s="266">
        <v>6400000</v>
      </c>
      <c r="E275" s="267">
        <v>67437601426</v>
      </c>
      <c r="F275" s="264" t="s">
        <v>157</v>
      </c>
    </row>
    <row r="276" spans="1:6" ht="21">
      <c r="A276" s="263">
        <v>0</v>
      </c>
      <c r="B276" s="264" t="s">
        <v>156</v>
      </c>
      <c r="C276" s="265">
        <v>45809</v>
      </c>
      <c r="D276" s="266">
        <v>6400000</v>
      </c>
      <c r="E276" s="267">
        <v>67435277623</v>
      </c>
      <c r="F276" s="264" t="s">
        <v>158</v>
      </c>
    </row>
    <row r="277" spans="1:6" ht="21">
      <c r="A277" s="263">
        <v>0</v>
      </c>
      <c r="B277" s="264" t="s">
        <v>156</v>
      </c>
      <c r="C277" s="265">
        <v>45809</v>
      </c>
      <c r="D277" s="266">
        <v>6400000</v>
      </c>
      <c r="E277" s="267">
        <v>10536.75713</v>
      </c>
      <c r="F277" s="264" t="s">
        <v>159</v>
      </c>
    </row>
    <row r="278" spans="1:6" ht="21">
      <c r="A278" s="263">
        <v>0</v>
      </c>
      <c r="B278" s="264" t="s">
        <v>156</v>
      </c>
      <c r="C278" s="265">
        <v>45810</v>
      </c>
      <c r="D278" s="266">
        <v>6400000</v>
      </c>
      <c r="E278" s="267">
        <v>67630633042</v>
      </c>
      <c r="F278" s="264" t="s">
        <v>157</v>
      </c>
    </row>
    <row r="279" spans="1:6" ht="21">
      <c r="A279" s="263">
        <v>0</v>
      </c>
      <c r="B279" s="264" t="s">
        <v>156</v>
      </c>
      <c r="C279" s="265">
        <v>45810</v>
      </c>
      <c r="D279" s="266">
        <v>6400000</v>
      </c>
      <c r="E279" s="267">
        <v>67628306595</v>
      </c>
      <c r="F279" s="264" t="s">
        <v>158</v>
      </c>
    </row>
    <row r="280" spans="1:6" ht="21">
      <c r="A280" s="263">
        <v>0</v>
      </c>
      <c r="B280" s="264" t="s">
        <v>156</v>
      </c>
      <c r="C280" s="265">
        <v>45810</v>
      </c>
      <c r="D280" s="266">
        <v>6400000</v>
      </c>
      <c r="E280" s="267">
        <v>10566.9229</v>
      </c>
      <c r="F280" s="264" t="s">
        <v>159</v>
      </c>
    </row>
    <row r="281" spans="1:6" ht="21">
      <c r="A281" s="263">
        <v>0</v>
      </c>
      <c r="B281" s="264" t="s">
        <v>156</v>
      </c>
      <c r="C281" s="265">
        <v>45811</v>
      </c>
      <c r="D281" s="266">
        <v>6400000</v>
      </c>
      <c r="E281" s="267">
        <v>68365453662</v>
      </c>
      <c r="F281" s="264" t="s">
        <v>157</v>
      </c>
    </row>
    <row r="282" spans="1:6" ht="21">
      <c r="A282" s="263">
        <v>0</v>
      </c>
      <c r="B282" s="264" t="s">
        <v>156</v>
      </c>
      <c r="C282" s="265">
        <v>45811</v>
      </c>
      <c r="D282" s="266">
        <v>6400000</v>
      </c>
      <c r="E282" s="267">
        <v>68363117149</v>
      </c>
      <c r="F282" s="264" t="s">
        <v>158</v>
      </c>
    </row>
    <row r="283" spans="1:6" ht="21">
      <c r="A283" s="263">
        <v>0</v>
      </c>
      <c r="B283" s="264" t="s">
        <v>156</v>
      </c>
      <c r="C283" s="265">
        <v>45811</v>
      </c>
      <c r="D283" s="266">
        <v>6400000</v>
      </c>
      <c r="E283" s="267">
        <v>10681.73705</v>
      </c>
      <c r="F283" s="264" t="s">
        <v>159</v>
      </c>
    </row>
    <row r="284" spans="1:6" ht="21">
      <c r="A284" s="263">
        <v>0</v>
      </c>
      <c r="B284" s="264" t="s">
        <v>156</v>
      </c>
      <c r="C284" s="265">
        <v>45812</v>
      </c>
      <c r="D284" s="266">
        <v>6400000</v>
      </c>
      <c r="E284" s="267">
        <v>68291701016</v>
      </c>
      <c r="F284" s="264" t="s">
        <v>157</v>
      </c>
    </row>
    <row r="285" spans="1:6" ht="21">
      <c r="A285" s="263">
        <v>0</v>
      </c>
      <c r="B285" s="264" t="s">
        <v>156</v>
      </c>
      <c r="C285" s="265">
        <v>45812</v>
      </c>
      <c r="D285" s="266">
        <v>6400000</v>
      </c>
      <c r="E285" s="267">
        <v>68289365513</v>
      </c>
      <c r="F285" s="264" t="s">
        <v>158</v>
      </c>
    </row>
    <row r="286" spans="1:6" ht="21">
      <c r="A286" s="263">
        <v>0</v>
      </c>
      <c r="B286" s="264" t="s">
        <v>156</v>
      </c>
      <c r="C286" s="265">
        <v>45812</v>
      </c>
      <c r="D286" s="266">
        <v>6400000</v>
      </c>
      <c r="E286" s="267">
        <v>10670.21336</v>
      </c>
      <c r="F286" s="264" t="s">
        <v>159</v>
      </c>
    </row>
    <row r="287" spans="1:6" ht="21">
      <c r="A287" s="263">
        <v>0</v>
      </c>
      <c r="B287" s="264" t="s">
        <v>156</v>
      </c>
      <c r="C287" s="265">
        <v>45813</v>
      </c>
      <c r="D287" s="266">
        <v>6400000</v>
      </c>
      <c r="E287" s="267">
        <v>68083792580</v>
      </c>
      <c r="F287" s="264" t="s">
        <v>157</v>
      </c>
    </row>
    <row r="288" spans="1:6" ht="21">
      <c r="A288" s="263">
        <v>0</v>
      </c>
      <c r="B288" s="264" t="s">
        <v>156</v>
      </c>
      <c r="C288" s="265">
        <v>45813</v>
      </c>
      <c r="D288" s="266">
        <v>6400000</v>
      </c>
      <c r="E288" s="267">
        <v>68081459925</v>
      </c>
      <c r="F288" s="264" t="s">
        <v>158</v>
      </c>
    </row>
    <row r="289" spans="1:6" ht="21">
      <c r="A289" s="263">
        <v>0</v>
      </c>
      <c r="B289" s="264" t="s">
        <v>156</v>
      </c>
      <c r="C289" s="265">
        <v>45813</v>
      </c>
      <c r="D289" s="266">
        <v>6400000</v>
      </c>
      <c r="E289" s="267">
        <v>10637.72811</v>
      </c>
      <c r="F289" s="264" t="s">
        <v>159</v>
      </c>
    </row>
    <row r="290" spans="1:6" ht="21">
      <c r="A290" s="263">
        <v>0</v>
      </c>
      <c r="B290" s="264" t="s">
        <v>156</v>
      </c>
      <c r="C290" s="265">
        <v>45814</v>
      </c>
      <c r="D290" s="266">
        <v>6400000</v>
      </c>
      <c r="E290" s="267">
        <v>67423330192</v>
      </c>
      <c r="F290" s="264" t="s">
        <v>157</v>
      </c>
    </row>
    <row r="291" spans="1:6" ht="21">
      <c r="A291" s="263">
        <v>0</v>
      </c>
      <c r="B291" s="264" t="s">
        <v>156</v>
      </c>
      <c r="C291" s="265">
        <v>45814</v>
      </c>
      <c r="D291" s="266">
        <v>6400000</v>
      </c>
      <c r="E291" s="267">
        <v>67421006585</v>
      </c>
      <c r="F291" s="264" t="s">
        <v>158</v>
      </c>
    </row>
    <row r="292" spans="1:6" ht="21">
      <c r="A292" s="263">
        <v>0</v>
      </c>
      <c r="B292" s="264" t="s">
        <v>156</v>
      </c>
      <c r="C292" s="265">
        <v>45814</v>
      </c>
      <c r="D292" s="266">
        <v>6400000</v>
      </c>
      <c r="E292" s="267">
        <v>10534.53227</v>
      </c>
      <c r="F292" s="264" t="s">
        <v>159</v>
      </c>
    </row>
    <row r="293" spans="1:6" ht="21">
      <c r="A293" s="263">
        <v>0</v>
      </c>
      <c r="B293" s="264" t="s">
        <v>156</v>
      </c>
      <c r="C293" s="265">
        <v>45816</v>
      </c>
      <c r="D293" s="266">
        <v>6400000</v>
      </c>
      <c r="E293" s="267">
        <v>67419639918</v>
      </c>
      <c r="F293" s="264" t="s">
        <v>157</v>
      </c>
    </row>
    <row r="294" spans="1:6" ht="21">
      <c r="A294" s="263">
        <v>0</v>
      </c>
      <c r="B294" s="264" t="s">
        <v>156</v>
      </c>
      <c r="C294" s="265">
        <v>45816</v>
      </c>
      <c r="D294" s="266">
        <v>6400000</v>
      </c>
      <c r="E294" s="267">
        <v>67414992805</v>
      </c>
      <c r="F294" s="264" t="s">
        <v>158</v>
      </c>
    </row>
    <row r="295" spans="1:6" ht="21">
      <c r="A295" s="263">
        <v>0</v>
      </c>
      <c r="B295" s="264" t="s">
        <v>156</v>
      </c>
      <c r="C295" s="265">
        <v>45816</v>
      </c>
      <c r="D295" s="266">
        <v>6400000</v>
      </c>
      <c r="E295" s="267">
        <v>10533.592619999999</v>
      </c>
      <c r="F295" s="264" t="s">
        <v>159</v>
      </c>
    </row>
    <row r="296" spans="1:6" ht="21">
      <c r="A296" s="263">
        <v>0</v>
      </c>
      <c r="B296" s="264" t="s">
        <v>156</v>
      </c>
      <c r="C296" s="265">
        <v>45817</v>
      </c>
      <c r="D296" s="266">
        <v>6300000</v>
      </c>
      <c r="E296" s="267">
        <v>65551338461</v>
      </c>
      <c r="F296" s="264" t="s">
        <v>157</v>
      </c>
    </row>
    <row r="297" spans="1:6" ht="21">
      <c r="A297" s="263">
        <v>0</v>
      </c>
      <c r="B297" s="264" t="s">
        <v>156</v>
      </c>
      <c r="C297" s="265">
        <v>45817</v>
      </c>
      <c r="D297" s="266">
        <v>6300000</v>
      </c>
      <c r="E297" s="267">
        <v>65549040497</v>
      </c>
      <c r="F297" s="264" t="s">
        <v>158</v>
      </c>
    </row>
    <row r="298" spans="1:6" ht="21">
      <c r="A298" s="263">
        <v>0</v>
      </c>
      <c r="B298" s="264" t="s">
        <v>156</v>
      </c>
      <c r="C298" s="265">
        <v>45817</v>
      </c>
      <c r="D298" s="266">
        <v>6300000</v>
      </c>
      <c r="E298" s="267">
        <v>10404.6096</v>
      </c>
      <c r="F298" s="264" t="s">
        <v>159</v>
      </c>
    </row>
    <row r="299" spans="1:6" ht="21">
      <c r="A299" s="263">
        <v>0</v>
      </c>
      <c r="B299" s="264" t="s">
        <v>156</v>
      </c>
      <c r="C299" s="265">
        <v>45818</v>
      </c>
      <c r="D299" s="266">
        <v>6300000</v>
      </c>
      <c r="E299" s="267">
        <v>65891064534</v>
      </c>
      <c r="F299" s="264" t="s">
        <v>157</v>
      </c>
    </row>
    <row r="300" spans="1:6" ht="21">
      <c r="A300" s="263">
        <v>0</v>
      </c>
      <c r="B300" s="264" t="s">
        <v>156</v>
      </c>
      <c r="C300" s="265">
        <v>45818</v>
      </c>
      <c r="D300" s="266">
        <v>6300000</v>
      </c>
      <c r="E300" s="267">
        <v>65888761917</v>
      </c>
      <c r="F300" s="264" t="s">
        <v>158</v>
      </c>
    </row>
    <row r="301" spans="1:6" ht="21">
      <c r="A301" s="263">
        <v>0</v>
      </c>
      <c r="B301" s="264" t="s">
        <v>156</v>
      </c>
      <c r="C301" s="265">
        <v>45818</v>
      </c>
      <c r="D301" s="266">
        <v>6300000</v>
      </c>
      <c r="E301" s="267">
        <v>10458.53363</v>
      </c>
      <c r="F301" s="264" t="s">
        <v>159</v>
      </c>
    </row>
    <row r="302" spans="1:6" ht="21">
      <c r="A302" s="263">
        <v>0</v>
      </c>
      <c r="B302" s="264" t="s">
        <v>156</v>
      </c>
      <c r="C302" s="265">
        <v>45819</v>
      </c>
      <c r="D302" s="266">
        <v>6300000</v>
      </c>
      <c r="E302" s="267">
        <v>65914853584</v>
      </c>
      <c r="F302" s="264" t="s">
        <v>157</v>
      </c>
    </row>
    <row r="303" spans="1:6" ht="21">
      <c r="A303" s="263">
        <v>0</v>
      </c>
      <c r="B303" s="264" t="s">
        <v>156</v>
      </c>
      <c r="C303" s="265">
        <v>45819</v>
      </c>
      <c r="D303" s="266">
        <v>6300000</v>
      </c>
      <c r="E303" s="267">
        <v>65912550641</v>
      </c>
      <c r="F303" s="264" t="s">
        <v>158</v>
      </c>
    </row>
    <row r="304" spans="1:6" ht="21">
      <c r="A304" s="263">
        <v>0</v>
      </c>
      <c r="B304" s="264" t="s">
        <v>156</v>
      </c>
      <c r="C304" s="265">
        <v>45819</v>
      </c>
      <c r="D304" s="266">
        <v>6300000</v>
      </c>
      <c r="E304" s="267">
        <v>10462.30962</v>
      </c>
      <c r="F304" s="264" t="s">
        <v>159</v>
      </c>
    </row>
    <row r="305" spans="1:6" ht="21">
      <c r="A305" s="263">
        <v>0</v>
      </c>
      <c r="B305" s="264" t="s">
        <v>156</v>
      </c>
      <c r="C305" s="265">
        <v>45820</v>
      </c>
      <c r="D305" s="266">
        <v>6300000</v>
      </c>
      <c r="E305" s="267">
        <v>66519867708</v>
      </c>
      <c r="F305" s="264" t="s">
        <v>157</v>
      </c>
    </row>
    <row r="306" spans="1:6" ht="21">
      <c r="A306" s="263">
        <v>0</v>
      </c>
      <c r="B306" s="264" t="s">
        <v>156</v>
      </c>
      <c r="C306" s="265">
        <v>45820</v>
      </c>
      <c r="D306" s="266">
        <v>6300000</v>
      </c>
      <c r="E306" s="267">
        <v>66517556477</v>
      </c>
      <c r="F306" s="264" t="s">
        <v>158</v>
      </c>
    </row>
    <row r="307" spans="1:6" ht="21">
      <c r="A307" s="263">
        <v>0</v>
      </c>
      <c r="B307" s="264" t="s">
        <v>156</v>
      </c>
      <c r="C307" s="265">
        <v>45820</v>
      </c>
      <c r="D307" s="266">
        <v>6300000</v>
      </c>
      <c r="E307" s="267">
        <v>10558.342290000001</v>
      </c>
      <c r="F307" s="264" t="s">
        <v>159</v>
      </c>
    </row>
    <row r="308" spans="1:6" ht="21">
      <c r="A308" s="263">
        <v>0</v>
      </c>
      <c r="B308" s="264" t="s">
        <v>156</v>
      </c>
      <c r="C308" s="265">
        <v>45821</v>
      </c>
      <c r="D308" s="266">
        <v>6300000</v>
      </c>
      <c r="E308" s="267">
        <v>66098200344</v>
      </c>
      <c r="F308" s="264" t="s">
        <v>157</v>
      </c>
    </row>
    <row r="309" spans="1:6" ht="21">
      <c r="A309" s="263">
        <v>0</v>
      </c>
      <c r="B309" s="264" t="s">
        <v>156</v>
      </c>
      <c r="C309" s="265">
        <v>45821</v>
      </c>
      <c r="D309" s="266">
        <v>6300000</v>
      </c>
      <c r="E309" s="267">
        <v>66095894889</v>
      </c>
      <c r="F309" s="264" t="s">
        <v>158</v>
      </c>
    </row>
    <row r="310" spans="1:6" ht="21">
      <c r="A310" s="263">
        <v>0</v>
      </c>
      <c r="B310" s="264" t="s">
        <v>156</v>
      </c>
      <c r="C310" s="265">
        <v>45821</v>
      </c>
      <c r="D310" s="266">
        <v>6300000</v>
      </c>
      <c r="E310" s="267">
        <v>10491.41188</v>
      </c>
      <c r="F310" s="264" t="s">
        <v>159</v>
      </c>
    </row>
    <row r="311" spans="1:6" ht="21">
      <c r="A311" s="263">
        <v>0</v>
      </c>
      <c r="B311" s="264" t="s">
        <v>156</v>
      </c>
      <c r="C311" s="265">
        <v>45823</v>
      </c>
      <c r="D311" s="266">
        <v>6300000</v>
      </c>
      <c r="E311" s="267">
        <v>66094528222</v>
      </c>
      <c r="F311" s="264" t="s">
        <v>157</v>
      </c>
    </row>
    <row r="312" spans="1:6" ht="21">
      <c r="A312" s="263">
        <v>0</v>
      </c>
      <c r="B312" s="264" t="s">
        <v>156</v>
      </c>
      <c r="C312" s="265">
        <v>45823</v>
      </c>
      <c r="D312" s="266">
        <v>6300000</v>
      </c>
      <c r="E312" s="267">
        <v>66089917413</v>
      </c>
      <c r="F312" s="264" t="s">
        <v>158</v>
      </c>
    </row>
    <row r="313" spans="1:6" ht="21">
      <c r="A313" s="263">
        <v>0</v>
      </c>
      <c r="B313" s="264" t="s">
        <v>156</v>
      </c>
      <c r="C313" s="265">
        <v>45823</v>
      </c>
      <c r="D313" s="266">
        <v>6300000</v>
      </c>
      <c r="E313" s="267">
        <v>10490.46308</v>
      </c>
      <c r="F313" s="264" t="s">
        <v>159</v>
      </c>
    </row>
    <row r="314" spans="1:6" ht="21">
      <c r="A314" s="263">
        <v>0</v>
      </c>
      <c r="B314" s="264" t="s">
        <v>156</v>
      </c>
      <c r="C314" s="265">
        <v>45824</v>
      </c>
      <c r="D314" s="266">
        <v>6300000</v>
      </c>
      <c r="E314" s="267">
        <v>67248228894</v>
      </c>
      <c r="F314" s="264" t="s">
        <v>157</v>
      </c>
    </row>
    <row r="315" spans="1:6" ht="21">
      <c r="A315" s="263">
        <v>0</v>
      </c>
      <c r="B315" s="264" t="s">
        <v>156</v>
      </c>
      <c r="C315" s="265">
        <v>45824</v>
      </c>
      <c r="D315" s="266">
        <v>6300000</v>
      </c>
      <c r="E315" s="267">
        <v>67245907685</v>
      </c>
      <c r="F315" s="264" t="s">
        <v>158</v>
      </c>
    </row>
    <row r="316" spans="1:6" ht="21">
      <c r="A316" s="263">
        <v>0</v>
      </c>
      <c r="B316" s="264" t="s">
        <v>156</v>
      </c>
      <c r="C316" s="265">
        <v>45824</v>
      </c>
      <c r="D316" s="266">
        <v>6300000</v>
      </c>
      <c r="E316" s="267">
        <v>10673.953600000001</v>
      </c>
      <c r="F316" s="264" t="s">
        <v>159</v>
      </c>
    </row>
    <row r="317" spans="1:6" ht="21">
      <c r="A317" s="263">
        <v>0</v>
      </c>
      <c r="B317" s="264" t="s">
        <v>156</v>
      </c>
      <c r="C317" s="265">
        <v>45825</v>
      </c>
      <c r="D317" s="266">
        <v>6300000</v>
      </c>
      <c r="E317" s="267">
        <v>67655354352</v>
      </c>
      <c r="F317" s="264" t="s">
        <v>157</v>
      </c>
    </row>
    <row r="318" spans="1:6" ht="21">
      <c r="A318" s="263">
        <v>0</v>
      </c>
      <c r="B318" s="264" t="s">
        <v>156</v>
      </c>
      <c r="C318" s="265">
        <v>45825</v>
      </c>
      <c r="D318" s="266">
        <v>6300000</v>
      </c>
      <c r="E318" s="267">
        <v>67653027566</v>
      </c>
      <c r="F318" s="264" t="s">
        <v>158</v>
      </c>
    </row>
    <row r="319" spans="1:6" ht="21">
      <c r="A319" s="263">
        <v>0</v>
      </c>
      <c r="B319" s="264" t="s">
        <v>156</v>
      </c>
      <c r="C319" s="265">
        <v>45825</v>
      </c>
      <c r="D319" s="266">
        <v>6300000</v>
      </c>
      <c r="E319" s="267">
        <v>10738.575800000001</v>
      </c>
      <c r="F319" s="264" t="s">
        <v>159</v>
      </c>
    </row>
    <row r="320" spans="1:6" ht="21">
      <c r="A320" s="263">
        <v>0</v>
      </c>
      <c r="B320" s="264" t="s">
        <v>156</v>
      </c>
      <c r="C320" s="265">
        <v>45826</v>
      </c>
      <c r="D320" s="266">
        <v>6300000</v>
      </c>
      <c r="E320" s="267">
        <v>67606354233</v>
      </c>
      <c r="F320" s="264" t="s">
        <v>157</v>
      </c>
    </row>
    <row r="321" spans="1:6" ht="21">
      <c r="A321" s="263">
        <v>0</v>
      </c>
      <c r="B321" s="264" t="s">
        <v>156</v>
      </c>
      <c r="C321" s="265">
        <v>45826</v>
      </c>
      <c r="D321" s="266">
        <v>6300000</v>
      </c>
      <c r="E321" s="267">
        <v>67604028119</v>
      </c>
      <c r="F321" s="264" t="s">
        <v>158</v>
      </c>
    </row>
    <row r="322" spans="1:6" ht="21">
      <c r="A322" s="263">
        <v>0</v>
      </c>
      <c r="B322" s="264" t="s">
        <v>156</v>
      </c>
      <c r="C322" s="265">
        <v>45826</v>
      </c>
      <c r="D322" s="266">
        <v>6300000</v>
      </c>
      <c r="E322" s="267">
        <v>10730.79811</v>
      </c>
      <c r="F322" s="264" t="s">
        <v>159</v>
      </c>
    </row>
    <row r="323" spans="1:6" ht="21">
      <c r="A323" s="263">
        <v>0</v>
      </c>
      <c r="B323" s="264" t="s">
        <v>156</v>
      </c>
      <c r="C323" s="265">
        <v>45827</v>
      </c>
      <c r="D323" s="266">
        <v>6300000</v>
      </c>
      <c r="E323" s="267">
        <v>67854399786</v>
      </c>
      <c r="F323" s="264" t="s">
        <v>157</v>
      </c>
    </row>
    <row r="324" spans="1:6" ht="21">
      <c r="A324" s="263">
        <v>0</v>
      </c>
      <c r="B324" s="264" t="s">
        <v>156</v>
      </c>
      <c r="C324" s="265">
        <v>45827</v>
      </c>
      <c r="D324" s="266">
        <v>6300000</v>
      </c>
      <c r="E324" s="267">
        <v>67852070274</v>
      </c>
      <c r="F324" s="264" t="s">
        <v>158</v>
      </c>
    </row>
    <row r="325" spans="1:6" ht="21">
      <c r="A325" s="263">
        <v>0</v>
      </c>
      <c r="B325" s="264" t="s">
        <v>156</v>
      </c>
      <c r="C325" s="265">
        <v>45827</v>
      </c>
      <c r="D325" s="266">
        <v>6300000</v>
      </c>
      <c r="E325" s="267">
        <v>10770.169879999999</v>
      </c>
      <c r="F325" s="264" t="s">
        <v>159</v>
      </c>
    </row>
    <row r="326" spans="1:6" ht="21">
      <c r="A326" s="263">
        <v>0</v>
      </c>
      <c r="B326" s="264" t="s">
        <v>156</v>
      </c>
      <c r="C326" s="265">
        <v>45828</v>
      </c>
      <c r="D326" s="266">
        <v>6300000</v>
      </c>
      <c r="E326" s="267">
        <v>67809491941</v>
      </c>
      <c r="F326" s="264" t="s">
        <v>157</v>
      </c>
    </row>
    <row r="327" spans="1:6" ht="21">
      <c r="A327" s="263">
        <v>0</v>
      </c>
      <c r="B327" s="264" t="s">
        <v>156</v>
      </c>
      <c r="C327" s="265">
        <v>45828</v>
      </c>
      <c r="D327" s="266">
        <v>6300000</v>
      </c>
      <c r="E327" s="267">
        <v>67807163044</v>
      </c>
      <c r="F327" s="264" t="s">
        <v>158</v>
      </c>
    </row>
    <row r="328" spans="1:6" ht="21">
      <c r="A328" s="263">
        <v>0</v>
      </c>
      <c r="B328" s="264" t="s">
        <v>156</v>
      </c>
      <c r="C328" s="265">
        <v>45828</v>
      </c>
      <c r="D328" s="266">
        <v>6300000</v>
      </c>
      <c r="E328" s="267">
        <v>10763.04175</v>
      </c>
      <c r="F328" s="264" t="s">
        <v>159</v>
      </c>
    </row>
    <row r="329" spans="1:6" ht="21">
      <c r="A329" s="263">
        <v>0</v>
      </c>
      <c r="B329" s="264" t="s">
        <v>156</v>
      </c>
      <c r="C329" s="265">
        <v>45830</v>
      </c>
      <c r="D329" s="266">
        <v>6300000</v>
      </c>
      <c r="E329" s="267">
        <v>67805796377</v>
      </c>
      <c r="F329" s="264" t="s">
        <v>157</v>
      </c>
    </row>
    <row r="330" spans="1:6" ht="21">
      <c r="A330" s="263">
        <v>0</v>
      </c>
      <c r="B330" s="264" t="s">
        <v>156</v>
      </c>
      <c r="C330" s="265">
        <v>45830</v>
      </c>
      <c r="D330" s="266">
        <v>6300000</v>
      </c>
      <c r="E330" s="267">
        <v>67801138684</v>
      </c>
      <c r="F330" s="264" t="s">
        <v>158</v>
      </c>
    </row>
    <row r="331" spans="1:6" ht="21">
      <c r="A331" s="263">
        <v>0</v>
      </c>
      <c r="B331" s="264" t="s">
        <v>156</v>
      </c>
      <c r="C331" s="265">
        <v>45830</v>
      </c>
      <c r="D331" s="266">
        <v>6300000</v>
      </c>
      <c r="E331" s="267">
        <v>10762.085499999999</v>
      </c>
      <c r="F331" s="264" t="s">
        <v>159</v>
      </c>
    </row>
    <row r="332" spans="1:6" ht="21">
      <c r="A332" s="263">
        <v>0</v>
      </c>
      <c r="B332" s="264" t="s">
        <v>156</v>
      </c>
      <c r="C332" s="265">
        <v>45831</v>
      </c>
      <c r="D332" s="266">
        <v>6300000</v>
      </c>
      <c r="E332" s="267">
        <v>68041115351</v>
      </c>
      <c r="F332" s="264" t="s">
        <v>157</v>
      </c>
    </row>
    <row r="333" spans="1:6" ht="21">
      <c r="A333" s="263">
        <v>0</v>
      </c>
      <c r="B333" s="264" t="s">
        <v>156</v>
      </c>
      <c r="C333" s="265">
        <v>45831</v>
      </c>
      <c r="D333" s="266">
        <v>6300000</v>
      </c>
      <c r="E333" s="267">
        <v>68038783281</v>
      </c>
      <c r="F333" s="264" t="s">
        <v>158</v>
      </c>
    </row>
    <row r="334" spans="1:6" ht="21">
      <c r="A334" s="263">
        <v>0</v>
      </c>
      <c r="B334" s="264" t="s">
        <v>156</v>
      </c>
      <c r="C334" s="265">
        <v>45831</v>
      </c>
      <c r="D334" s="266">
        <v>6300000</v>
      </c>
      <c r="E334" s="267">
        <v>10799.80687</v>
      </c>
      <c r="F334" s="264" t="s">
        <v>159</v>
      </c>
    </row>
  </sheetData>
  <autoFilter ref="A1:H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43"/>
  <sheetViews>
    <sheetView zoomScale="85" zoomScaleNormal="85" workbookViewId="0">
      <selection activeCell="D20" sqref="D20"/>
    </sheetView>
  </sheetViews>
  <sheetFormatPr defaultColWidth="10.42578125" defaultRowHeight="15"/>
  <cols>
    <col min="1" max="1" width="3.28515625" style="19" customWidth="1"/>
    <col min="2" max="2" width="5.5703125" style="19" customWidth="1"/>
    <col min="3" max="3" width="47.140625" style="19" customWidth="1"/>
    <col min="4" max="4" width="45.85546875" style="41" customWidth="1"/>
    <col min="5" max="5" width="45.85546875" style="19" customWidth="1"/>
    <col min="6" max="9" width="13.85546875" style="19" customWidth="1"/>
    <col min="10" max="10" width="10.7109375" style="19" customWidth="1"/>
    <col min="11" max="16384" width="10.42578125" style="19"/>
  </cols>
  <sheetData>
    <row r="1" spans="1:14" ht="35.25" customHeight="1">
      <c r="A1" s="316" t="s">
        <v>25</v>
      </c>
      <c r="B1" s="317"/>
      <c r="C1" s="317"/>
      <c r="D1" s="317"/>
      <c r="E1" s="317"/>
      <c r="F1" s="18"/>
      <c r="G1" s="18"/>
      <c r="H1" s="18"/>
      <c r="I1" s="18"/>
      <c r="J1" s="18"/>
      <c r="K1" s="18"/>
      <c r="L1" s="18"/>
      <c r="M1" s="18"/>
      <c r="N1" s="18"/>
    </row>
    <row r="2" spans="1:14" ht="31.5" customHeight="1">
      <c r="A2" s="318" t="s">
        <v>24</v>
      </c>
      <c r="B2" s="319"/>
      <c r="C2" s="319"/>
      <c r="D2" s="319"/>
      <c r="E2" s="319"/>
      <c r="F2" s="30"/>
      <c r="G2" s="30"/>
      <c r="H2" s="30"/>
      <c r="I2" s="30"/>
      <c r="J2" s="18"/>
      <c r="K2" s="18"/>
      <c r="L2" s="18"/>
      <c r="M2" s="18"/>
      <c r="N2" s="18"/>
    </row>
    <row r="5" spans="1:14" ht="44.25" customHeight="1">
      <c r="A5" s="320" t="s">
        <v>26</v>
      </c>
      <c r="B5" s="321"/>
      <c r="C5" s="321"/>
      <c r="D5" s="321"/>
      <c r="E5" s="321"/>
      <c r="F5" s="40"/>
      <c r="G5" s="40"/>
      <c r="H5" s="40"/>
      <c r="I5" s="40"/>
      <c r="J5" s="20"/>
      <c r="K5" s="20"/>
      <c r="L5" s="20"/>
      <c r="M5" s="20"/>
      <c r="N5" s="20"/>
    </row>
    <row r="6" spans="1:14" ht="15.75">
      <c r="A6" s="319" t="e">
        <f>#REF!</f>
        <v>#REF!</v>
      </c>
      <c r="B6" s="319"/>
      <c r="C6" s="319"/>
      <c r="D6" s="319"/>
      <c r="E6" s="319"/>
      <c r="F6" s="30"/>
      <c r="G6" s="30"/>
      <c r="H6" s="30"/>
      <c r="I6" s="30"/>
      <c r="J6" s="20"/>
      <c r="K6" s="20"/>
      <c r="L6" s="20"/>
      <c r="M6" s="20"/>
      <c r="N6" s="20"/>
    </row>
    <row r="7" spans="1:14" ht="15.75">
      <c r="A7" s="319" t="e">
        <f>#REF!</f>
        <v>#REF!</v>
      </c>
      <c r="B7" s="319"/>
      <c r="C7" s="319"/>
      <c r="D7" s="319"/>
      <c r="E7" s="319"/>
      <c r="F7" s="21"/>
      <c r="G7" s="21"/>
      <c r="H7" s="21"/>
      <c r="I7" s="21"/>
      <c r="J7" s="21"/>
      <c r="K7" s="21"/>
      <c r="L7" s="21"/>
      <c r="M7" s="21"/>
      <c r="N7" s="21"/>
    </row>
    <row r="8" spans="1:14" ht="15.75">
      <c r="A8" s="46"/>
      <c r="B8" s="46"/>
      <c r="C8" s="46"/>
      <c r="D8" s="46"/>
      <c r="E8" s="46"/>
      <c r="F8" s="21"/>
      <c r="G8" s="21"/>
      <c r="H8" s="21"/>
      <c r="I8" s="21"/>
      <c r="J8" s="21"/>
      <c r="K8" s="21"/>
      <c r="L8" s="21"/>
      <c r="M8" s="21"/>
      <c r="N8" s="21"/>
    </row>
    <row r="9" spans="1:14" ht="15" customHeight="1">
      <c r="A9" s="325">
        <v>1</v>
      </c>
      <c r="B9" s="325"/>
      <c r="C9" s="51" t="s">
        <v>17</v>
      </c>
      <c r="D9" s="22" t="e">
        <f>#REF!</f>
        <v>#REF!</v>
      </c>
    </row>
    <row r="10" spans="1:14" ht="15" customHeight="1">
      <c r="A10" s="325"/>
      <c r="B10" s="325"/>
      <c r="C10" s="48" t="s">
        <v>18</v>
      </c>
      <c r="D10" s="50" t="e">
        <f>#REF!</f>
        <v>#REF!</v>
      </c>
    </row>
    <row r="11" spans="1:14" ht="15" customHeight="1">
      <c r="A11" s="325">
        <v>2</v>
      </c>
      <c r="B11" s="325"/>
      <c r="C11" s="51" t="s">
        <v>19</v>
      </c>
      <c r="D11" s="22" t="e">
        <f>#REF!</f>
        <v>#REF!</v>
      </c>
    </row>
    <row r="12" spans="1:14" ht="15" customHeight="1">
      <c r="A12" s="325"/>
      <c r="B12" s="325"/>
      <c r="C12" s="47" t="s">
        <v>20</v>
      </c>
      <c r="D12" s="50" t="e">
        <f>#REF!</f>
        <v>#REF!</v>
      </c>
    </row>
    <row r="13" spans="1:14" ht="15" customHeight="1">
      <c r="A13" s="325">
        <v>3</v>
      </c>
      <c r="B13" s="325"/>
      <c r="C13" s="51" t="s">
        <v>21</v>
      </c>
      <c r="D13" s="22" t="e">
        <f>#REF!</f>
        <v>#REF!</v>
      </c>
    </row>
    <row r="14" spans="1:14" ht="15" customHeight="1">
      <c r="A14" s="325"/>
      <c r="B14" s="325"/>
      <c r="C14" s="48" t="s">
        <v>22</v>
      </c>
      <c r="D14" s="50" t="e">
        <f>#REF!</f>
        <v>#REF!</v>
      </c>
    </row>
    <row r="15" spans="1:14" ht="15" customHeight="1">
      <c r="A15" s="328">
        <v>4</v>
      </c>
      <c r="B15" s="328"/>
      <c r="C15" s="52" t="s">
        <v>16</v>
      </c>
      <c r="D15" s="22" t="e">
        <f>#REF!</f>
        <v>#REF!</v>
      </c>
    </row>
    <row r="16" spans="1:14" ht="15" customHeight="1">
      <c r="A16" s="328"/>
      <c r="B16" s="328"/>
      <c r="C16" s="49" t="s">
        <v>23</v>
      </c>
      <c r="D16" s="50" t="s">
        <v>39</v>
      </c>
    </row>
    <row r="17" spans="1:11">
      <c r="A17" s="1"/>
      <c r="B17" s="1"/>
    </row>
    <row r="18" spans="1:11" s="42" customFormat="1" ht="45" customHeight="1">
      <c r="A18" s="322" t="s">
        <v>0</v>
      </c>
      <c r="B18" s="323"/>
      <c r="C18" s="2" t="s">
        <v>15</v>
      </c>
      <c r="D18" s="3" t="s">
        <v>27</v>
      </c>
      <c r="E18" s="2" t="s">
        <v>37</v>
      </c>
      <c r="G18" s="27"/>
      <c r="H18" s="27"/>
      <c r="I18" s="27"/>
      <c r="J18" s="27"/>
      <c r="K18" s="27"/>
    </row>
    <row r="19" spans="1:11" ht="50.25" customHeight="1">
      <c r="A19" s="322" t="s">
        <v>1</v>
      </c>
      <c r="B19" s="324"/>
      <c r="C19" s="37" t="s">
        <v>28</v>
      </c>
      <c r="D19" s="4" t="e">
        <f>#REF!</f>
        <v>#REF!</v>
      </c>
      <c r="E19" s="4" t="e">
        <f>#REF!</f>
        <v>#REF!</v>
      </c>
      <c r="G19" s="23"/>
      <c r="H19" s="23"/>
      <c r="I19" s="23"/>
      <c r="J19" s="23"/>
      <c r="K19" s="23"/>
    </row>
    <row r="20" spans="1:11" ht="76.5" customHeight="1">
      <c r="A20" s="322" t="s">
        <v>2</v>
      </c>
      <c r="B20" s="323"/>
      <c r="C20" s="38" t="s">
        <v>29</v>
      </c>
      <c r="D20" s="4" t="e">
        <f>#REF!</f>
        <v>#REF!</v>
      </c>
      <c r="E20" s="4" t="e">
        <f>#REF!</f>
        <v>#REF!</v>
      </c>
      <c r="G20" s="23"/>
      <c r="H20" s="23"/>
      <c r="I20" s="23"/>
      <c r="J20" s="23"/>
      <c r="K20" s="23"/>
    </row>
    <row r="21" spans="1:11" ht="65.25" customHeight="1">
      <c r="A21" s="329"/>
      <c r="B21" s="39" t="s">
        <v>14</v>
      </c>
      <c r="C21" s="5" t="s">
        <v>30</v>
      </c>
      <c r="D21" s="45" t="e">
        <f>#REF!</f>
        <v>#REF!</v>
      </c>
      <c r="E21" s="45" t="e">
        <f>#REF!</f>
        <v>#REF!</v>
      </c>
      <c r="G21" s="23"/>
      <c r="H21" s="23"/>
      <c r="I21" s="23"/>
      <c r="J21" s="23"/>
      <c r="K21" s="23"/>
    </row>
    <row r="22" spans="1:11" ht="62.25" customHeight="1">
      <c r="A22" s="330"/>
      <c r="B22" s="39" t="s">
        <v>13</v>
      </c>
      <c r="C22" s="5" t="s">
        <v>31</v>
      </c>
      <c r="D22" s="45" t="e">
        <f>#REF!</f>
        <v>#REF!</v>
      </c>
      <c r="E22" s="45" t="e">
        <f>#REF!</f>
        <v>#REF!</v>
      </c>
      <c r="F22" s="24"/>
      <c r="G22" s="23"/>
      <c r="H22" s="23"/>
      <c r="I22" s="23"/>
      <c r="J22" s="23"/>
      <c r="K22" s="23"/>
    </row>
    <row r="23" spans="1:11" ht="59.25" customHeight="1">
      <c r="A23" s="322" t="s">
        <v>3</v>
      </c>
      <c r="B23" s="323"/>
      <c r="C23" s="37" t="s">
        <v>32</v>
      </c>
      <c r="D23" s="4" t="e">
        <f>#REF!</f>
        <v>#REF!</v>
      </c>
      <c r="E23" s="4" t="e">
        <f>#REF!</f>
        <v>#REF!</v>
      </c>
      <c r="G23" s="23"/>
      <c r="H23" s="23"/>
      <c r="I23" s="23"/>
      <c r="J23" s="23"/>
      <c r="K23" s="23"/>
    </row>
    <row r="24" spans="1:11" ht="39.950000000000003" customHeight="1">
      <c r="A24" s="329"/>
      <c r="B24" s="39" t="s">
        <v>12</v>
      </c>
      <c r="C24" s="5" t="s">
        <v>33</v>
      </c>
      <c r="D24" s="45" t="e">
        <f>#REF!</f>
        <v>#REF!</v>
      </c>
      <c r="E24" s="45" t="e">
        <f>#REF!</f>
        <v>#REF!</v>
      </c>
      <c r="G24" s="23"/>
      <c r="H24" s="23"/>
      <c r="I24" s="23"/>
      <c r="J24" s="23"/>
      <c r="K24" s="23"/>
    </row>
    <row r="25" spans="1:11" ht="39.950000000000003" customHeight="1">
      <c r="A25" s="330"/>
      <c r="B25" s="39" t="s">
        <v>11</v>
      </c>
      <c r="C25" s="5" t="s">
        <v>36</v>
      </c>
      <c r="D25" s="45" t="e">
        <f>#REF!</f>
        <v>#REF!</v>
      </c>
      <c r="E25" s="45" t="e">
        <f>#REF!</f>
        <v>#REF!</v>
      </c>
      <c r="F25" s="24"/>
      <c r="G25" s="23"/>
      <c r="H25" s="23"/>
      <c r="I25" s="23"/>
      <c r="J25" s="23"/>
      <c r="K25" s="23"/>
    </row>
    <row r="26" spans="1:11" ht="45" customHeight="1">
      <c r="A26" s="322" t="s">
        <v>10</v>
      </c>
      <c r="B26" s="323"/>
      <c r="C26" s="37" t="s">
        <v>34</v>
      </c>
      <c r="D26" s="4" t="e">
        <f>#REF!</f>
        <v>#REF!</v>
      </c>
      <c r="E26" s="4" t="e">
        <f>#REF!</f>
        <v>#REF!</v>
      </c>
      <c r="G26" s="23"/>
      <c r="H26" s="23"/>
      <c r="I26" s="23"/>
      <c r="J26" s="23"/>
      <c r="K26" s="23"/>
    </row>
    <row r="27" spans="1:11">
      <c r="G27" s="23"/>
      <c r="H27" s="23"/>
      <c r="I27" s="23"/>
      <c r="J27" s="23"/>
      <c r="K27" s="23"/>
    </row>
    <row r="28" spans="1:11">
      <c r="A28" s="19" t="s">
        <v>35</v>
      </c>
      <c r="G28" s="23"/>
      <c r="H28" s="23"/>
      <c r="I28" s="23"/>
      <c r="J28" s="23"/>
      <c r="K28" s="23"/>
    </row>
    <row r="29" spans="1:11" ht="32.25" customHeight="1">
      <c r="A29" s="326" t="s">
        <v>38</v>
      </c>
      <c r="B29" s="327"/>
      <c r="C29" s="327"/>
      <c r="D29" s="327"/>
      <c r="E29" s="327"/>
      <c r="G29" s="23"/>
      <c r="H29" s="23"/>
      <c r="I29" s="23"/>
      <c r="J29" s="23"/>
      <c r="K29" s="23"/>
    </row>
    <row r="30" spans="1:11">
      <c r="G30" s="23"/>
      <c r="H30" s="23"/>
      <c r="I30" s="23"/>
      <c r="J30" s="23"/>
      <c r="K30" s="23"/>
    </row>
    <row r="31" spans="1:11">
      <c r="G31" s="23"/>
      <c r="H31" s="23"/>
      <c r="I31" s="23"/>
      <c r="J31" s="23"/>
      <c r="K31" s="23"/>
    </row>
    <row r="32" spans="1:11">
      <c r="G32" s="23"/>
      <c r="H32" s="23"/>
      <c r="I32" s="23"/>
      <c r="J32" s="23"/>
      <c r="K32" s="23"/>
    </row>
    <row r="33" spans="1:11">
      <c r="G33" s="23"/>
      <c r="H33" s="23"/>
      <c r="I33" s="23"/>
      <c r="J33" s="23"/>
      <c r="K33" s="23"/>
    </row>
    <row r="34" spans="1:11">
      <c r="G34" s="23"/>
      <c r="H34" s="23"/>
      <c r="I34" s="23"/>
      <c r="J34" s="23"/>
      <c r="K34" s="23"/>
    </row>
    <row r="35" spans="1:11">
      <c r="A35" s="42"/>
      <c r="B35" s="42"/>
      <c r="C35" s="42"/>
      <c r="D35" s="22"/>
      <c r="E35" s="22"/>
      <c r="G35" s="23"/>
      <c r="H35" s="23"/>
      <c r="I35" s="23"/>
      <c r="J35" s="23"/>
      <c r="K35" s="23"/>
    </row>
    <row r="36" spans="1:11" ht="15.75">
      <c r="A36" s="44"/>
      <c r="B36" s="44"/>
      <c r="C36" s="25"/>
      <c r="E36" s="28"/>
      <c r="G36" s="23"/>
      <c r="H36" s="23"/>
      <c r="I36" s="23"/>
      <c r="J36" s="23"/>
      <c r="K36" s="23"/>
    </row>
    <row r="37" spans="1:11" s="8" customFormat="1" ht="15.75">
      <c r="A37" s="12" t="s">
        <v>4</v>
      </c>
      <c r="B37" s="19"/>
      <c r="C37" s="19"/>
      <c r="D37" s="36"/>
      <c r="E37" s="13" t="s">
        <v>8</v>
      </c>
      <c r="F37" s="31"/>
      <c r="G37" s="7"/>
    </row>
    <row r="38" spans="1:11" s="8" customFormat="1" ht="15.75">
      <c r="A38" s="14" t="s">
        <v>5</v>
      </c>
      <c r="B38" s="26"/>
      <c r="C38" s="26"/>
      <c r="D38" s="35"/>
      <c r="E38" s="15" t="s">
        <v>9</v>
      </c>
      <c r="F38" s="31"/>
      <c r="G38" s="9"/>
    </row>
    <row r="39" spans="1:11" s="8" customFormat="1" ht="15.75">
      <c r="A39" s="16" t="s">
        <v>6</v>
      </c>
      <c r="B39" s="19"/>
      <c r="C39" s="19"/>
      <c r="D39" s="34"/>
      <c r="E39" s="17" t="s">
        <v>7</v>
      </c>
      <c r="F39" s="31"/>
      <c r="G39" s="10"/>
    </row>
    <row r="40" spans="1:11" s="8" customFormat="1" ht="13.5" customHeight="1">
      <c r="A40" s="6"/>
      <c r="B40" s="6"/>
      <c r="C40" s="6"/>
      <c r="D40" s="33"/>
      <c r="E40" s="32"/>
      <c r="F40" s="31"/>
      <c r="G40" s="11"/>
    </row>
    <row r="41" spans="1:11">
      <c r="A41" s="29"/>
      <c r="B41" s="29"/>
      <c r="C41" s="29"/>
      <c r="D41" s="43"/>
      <c r="E41" s="29"/>
      <c r="F41" s="29"/>
    </row>
    <row r="42" spans="1:11">
      <c r="A42" s="42"/>
      <c r="B42" s="42"/>
      <c r="C42" s="42"/>
    </row>
    <row r="43" spans="1:11">
      <c r="A43" s="42"/>
      <c r="B43" s="42"/>
      <c r="C43" s="42"/>
      <c r="D43" s="19"/>
    </row>
  </sheetData>
  <mergeCells count="17">
    <mergeCell ref="A29:E29"/>
    <mergeCell ref="A11:B12"/>
    <mergeCell ref="A13:B14"/>
    <mergeCell ref="A15:B16"/>
    <mergeCell ref="A7:E7"/>
    <mergeCell ref="A23:B23"/>
    <mergeCell ref="A24:A25"/>
    <mergeCell ref="A26:B26"/>
    <mergeCell ref="A21:A22"/>
    <mergeCell ref="A1:E1"/>
    <mergeCell ref="A2:E2"/>
    <mergeCell ref="A5:E5"/>
    <mergeCell ref="A6:E6"/>
    <mergeCell ref="A20:B20"/>
    <mergeCell ref="A18:B18"/>
    <mergeCell ref="A19:B19"/>
    <mergeCell ref="A9:B10"/>
  </mergeCells>
  <pageMargins left="0.24" right="0.23" top="0.49" bottom="0.52" header="0.5" footer="0.5"/>
  <pageSetup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9" sqref="C9"/>
    </sheetView>
  </sheetViews>
  <sheetFormatPr defaultRowHeight="15"/>
  <cols>
    <col min="1" max="1" width="15.28515625" customWidth="1"/>
    <col min="2" max="2" width="17.5703125" customWidth="1"/>
    <col min="3" max="3" width="14.7109375" customWidth="1"/>
    <col min="4" max="4" width="18.42578125" customWidth="1"/>
    <col min="7" max="7" width="17.5703125" customWidth="1"/>
    <col min="8" max="8" width="20.85546875" customWidth="1"/>
    <col min="9" max="9" width="19.42578125" customWidth="1"/>
  </cols>
  <sheetData>
    <row r="1" spans="1:9">
      <c r="G1" s="331" t="s">
        <v>46</v>
      </c>
      <c r="H1" s="331"/>
      <c r="I1" s="331"/>
    </row>
    <row r="2" spans="1:9" s="58" customFormat="1" ht="60">
      <c r="A2" s="59" t="s">
        <v>40</v>
      </c>
      <c r="B2" s="59" t="s">
        <v>41</v>
      </c>
      <c r="C2" s="59" t="s">
        <v>43</v>
      </c>
      <c r="D2" s="59" t="s">
        <v>42</v>
      </c>
      <c r="E2" s="59" t="s">
        <v>44</v>
      </c>
      <c r="G2" s="60" t="s">
        <v>45</v>
      </c>
      <c r="H2" s="60" t="s">
        <v>47</v>
      </c>
      <c r="I2" s="60" t="s">
        <v>48</v>
      </c>
    </row>
    <row r="3" spans="1:9">
      <c r="A3" s="55">
        <v>41774</v>
      </c>
      <c r="B3" s="54"/>
      <c r="C3" s="54"/>
      <c r="D3" s="54"/>
      <c r="E3" s="54"/>
      <c r="G3" s="54"/>
      <c r="H3" s="54"/>
      <c r="I3" s="54"/>
    </row>
    <row r="4" spans="1:9">
      <c r="A4" s="55">
        <f>A3+7</f>
        <v>41781</v>
      </c>
      <c r="B4" s="56">
        <v>54251313284</v>
      </c>
      <c r="C4" s="56">
        <v>5431408.9500000002</v>
      </c>
      <c r="D4" s="56">
        <v>9988.4420019999998</v>
      </c>
      <c r="E4" s="54"/>
      <c r="G4" s="54"/>
      <c r="H4" s="54"/>
      <c r="I4" s="54"/>
    </row>
    <row r="5" spans="1:9">
      <c r="A5" s="55">
        <f>A4+7</f>
        <v>41788</v>
      </c>
      <c r="B5" s="56">
        <v>54429972799</v>
      </c>
      <c r="C5" s="56">
        <v>5431408.9500000002</v>
      </c>
      <c r="D5" s="56">
        <v>10021.335771</v>
      </c>
      <c r="E5" s="57">
        <f>(D5-D4)/D4</f>
        <v>3.2931831604382229E-3</v>
      </c>
      <c r="G5" s="54"/>
      <c r="H5" s="54"/>
      <c r="I5" s="54"/>
    </row>
    <row r="6" spans="1:9">
      <c r="A6" s="55">
        <v>41790</v>
      </c>
      <c r="B6" s="56">
        <v>54369727179</v>
      </c>
      <c r="C6" s="56">
        <v>5431408.9500000002</v>
      </c>
      <c r="D6" s="56">
        <v>10010.243692</v>
      </c>
      <c r="E6" s="57">
        <f>(D6-D5)/D5</f>
        <v>-1.1068463579574448E-3</v>
      </c>
      <c r="G6" s="54"/>
      <c r="H6" s="54"/>
      <c r="I6" s="54"/>
    </row>
    <row r="7" spans="1:9">
      <c r="A7" s="55">
        <f>A5+7</f>
        <v>41795</v>
      </c>
      <c r="B7" s="56">
        <v>54080647578</v>
      </c>
      <c r="C7" s="56">
        <v>5431408.9500000002</v>
      </c>
      <c r="D7" s="56">
        <v>9957.0200060000006</v>
      </c>
      <c r="E7" s="57">
        <f>(D7-D6)/D6</f>
        <v>-5.3169221087529302E-3</v>
      </c>
      <c r="G7" s="54"/>
      <c r="H7" s="54"/>
      <c r="I7" s="54"/>
    </row>
    <row r="8" spans="1:9">
      <c r="A8" s="55">
        <f>A7+7</f>
        <v>41802</v>
      </c>
      <c r="B8" s="56">
        <v>54723413160</v>
      </c>
      <c r="C8" s="56">
        <v>5431408.9500000002</v>
      </c>
      <c r="D8" s="56">
        <v>10075.362335</v>
      </c>
      <c r="E8" s="57">
        <f>(D8-D7)/D7</f>
        <v>1.188531598095487E-2</v>
      </c>
      <c r="G8" s="54"/>
      <c r="H8" s="54"/>
      <c r="I8" s="54"/>
    </row>
    <row r="9" spans="1:9">
      <c r="A9" s="55">
        <f>A8+7</f>
        <v>41809</v>
      </c>
      <c r="B9" s="56">
        <v>54812325250</v>
      </c>
      <c r="C9" s="56"/>
      <c r="D9" s="56">
        <v>10091.73</v>
      </c>
      <c r="E9" s="57">
        <f>(D9-D8)/D8</f>
        <v>1.6245237099951663E-3</v>
      </c>
      <c r="G9" s="54"/>
      <c r="H9" s="54"/>
      <c r="I9" s="54"/>
    </row>
    <row r="10" spans="1:9">
      <c r="A10" s="55"/>
      <c r="B10" s="56"/>
      <c r="C10" s="56"/>
      <c r="D10" s="56"/>
      <c r="E10" s="54"/>
      <c r="G10" s="54"/>
      <c r="H10" s="54"/>
      <c r="I10" s="54"/>
    </row>
    <row r="11" spans="1:9">
      <c r="A11" s="55"/>
      <c r="B11" s="56"/>
      <c r="C11" s="56"/>
      <c r="D11" s="56"/>
      <c r="E11" s="54"/>
      <c r="G11" s="54"/>
      <c r="H11" s="54"/>
      <c r="I11" s="54"/>
    </row>
    <row r="12" spans="1:9">
      <c r="A12" s="55"/>
      <c r="B12" s="56"/>
      <c r="C12" s="56"/>
      <c r="D12" s="56"/>
      <c r="E12" s="54"/>
      <c r="G12" s="54"/>
      <c r="H12" s="54"/>
      <c r="I12" s="54"/>
    </row>
    <row r="13" spans="1:9">
      <c r="A13" s="55"/>
      <c r="B13" s="56"/>
      <c r="C13" s="56"/>
      <c r="D13" s="56"/>
      <c r="E13" s="54"/>
      <c r="G13" s="54"/>
      <c r="H13" s="54"/>
      <c r="I13" s="54"/>
    </row>
    <row r="14" spans="1:9">
      <c r="A14" s="55"/>
      <c r="B14" s="56"/>
      <c r="C14" s="56"/>
      <c r="D14" s="56"/>
      <c r="E14" s="54"/>
      <c r="G14" s="54"/>
      <c r="H14" s="54"/>
      <c r="I14" s="54"/>
    </row>
    <row r="15" spans="1:9">
      <c r="A15" s="55"/>
      <c r="B15" s="56"/>
      <c r="C15" s="56"/>
      <c r="D15" s="56"/>
      <c r="E15" s="54"/>
      <c r="G15" s="54"/>
      <c r="H15" s="54"/>
      <c r="I15" s="54"/>
    </row>
    <row r="16" spans="1:9">
      <c r="A16" s="55"/>
      <c r="B16" s="56"/>
      <c r="C16" s="56"/>
      <c r="D16" s="56"/>
      <c r="E16" s="54"/>
      <c r="G16" s="54"/>
      <c r="H16" s="54"/>
      <c r="I16" s="54"/>
    </row>
    <row r="17" spans="1:9">
      <c r="A17" s="55"/>
      <c r="B17" s="56"/>
      <c r="C17" s="56"/>
      <c r="D17" s="56"/>
      <c r="E17" s="54"/>
      <c r="G17" s="54"/>
      <c r="H17" s="54"/>
      <c r="I17" s="54"/>
    </row>
    <row r="18" spans="1:9">
      <c r="A18" s="54"/>
      <c r="B18" s="56"/>
      <c r="C18" s="56"/>
      <c r="D18" s="56"/>
      <c r="E18" s="54"/>
      <c r="G18" s="54"/>
      <c r="H18" s="54"/>
      <c r="I18" s="54"/>
    </row>
    <row r="19" spans="1:9">
      <c r="A19" s="54"/>
      <c r="B19" s="56"/>
      <c r="C19" s="56"/>
      <c r="D19" s="56"/>
      <c r="E19" s="54"/>
      <c r="G19" s="54"/>
      <c r="H19" s="54"/>
      <c r="I19" s="54"/>
    </row>
    <row r="20" spans="1:9">
      <c r="A20" s="54"/>
      <c r="B20" s="56"/>
      <c r="C20" s="56"/>
      <c r="D20" s="56"/>
      <c r="E20" s="54"/>
      <c r="G20" s="54"/>
      <c r="H20" s="54"/>
      <c r="I20" s="54"/>
    </row>
    <row r="21" spans="1:9">
      <c r="A21" s="54"/>
      <c r="B21" s="56"/>
      <c r="C21" s="56"/>
      <c r="D21" s="56"/>
      <c r="E21" s="54"/>
      <c r="G21" s="54"/>
      <c r="H21" s="54"/>
      <c r="I21" s="54"/>
    </row>
    <row r="22" spans="1:9">
      <c r="A22" s="54"/>
      <c r="B22" s="56"/>
      <c r="C22" s="56"/>
      <c r="D22" s="56"/>
      <c r="E22" s="54"/>
      <c r="G22" s="54"/>
      <c r="H22" s="54"/>
      <c r="I22" s="54"/>
    </row>
    <row r="23" spans="1:9">
      <c r="A23" s="54"/>
      <c r="B23" s="56"/>
      <c r="C23" s="56"/>
      <c r="D23" s="56"/>
      <c r="E23" s="54"/>
      <c r="G23" s="54"/>
      <c r="H23" s="54"/>
      <c r="I23" s="54"/>
    </row>
    <row r="24" spans="1:9">
      <c r="A24" s="54"/>
      <c r="B24" s="56"/>
      <c r="C24" s="56"/>
      <c r="D24" s="56"/>
      <c r="E24" s="54"/>
      <c r="G24" s="54"/>
      <c r="H24" s="54"/>
      <c r="I24" s="54"/>
    </row>
    <row r="25" spans="1:9">
      <c r="B25" s="53"/>
      <c r="C25" s="53"/>
      <c r="D25" s="53"/>
    </row>
    <row r="26" spans="1:9">
      <c r="B26" s="53"/>
      <c r="C26" s="53"/>
      <c r="D26" s="53"/>
    </row>
  </sheetData>
  <mergeCells count="1">
    <mergeCell ref="G1:I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JKYxrwojws3+5ETugv5c45pwRPT93LNnTNJMGtzcVvE=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pxqk7Y4C5dvHIEhQVTC8MDxO2k/4sn8MsgzA/eYFgvE=</DigestValue>
    </Reference>
  </SignedInfo>
  <SignatureValue>OzK5lpnVLmEe+Alja2Fsh8Th1o6uxfzhMHt6dhW01SNmp/TeLbRETnoTgNLdx7jGYlIVAimaaepn
3OQ5p6ZyZVzTaVprVKDipK+WAvOHU19wg3Z/6NqNuHIkGNGjKySpx2VFAu3pa4zItbQxjCGRH9Mo
fGr6urb+zMorx+1vug1yT+ldZhKrhgIY6uoXue9sMbl4TxijKjER/fWq9fhA6+uLHnLwfGlq8QM1
+gI6F6yMLloGG5FsmLwHOQUAS1k2OIxjguQoYhe7U//ItC2wHnhvrlwdIBLskrIQsGCeLVxaA6JZ
rsmAey/oY3hwE77oQN46T0UC43Rp9/t7WAhHSg==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grbEKUc2Wab/5AogaiJZs2vMf1fwjJyz8tNeTbYJ1SY=</DigestValue>
      </Reference>
      <Reference URI="/xl/calcChain.xml?ContentType=application/vnd.openxmlformats-officedocument.spreadsheetml.calcChain+xml">
        <DigestMethod Algorithm="http://www.w3.org/2001/04/xmlenc#sha256"/>
        <DigestValue>mPikmj9SQ+pVrtMyKcFurXKHWnhdSHrx9a39hPSGI1k=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HheCtSa4V3daH3dutG5J9rAdiwMnHyopeg0Q/gY3FIs=</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HuEJ+6MMkmHGrr8ouSKUhVUBXuHrIvcew/ONy8I/EEw=</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AqKRMIFSWN2ChCa5Pacrj6Qx3yvxcAEu49oYDhuX5i4=</DigestValue>
      </Reference>
      <Reference URI="/xl/styles.xml?ContentType=application/vnd.openxmlformats-officedocument.spreadsheetml.styles+xml">
        <DigestMethod Algorithm="http://www.w3.org/2001/04/xmlenc#sha256"/>
        <DigestValue>ceT1wsAiw8pGciD4/NJy3nSCzgw71sTx2FDCtDvxg1E=</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uF9htN+LBStjRcUyozeowzHRmDrs5vvTN3eUkC7HKcU=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61"/>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42"/>
            <mdssi:RelationshipReference xmlns:mdssi="http://schemas.openxmlformats.org/package/2006/digital-signature" SourceId="rId47"/>
          </Transform>
          <Transform Algorithm="http://www.w3.org/TR/2001/REC-xml-c14n-20010315"/>
        </Transforms>
        <DigestMethod Algorithm="http://www.w3.org/2001/04/xmlenc#sha256"/>
        <DigestValue>YT1eKNq/uY5/mQ3puoXNjluKBDk+WdHEZxE6y/3VYDE=</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fU/bQ95/NoHmiwKq1CInnV1voXGHpug6SuM69g89bSE=</DigestValue>
      </Reference>
      <Reference URI="/xl/worksheets/sheet2.xml?ContentType=application/vnd.openxmlformats-officedocument.spreadsheetml.worksheet+xml">
        <DigestMethod Algorithm="http://www.w3.org/2001/04/xmlenc#sha256"/>
        <DigestValue>BpxHjPuvTxv/ht69Wvr0SLjiOegZO8HbbuhVst6xtN0=</DigestValue>
      </Reference>
      <Reference URI="/xl/worksheets/sheet3.xml?ContentType=application/vnd.openxmlformats-officedocument.spreadsheetml.worksheet+xml">
        <DigestMethod Algorithm="http://www.w3.org/2001/04/xmlenc#sha256"/>
        <DigestValue>jKGbXsHd+JZCK8VWFYqIljURWKIr3gDKDmh2UmPrH/8=</DigestValue>
      </Reference>
      <Reference URI="/xl/worksheets/sheet4.xml?ContentType=application/vnd.openxmlformats-officedocument.spreadsheetml.worksheet+xml">
        <DigestMethod Algorithm="http://www.w3.org/2001/04/xmlenc#sha256"/>
        <DigestValue>QqL4KC+X8T5W8xGwuBnRQ3QcgILzt9BZvZpB1PJneM8=</DigestValue>
      </Reference>
      <Reference URI="/xl/worksheets/sheet5.xml?ContentType=application/vnd.openxmlformats-officedocument.spreadsheetml.worksheet+xml">
        <DigestMethod Algorithm="http://www.w3.org/2001/04/xmlenc#sha256"/>
        <DigestValue>aeFUHybp4l6OaSIzwXMd6eNCtz0Jl6zIQ3ABlRQ9BFk=</DigestValue>
      </Reference>
    </Manifest>
    <SignatureProperties>
      <SignatureProperty Id="idSignatureTime" Target="#idPackageSignature">
        <mdssi:SignatureTime xmlns:mdssi="http://schemas.openxmlformats.org/package/2006/digital-signature">
          <mdssi:Format>YYYY-MM-DDThh:mm:ssTZD</mdssi:Format>
          <mdssi:Value>2025-06-23T10:27:04Z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2025-06-23T10:27:04Z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wMs3FZgBs6UFtPnpNgFQ/82Fd5H+cGNLNWRxV8DVj/k=</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EArh9nHkSlUSltc22sqe8RfqJpfmmmXXXtoKCgcsjeA=</DigestValue>
    </Reference>
  </SignedInfo>
  <SignatureValue>CUXI7idIev0tN71ZppZRqcpgbPgpCG/kUJG8hQnRrh8o6zJSw8MPfOM3tyyWl/RxzP6/7nhm4oEh
pRMgw04UAxJSeSjQoY/M/nGX1dNd9fOU8BQsAY9J/q9/mMW4y1jkD6xsTmz+PApssjyAUHP1jhMx
jzr5PX0HgVeWQyi83LgDAyXzsvn7zyw+WUbevdu6CSJFumnQaBKPRLpoILpuW6lPMg2q2sd8KL9E
7trGVWEYHQhdvEa3BvyhZVBtcSYn1xFmzNbm4xvJC1S7TQE272VH4FvCetOj1PwwhCxYJOpD5EHs
EBGlUcq8MUKiSTmVlNJ6UyhxjjXdpzUT2DTC+g==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grbEKUc2Wab/5AogaiJZs2vMf1fwjJyz8tNeTbYJ1SY=</DigestValue>
      </Reference>
      <Reference URI="/xl/calcChain.xml?ContentType=application/vnd.openxmlformats-officedocument.spreadsheetml.calcChain+xml">
        <DigestMethod Algorithm="http://www.w3.org/2001/04/xmlenc#sha256"/>
        <DigestValue>mPikmj9SQ+pVrtMyKcFurXKHWnhdSHrx9a39hPSGI1k=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HheCtSa4V3daH3dutG5J9rAdiwMnHyopeg0Q/gY3FIs=</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HuEJ+6MMkmHGrr8ouSKUhVUBXuHrIvcew/ONy8I/EEw=</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AqKRMIFSWN2ChCa5Pacrj6Qx3yvxcAEu49oYDhuX5i4=</DigestValue>
      </Reference>
      <Reference URI="/xl/styles.xml?ContentType=application/vnd.openxmlformats-officedocument.spreadsheetml.styles+xml">
        <DigestMethod Algorithm="http://www.w3.org/2001/04/xmlenc#sha256"/>
        <DigestValue>ceT1wsAiw8pGciD4/NJy3nSCzgw71sTx2FDCtDvxg1E=</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uF9htN+LBStjRcUyozeowzHRmDrs5vvTN3eUkC7HKcU=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Transform>
          <Transform Algorithm="http://www.w3.org/TR/2001/REC-xml-c14n-20010315"/>
        </Transforms>
        <DigestMethod Algorithm="http://www.w3.org/2001/04/xmlenc#sha256"/>
        <DigestValue>YT1eKNq/uY5/mQ3puoXNjluKBDk+WdHEZxE6y/3VYDE=</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fU/bQ95/NoHmiwKq1CInnV1voXGHpug6SuM69g89bSE=</DigestValue>
      </Reference>
      <Reference URI="/xl/worksheets/sheet2.xml?ContentType=application/vnd.openxmlformats-officedocument.spreadsheetml.worksheet+xml">
        <DigestMethod Algorithm="http://www.w3.org/2001/04/xmlenc#sha256"/>
        <DigestValue>BpxHjPuvTxv/ht69Wvr0SLjiOegZO8HbbuhVst6xtN0=</DigestValue>
      </Reference>
      <Reference URI="/xl/worksheets/sheet3.xml?ContentType=application/vnd.openxmlformats-officedocument.spreadsheetml.worksheet+xml">
        <DigestMethod Algorithm="http://www.w3.org/2001/04/xmlenc#sha256"/>
        <DigestValue>jKGbXsHd+JZCK8VWFYqIljURWKIr3gDKDmh2UmPrH/8=</DigestValue>
      </Reference>
      <Reference URI="/xl/worksheets/sheet4.xml?ContentType=application/vnd.openxmlformats-officedocument.spreadsheetml.worksheet+xml">
        <DigestMethod Algorithm="http://www.w3.org/2001/04/xmlenc#sha256"/>
        <DigestValue>QqL4KC+X8T5W8xGwuBnRQ3QcgILzt9BZvZpB1PJneM8=</DigestValue>
      </Reference>
      <Reference URI="/xl/worksheets/sheet5.xml?ContentType=application/vnd.openxmlformats-officedocument.spreadsheetml.worksheet+xml">
        <DigestMethod Algorithm="http://www.w3.org/2001/04/xmlenc#sha256"/>
        <DigestValue>aeFUHybp4l6OaSIzwXMd6eNCtz0Jl6zIQ3ABlRQ9BFk=</DigestValue>
      </Reference>
    </Manifest>
    <SignatureProperties>
      <SignatureProperty Id="idSignatureTime" Target="#idPackageSignature">
        <mdssi:SignatureTime xmlns:mdssi="http://schemas.openxmlformats.org/package/2006/digital-signature">
          <mdssi:Format>YYYY-MM-DDThh:mm:ssTZD</mdssi:Format>
          <mdssi:Value>2025-06-23T10:32:01Z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2025-06-23T10:32:01Z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PL15  MOI (2)</vt:lpstr>
      <vt:lpstr>MIN MAX</vt:lpstr>
      <vt:lpstr>52WEEK</vt:lpstr>
      <vt:lpstr>PL26</vt:lpstr>
      <vt:lpstr>Sheet1</vt:lpstr>
      <vt:lpstr>'PL15  MOI (2)'!A</vt:lpstr>
      <vt:lpstr>'PL15  MOI (2)'!NAV</vt:lpstr>
      <vt:lpstr>'PL15  MOI (2)'!Ngay</vt:lpstr>
      <vt:lpstr>'PL15  MOI (2)'!Print_Area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1411737</dc:creator>
  <cp:lastModifiedBy>Dich Vu CK</cp:lastModifiedBy>
  <cp:lastPrinted>2025-06-23T09:46:52Z</cp:lastPrinted>
  <dcterms:created xsi:type="dcterms:W3CDTF">2012-12-27T10:02:35Z</dcterms:created>
  <dcterms:modified xsi:type="dcterms:W3CDTF">2025-06-23T10:27:02Z</dcterms:modified>
</cp:coreProperties>
</file>