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<sst xmlns="http://schemas.openxmlformats.org/spreadsheetml/2006/main" count="1388" uniqueCount="595">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</sst>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5" t="s">
        <v>50</v>
      </c>
      <c r="B2" s="296"/>
      <c r="C2" s="296"/>
      <c r="D2" s="296"/>
      <c r="E2" s="296"/>
      <c r="F2" s="29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7" t="s">
        <v>51</v>
      </c>
      <c r="D3" s="297"/>
      <c r="E3" s="297"/>
      <c r="F3" s="297"/>
      <c r="G3" s="297"/>
      <c r="H3" s="297"/>
      <c r="I3" s="297"/>
      <c r="J3" s="297"/>
      <c r="K3" s="297"/>
      <c r="L3" s="297"/>
      <c r="M3" s="298" t="s">
        <v>23</v>
      </c>
      <c r="N3" s="305"/>
      <c r="O3" s="312" t="s">
        <v>24</v>
      </c>
      <c r="P3" s="313"/>
      <c r="Q3" s="298" t="s">
        <v>5</v>
      </c>
      <c r="R3" s="298"/>
      <c r="S3" s="305"/>
      <c r="T3" s="300"/>
      <c r="U3" s="307" t="s">
        <v>26</v>
      </c>
      <c r="V3" s="308"/>
      <c r="W3" s="309" t="s">
        <v>25</v>
      </c>
    </row>
    <row r="4" spans="1:23" ht="12.75" customHeight="1">
      <c r="A4" s="305" t="s">
        <v>27</v>
      </c>
      <c r="B4" s="298" t="s">
        <v>28</v>
      </c>
      <c r="C4" s="298" t="s">
        <v>29</v>
      </c>
      <c r="D4" s="298" t="s">
        <v>30</v>
      </c>
      <c r="E4" s="298" t="s">
        <v>31</v>
      </c>
      <c r="F4" s="298" t="s">
        <v>32</v>
      </c>
      <c r="G4" s="298" t="s">
        <v>33</v>
      </c>
      <c r="H4" s="301" t="s">
        <v>52</v>
      </c>
      <c r="I4" s="298" t="s">
        <v>34</v>
      </c>
      <c r="J4" s="300"/>
      <c r="K4" s="298" t="s">
        <v>35</v>
      </c>
      <c r="L4" s="298" t="s">
        <v>36</v>
      </c>
      <c r="M4" s="298" t="s">
        <v>35</v>
      </c>
      <c r="N4" s="298" t="s">
        <v>37</v>
      </c>
      <c r="O4" s="298" t="s">
        <v>35</v>
      </c>
      <c r="P4" s="298" t="s">
        <v>37</v>
      </c>
      <c r="Q4" s="298" t="s">
        <v>38</v>
      </c>
      <c r="R4" s="298" t="s">
        <v>39</v>
      </c>
      <c r="S4" s="298" t="s">
        <v>36</v>
      </c>
      <c r="T4" s="298" t="s">
        <v>39</v>
      </c>
      <c r="U4" s="301" t="s">
        <v>36</v>
      </c>
      <c r="V4" s="298" t="s">
        <v>39</v>
      </c>
      <c r="W4" s="310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9"/>
      <c r="R5" s="299"/>
      <c r="S5" s="300"/>
      <c r="T5" s="299"/>
      <c r="U5" s="302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9" t="s">
        <v>210</v>
      </c>
      <c r="B1" s="319"/>
      <c r="C1" s="319"/>
      <c r="D1" s="319"/>
      <c r="E1" s="319"/>
      <c r="F1" s="319"/>
      <c r="G1" s="31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0" t="e">
        <f>#REF!</f>
        <v>#REF!</v>
      </c>
      <c r="C2" s="321"/>
      <c r="D2" s="32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8"/>
      <c r="C3" s="318"/>
      <c r="D3" s="31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8">
        <v>111000</v>
      </c>
      <c r="C6" s="318"/>
      <c r="D6" s="31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8" t="e">
        <f>VLOOKUP(I11,#REF!,4,0)*1000</f>
        <v>#REF!</v>
      </c>
      <c r="C11" s="318"/>
      <c r="D11" s="31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8">
        <v>10000</v>
      </c>
      <c r="C17" s="318"/>
      <c r="D17" s="31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8">
        <v>10000</v>
      </c>
      <c r="C19" s="318"/>
      <c r="D19" s="31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5" zoomScale="77" zoomScaleNormal="77" zoomScaleSheetLayoutView="77" workbookViewId="0">
      <selection activeCell="G16" sqref="G1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0" t="s">
        <v>561</v>
      </c>
      <c r="C1" s="330"/>
      <c r="D1" s="330"/>
      <c r="E1" s="330"/>
      <c r="F1" s="330"/>
      <c r="G1" s="330"/>
    </row>
    <row r="2" spans="2:7" ht="15.75" customHeight="1">
      <c r="B2" s="353" t="s">
        <v>562</v>
      </c>
      <c r="C2" s="353"/>
      <c r="D2" s="353"/>
      <c r="E2" s="353"/>
      <c r="F2" s="353"/>
      <c r="G2" s="353"/>
    </row>
    <row r="3" spans="2:7" ht="19.5" customHeight="1">
      <c r="B3" s="354" t="s">
        <v>582</v>
      </c>
      <c r="C3" s="354"/>
      <c r="D3" s="354"/>
      <c r="E3" s="354"/>
      <c r="F3" s="354"/>
      <c r="G3" s="354"/>
    </row>
    <row r="4" spans="2:7" ht="18" customHeight="1">
      <c r="B4" s="355" t="s">
        <v>563</v>
      </c>
      <c r="C4" s="355"/>
      <c r="D4" s="355"/>
      <c r="E4" s="355"/>
      <c r="F4" s="355"/>
      <c r="G4" s="355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0" t="s">
        <v>564</v>
      </c>
      <c r="C6" s="330"/>
      <c r="D6" s="330"/>
      <c r="E6" s="330"/>
      <c r="F6" s="330"/>
      <c r="G6" s="330"/>
    </row>
    <row r="7" spans="2:7" ht="15.75" customHeight="1">
      <c r="B7" s="330" t="s">
        <v>565</v>
      </c>
      <c r="C7" s="330"/>
      <c r="D7" s="330"/>
      <c r="E7" s="330"/>
      <c r="F7" s="330"/>
      <c r="G7" s="33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48" t="s">
        <v>570</v>
      </c>
      <c r="C18" s="348"/>
      <c r="D18" s="348"/>
      <c r="E18" s="161" t="str">
        <f>"Từ ngày "&amp;TEXT(H18,"dd/mm/yyyy")&amp;" đến "&amp;TEXT(H19,"dd/mm/yyyy")</f>
        <v>Từ ngày 08/07/2024 đến 14/07/2024</v>
      </c>
      <c r="H18" s="175">
        <v>45481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08/07/2024 to 14/07/2024</v>
      </c>
      <c r="H19" s="175">
        <f>H18+6</f>
        <v>45487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45488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56">
        <f>E20</f>
        <v>45488</v>
      </c>
      <c r="F21" s="356"/>
      <c r="G21" s="356"/>
      <c r="H21" s="356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0" t="s">
        <v>531</v>
      </c>
      <c r="C23" s="361"/>
      <c r="D23" s="360" t="s">
        <v>541</v>
      </c>
      <c r="E23" s="361"/>
      <c r="F23" s="273" t="s">
        <v>542</v>
      </c>
      <c r="G23" s="273" t="s">
        <v>542</v>
      </c>
    </row>
    <row r="24" spans="2:12" ht="15.75" customHeight="1">
      <c r="B24" s="362" t="s">
        <v>27</v>
      </c>
      <c r="C24" s="363"/>
      <c r="D24" s="364" t="s">
        <v>330</v>
      </c>
      <c r="E24" s="365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45487</v>
      </c>
      <c r="G25" s="275">
        <f>H18-1</f>
        <v>45480</v>
      </c>
      <c r="H25" s="186"/>
    </row>
    <row r="26" spans="2:12" ht="15.75" customHeight="1">
      <c r="B26" s="351" t="s">
        <v>572</v>
      </c>
      <c r="C26" s="352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44">
        <v>1</v>
      </c>
      <c r="C28" s="345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6">
        <v>1.1000000000000001</v>
      </c>
      <c r="C30" s="347"/>
      <c r="D30" s="196" t="s">
        <v>584</v>
      </c>
      <c r="E30" s="197"/>
      <c r="F30" s="252">
        <f>G34</f>
        <v>86559149645</v>
      </c>
      <c r="G30" s="279">
        <v>84123129374</v>
      </c>
      <c r="H30" s="198"/>
      <c r="J30" s="198"/>
      <c r="K30" s="198"/>
      <c r="L30" s="198"/>
    </row>
    <row r="31" spans="2:12" ht="15.75" customHeight="1">
      <c r="B31" s="349">
        <v>1.2</v>
      </c>
      <c r="C31" s="350"/>
      <c r="D31" s="199" t="s">
        <v>585</v>
      </c>
      <c r="E31" s="200"/>
      <c r="F31" s="261">
        <f>G35</f>
        <v>10759.02</v>
      </c>
      <c r="G31" s="280">
        <v>10608.52</v>
      </c>
      <c r="H31" s="198"/>
      <c r="J31" s="198"/>
      <c r="K31" s="198"/>
      <c r="L31" s="198"/>
    </row>
    <row r="32" spans="2:12" ht="15.75" customHeight="1">
      <c r="B32" s="344">
        <v>2</v>
      </c>
      <c r="C32" s="345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6">
        <v>2.1</v>
      </c>
      <c r="C34" s="347"/>
      <c r="D34" s="196" t="s">
        <v>586</v>
      </c>
      <c r="E34" s="197"/>
      <c r="F34" s="263">
        <v>86682934904</v>
      </c>
      <c r="G34" s="279">
        <v>86559149645</v>
      </c>
      <c r="H34" s="198"/>
      <c r="J34" s="198"/>
      <c r="K34" s="198"/>
      <c r="L34" s="198"/>
    </row>
    <row r="35" spans="2:12" ht="15.75" customHeight="1">
      <c r="B35" s="349">
        <v>2.2000000000000002</v>
      </c>
      <c r="C35" s="350"/>
      <c r="D35" s="202" t="s">
        <v>587</v>
      </c>
      <c r="E35" s="195"/>
      <c r="F35" s="264">
        <v>10835.34</v>
      </c>
      <c r="G35" s="282">
        <v>10759.02</v>
      </c>
      <c r="H35" s="198"/>
      <c r="J35" s="198"/>
      <c r="K35" s="198"/>
      <c r="L35" s="198"/>
    </row>
    <row r="36" spans="2:12" ht="15.75" customHeight="1">
      <c r="B36" s="332">
        <v>3</v>
      </c>
      <c r="C36" s="333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123785259</v>
      </c>
      <c r="G37" s="284">
        <f>G34-G30</f>
        <v>2436020271</v>
      </c>
      <c r="H37" s="198"/>
      <c r="J37" s="198"/>
      <c r="K37" s="198"/>
      <c r="L37" s="198"/>
    </row>
    <row r="38" spans="2:12" ht="15.75" customHeight="1">
      <c r="B38" s="334">
        <v>3.1</v>
      </c>
      <c r="C38" s="335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625647340</v>
      </c>
      <c r="G39" s="286">
        <f>G37-G41</f>
        <v>1218645490</v>
      </c>
      <c r="H39" s="198"/>
      <c r="J39" s="198"/>
      <c r="K39" s="198"/>
      <c r="L39" s="198"/>
    </row>
    <row r="40" spans="2:12" ht="15.75" customHeight="1">
      <c r="B40" s="336">
        <v>3.2</v>
      </c>
      <c r="C40" s="337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-501862081</v>
      </c>
      <c r="G41" s="284">
        <v>1217374781</v>
      </c>
      <c r="H41" s="198"/>
      <c r="J41" s="198"/>
      <c r="K41" s="198"/>
      <c r="L41" s="198"/>
    </row>
    <row r="42" spans="2:12" ht="15.75" customHeight="1">
      <c r="B42" s="336">
        <v>3.3</v>
      </c>
      <c r="C42" s="337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7.0935828727896055E-3</v>
      </c>
      <c r="G45" s="247">
        <f>G35/G31-1</f>
        <v>1.4186710304547656E-2</v>
      </c>
      <c r="H45" s="262"/>
      <c r="J45" s="198"/>
      <c r="K45" s="198"/>
      <c r="L45" s="198"/>
    </row>
    <row r="46" spans="2:12" ht="15.75" customHeight="1">
      <c r="B46" s="338">
        <v>5</v>
      </c>
      <c r="C46" s="339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42">
        <v>5.0999999999999996</v>
      </c>
      <c r="C48" s="343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42">
        <v>5.2</v>
      </c>
      <c r="C49" s="343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40">
        <v>6</v>
      </c>
      <c r="C50" s="341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42">
        <v>6.2</v>
      </c>
      <c r="C52" s="343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1" t="s">
        <v>557</v>
      </c>
      <c r="G55" s="331"/>
      <c r="J55" s="198"/>
    </row>
    <row r="56" spans="2:12">
      <c r="C56" s="230"/>
      <c r="D56" s="232" t="s">
        <v>592</v>
      </c>
      <c r="E56" s="231"/>
      <c r="F56" s="357" t="s">
        <v>558</v>
      </c>
      <c r="G56" s="331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58"/>
      <c r="G63" s="358"/>
    </row>
    <row r="64" spans="2:12" ht="14.25" customHeight="1">
      <c r="B64" s="235"/>
      <c r="C64" s="235"/>
      <c r="D64" s="236"/>
      <c r="E64" s="172"/>
      <c r="F64" s="359"/>
      <c r="G64" s="359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v48llj/KkypAIw4lFug8Wo3ftQCKQ3AoTyRGLZPidv8=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BvuBF1Egt1FaUK9D/DVmvEbWL6Tj7F4+2yIuwVlxDXk=</DigestValue>
    </Reference>
  </SignedInfo>
  <SignatureValue>EOjlaQEHF0Xe5agPqYsT9dDm/o4jdLKxYwycAXo9TOdCAJL0tavfVqF5kENDbOhR43/ZXczOEQdT
sPuk10sG+Dpot/DJhFDpY9Qb2O89W/6sJKB+jyhA5KFmcdO0Qv5dKmcaMGh+qMERuuRfJuvHcC7O
76zSPGKceoBIYrAac0y06b85ajz7WrETYuAt8qatiTikcaWNe/zcywI11NobxSJQwVi33H1nxDgE
oSuH2qyTaLOsvjdTg61zjmHnKhNX3wJBT33eL2pmfB2phKQ94YpF8/CyPx9N6Nsw5G9tbtEXvRMU
bKKrJzqDWz7IzAOAvr+R9lS3OgzVwRNi8dAsDw==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7LUGbchoodRcwXKyKYc5a+GckKtbEJAW9sOYgE73MHs=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2024-07-15T08:45:51Z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2024-07-15T08:45:51Z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xkpzjlWCqOH3X51ND3LLbanQIzcn/jFCcmSoVARqQPs=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BNGlUfY1HVVeHn1EymW9FmGcRF6R1vsBYXsI+U0TwF8=</DigestValue>
    </Reference>
  </SignedInfo>
  <SignatureValue>adpq5UdeUSuJp0ICRN3LR6PfW9u246PWUPvgJv6nvBrtW/HLVnwfGg5rOtuI9RH8NHHsHFNfNVXD
A/Mwh7um5TtO0Vbm7IGKkqjqdaXL/LIi+6URKCCBMrE8//YYL06cfZMbuOPNyCX9k+BGvZNQjhMy
GFLaDijBGzpwRBjF0d57vHZyxxLd3+sItjyE1jh0S+pxboSlkuQhkStz25caSIrtIlmCQYe3RHlY
a3hWKg0UhHPiOddgPC5ZMH8LVu3u1hzOcnjgaS+v0J2WX0KpuzZULwkRM1+RhCMGAKnjjynlzr+/
8iUsyriItzIc1dYieZMPuu1gcxUZGlkx2bQ3KA==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7LUGbchoodRcwXKyKYc5a+GckKtbEJAW9sOYgE73MHs=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2024-07-15T11:02:55Z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2024-07-15T11:02:55Z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2024-07-08T01:26:15Z</cp:lastPrinted>
  <dcterms:created xsi:type="dcterms:W3CDTF">2014-09-25T08:23:57Z</dcterms:created>
  <dcterms:modified xsi:type="dcterms:W3CDTF">2024-07-15T01:32:02Z</dcterms:modified>
</cp:coreProperties>
</file>