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7" l="1"/>
  <c r="E24" i="27" s="1"/>
  <c r="D17" i="27" l="1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<sst xmlns="http://schemas.openxmlformats.org/spreadsheetml/2006/main" count="1409" uniqueCount="616">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</sst>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28" zoomScale="70" zoomScaleNormal="70" zoomScaleSheetLayoutView="70" workbookViewId="0">
      <selection activeCell="J56" sqref="J56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"&amp;TEXT(G17,"dd/mm/yyyy;@")&amp;" đến "&amp;TEXT(G18,"dd/mm/yyyy;@")</f>
        <v>Từ ngày 17/07/2024 đến 23/07/2024</v>
      </c>
      <c r="G17" s="166">
        <v>45490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17/07/2024 to 23/07/2024</v>
      </c>
      <c r="G18" s="166">
        <f>G17+6</f>
        <v>45496</v>
      </c>
      <c r="H18" s="183"/>
    </row>
    <row r="19" spans="1:11" s="175" customFormat="1">
      <c r="A19" s="385" t="s">
        <v>590</v>
      </c>
      <c r="B19" s="385"/>
      <c r="C19" s="385"/>
      <c r="D19" s="179">
        <f>G18+2</f>
        <v>45498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45498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45496</v>
      </c>
      <c r="F24" s="198">
        <v>45489</v>
      </c>
      <c r="G24" s="185"/>
      <c r="K24" s="191"/>
    </row>
    <row r="25" spans="1:11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390">
        <v>1.1000000000000001</v>
      </c>
      <c r="B29" s="391"/>
      <c r="C29" s="220" t="s">
        <v>603</v>
      </c>
      <c r="D29" s="221"/>
      <c r="E29" s="222">
        <f>F33</f>
        <v>46500557376</v>
      </c>
      <c r="F29" s="223">
        <v>46195238910</v>
      </c>
      <c r="G29" s="224"/>
      <c r="H29" s="225"/>
      <c r="I29" s="224"/>
      <c r="K29" s="191"/>
    </row>
    <row r="30" spans="1:11">
      <c r="A30" s="392">
        <v>1.2</v>
      </c>
      <c r="B30" s="393"/>
      <c r="C30" s="226" t="s">
        <v>604</v>
      </c>
      <c r="D30" s="227"/>
      <c r="E30" s="228">
        <f>F34</f>
        <v>9300.11</v>
      </c>
      <c r="F30" s="229">
        <v>9239.0400000000009</v>
      </c>
      <c r="G30" s="224"/>
      <c r="H30" s="225"/>
      <c r="I30" s="224"/>
      <c r="K30" s="191"/>
    </row>
    <row r="31" spans="1:11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0">
        <v>2.1</v>
      </c>
      <c r="B33" s="381"/>
      <c r="C33" s="220" t="s">
        <v>605</v>
      </c>
      <c r="D33" s="221"/>
      <c r="E33" s="222">
        <v>44482480714</v>
      </c>
      <c r="F33" s="223">
        <v>46500557376</v>
      </c>
      <c r="G33" s="236"/>
      <c r="H33" s="225"/>
      <c r="I33" s="224"/>
      <c r="K33" s="237"/>
    </row>
    <row r="34" spans="1:11">
      <c r="A34" s="410">
        <v>2.2000000000000002</v>
      </c>
      <c r="B34" s="411"/>
      <c r="C34" s="238" t="s">
        <v>606</v>
      </c>
      <c r="D34" s="217"/>
      <c r="E34" s="228">
        <v>8896.49</v>
      </c>
      <c r="F34" s="229">
        <v>9300.11</v>
      </c>
      <c r="G34" s="239"/>
      <c r="H34" s="225"/>
      <c r="I34" s="224"/>
    </row>
    <row r="35" spans="1:11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-2018076662</v>
      </c>
      <c r="F36" s="249">
        <v>305318466</v>
      </c>
      <c r="G36" s="250"/>
      <c r="H36" s="225"/>
      <c r="I36" s="224"/>
    </row>
    <row r="37" spans="1:11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-2018076662</v>
      </c>
      <c r="F38" s="249">
        <v>305318466</v>
      </c>
      <c r="G38" s="236"/>
      <c r="H38" s="225"/>
      <c r="I38" s="224"/>
    </row>
    <row r="39" spans="1:11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-403.6200000000008</v>
      </c>
      <c r="F42" s="265">
        <v>61.069999999999709</v>
      </c>
      <c r="G42" s="266"/>
      <c r="H42" s="225"/>
      <c r="I42" s="224"/>
    </row>
    <row r="43" spans="1:11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0">
        <v>5.0999999999999996</v>
      </c>
      <c r="B45" s="381"/>
      <c r="C45" s="275" t="s">
        <v>607</v>
      </c>
      <c r="D45" s="221"/>
      <c r="E45" s="276">
        <v>52081283454</v>
      </c>
      <c r="F45" s="277">
        <v>52081283454</v>
      </c>
      <c r="G45" s="225"/>
      <c r="H45" s="225"/>
      <c r="I45" s="224"/>
    </row>
    <row r="46" spans="1:11">
      <c r="A46" s="380">
        <v>5.2</v>
      </c>
      <c r="B46" s="381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95">
        <v>1</v>
      </c>
      <c r="B49" s="403"/>
      <c r="C49" s="209" t="s">
        <v>559</v>
      </c>
      <c r="D49" s="290"/>
      <c r="E49" s="291">
        <f>F51</f>
        <v>6470</v>
      </c>
      <c r="F49" s="292">
        <v>6810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95">
        <v>2</v>
      </c>
      <c r="B51" s="396"/>
      <c r="C51" s="294" t="s">
        <v>561</v>
      </c>
      <c r="D51" s="295"/>
      <c r="E51" s="291">
        <v>6850</v>
      </c>
      <c r="F51" s="296">
        <v>6470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97">
        <v>3</v>
      </c>
      <c r="B53" s="398"/>
      <c r="C53" s="240" t="s">
        <v>563</v>
      </c>
      <c r="D53" s="252"/>
      <c r="E53" s="297">
        <f>(E51-E49)/E49</f>
        <v>5.8732612055641419E-2</v>
      </c>
      <c r="F53" s="298">
        <v>-4.9926578560939794E-2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>
      <c r="A56" s="302"/>
      <c r="B56" s="303"/>
      <c r="C56" s="401"/>
      <c r="D56" s="402"/>
      <c r="E56" s="218"/>
      <c r="F56" s="293"/>
      <c r="H56" s="225"/>
      <c r="I56" s="224"/>
    </row>
    <row r="57" spans="1:9">
      <c r="A57" s="380">
        <v>4.0999999999999996</v>
      </c>
      <c r="B57" s="381"/>
      <c r="C57" s="304" t="s">
        <v>610</v>
      </c>
      <c r="D57" s="305"/>
      <c r="E57" s="264">
        <f>E51-E34</f>
        <v>-2046.4899999999998</v>
      </c>
      <c r="F57" s="265">
        <v>-2830.1100000000006</v>
      </c>
      <c r="G57" s="224"/>
      <c r="H57" s="225"/>
      <c r="I57" s="224"/>
    </row>
    <row r="58" spans="1:9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-0.23003341767371174</v>
      </c>
      <c r="F59" s="310">
        <v>-0.3043093038684489</v>
      </c>
      <c r="G59" s="299"/>
      <c r="H59" s="225"/>
      <c r="I59" s="224"/>
    </row>
    <row r="60" spans="1:9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0">
        <v>5.0999999999999996</v>
      </c>
      <c r="B62" s="381"/>
      <c r="C62" s="275" t="s">
        <v>611</v>
      </c>
      <c r="D62" s="318"/>
      <c r="E62" s="276">
        <v>8980</v>
      </c>
      <c r="F62" s="277">
        <v>8980</v>
      </c>
      <c r="G62" s="236"/>
      <c r="H62" s="225"/>
      <c r="I62" s="224"/>
    </row>
    <row r="63" spans="1:9" ht="20.25" thickBot="1">
      <c r="A63" s="421">
        <v>5.2</v>
      </c>
      <c r="B63" s="422"/>
      <c r="C63" s="319" t="s">
        <v>612</v>
      </c>
      <c r="D63" s="320"/>
      <c r="E63" s="321">
        <v>5850</v>
      </c>
      <c r="F63" s="322">
        <v>5850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420" t="s">
        <v>602</v>
      </c>
      <c r="F68" s="420"/>
    </row>
    <row r="69" spans="1:6">
      <c r="B69" s="332" t="s">
        <v>615</v>
      </c>
      <c r="D69" s="331"/>
      <c r="E69" s="419" t="s">
        <v>571</v>
      </c>
      <c r="F69" s="420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f1rNARRGEyRSW2Uj25c5N+xPTtwe+q/aTvzqpXHf0Bs=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gqP7NktOfO5RQGe1NpAkGt7+7ru41fft1DbKFa26C40=</DigestValue>
    </Reference>
  </SignedInfo>
  <SignatureValue>oFkPMAtQIar8bGU/GXSwiqzJsUjDTT6EVrrLB7nLHLWW98s1EmMUT6akbUk1v5siNmrVK/ZMjG3+
Du3qp11QUw53IR4wFuiFz3qYB/ZY5M0D+33Gy9GX2SLpZbdBwEKchKR8RyQYk4OOoX9R9lmxJuYF
ziZVZDcS8ZSOUgIArXCGSBtxvWRJ0sjs2W+RGsyV1IkrRjlT7YsvZFoF8KGVWuewcXnZZN4sXnFP
3tLYTz2kvitVsOZ/efpI2fRIyhEz6NnDoa87QOYH9rQhBCFGYU58lG9wUF5zRwIqTEAvYnZBET2x
Ew8qfBPzVSAVLUoKwEQji+z3Amm2Swq1e0cJdg==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xYeImtryjYaSYfUDGPpPYsV7nw0henGJ8SR29jUtDfo=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WJi2+K/7Q27iMbayevqrCc1mlsD0KdCzUxvqzidilZU=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jwOFWTBXndf+yQeb3kTAec510FMW8GrRYmC1+hREu/g=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2024-07-24T08:24:15Z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2024-07-24T08:24:15Z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ON8VIt5KACjd4wFItEJLNDrTnYo9y59X6k2roNFTCJQ=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VSn/nU1EF/YaaJFWe/IN+xdfnRzqlnr751dBe6MnlVg=</DigestValue>
    </Reference>
  </SignedInfo>
  <SignatureValue>w5gUKCQ9PPReh9yBWbdPv0RheqJDGGiKZVakkI25sBEFoKmEYGcKZ4+en9ki4YqMTit1Oys18K/F
2IRhNtN/R2tnm16EcrgBhyAZDk3iNcvZTKT0jdYoO4ILBnrZBdOAa3SfCANwbQsZDeVqkxGvGlNd
iPz57h1l7q5n6vazj7ZxcjsOiieFpJByWcIK7PWgyGkf5taUqzx6flbUGRSwngaV1mQ2Mlfmftex
YWCEQtS5TFpj5PZOZrkRGfJ7hGgqqjrf947crnf0tzxgYsoKrPVL24EIbkumpuXlZej6nr3sghFp
saIIO9NTqyy+duWCFWFBB4k00vvaj3eNfgG6ig==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xYeImtryjYaSYfUDGPpPYsV7nw0henGJ8SR29jUtDfo=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WJi2+K/7Q27iMbayevqrCc1mlsD0KdCzUxvqzidilZU=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jwOFWTBXndf+yQeb3kTAec510FMW8GrRYmC1+hREu/g=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2024-07-24T10:00:56Z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2024-07-24T10:00:56Z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2024-04-03T06:59:42Z</cp:lastPrinted>
  <dcterms:created xsi:type="dcterms:W3CDTF">2014-09-25T08:23:57Z</dcterms:created>
  <dcterms:modified xsi:type="dcterms:W3CDTF">2024-07-24T07:23:00Z</dcterms:modified>
</cp:coreProperties>
</file>