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31" i="27" l="1"/>
  <c r="E30" i="27"/>
  <c r="E37" i="27" s="1"/>
  <c r="E39" i="27" s="1"/>
  <c r="F37" i="27"/>
  <c r="F39" i="27" s="1"/>
  <c r="F52" i="27"/>
  <c r="F53" i="27" s="1"/>
  <c r="F45" i="27"/>
  <c r="G19" i="27" l="1"/>
  <c r="D19" i="27" l="1"/>
  <c r="D18" i="27"/>
  <c r="E52" i="27" l="1"/>
  <c r="E53" i="27" s="1"/>
  <c r="E45" i="27" l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<sst xmlns="http://schemas.openxmlformats.org/spreadsheetml/2006/main" count="1388" uniqueCount="595">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</sst>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60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2" t="s">
        <v>50</v>
      </c>
      <c r="B2" s="303"/>
      <c r="C2" s="303"/>
      <c r="D2" s="303"/>
      <c r="E2" s="303"/>
      <c r="F2" s="30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4" t="s">
        <v>51</v>
      </c>
      <c r="D3" s="304"/>
      <c r="E3" s="304"/>
      <c r="F3" s="304"/>
      <c r="G3" s="304"/>
      <c r="H3" s="304"/>
      <c r="I3" s="304"/>
      <c r="J3" s="304"/>
      <c r="K3" s="304"/>
      <c r="L3" s="304"/>
      <c r="M3" s="305" t="s">
        <v>23</v>
      </c>
      <c r="N3" s="312"/>
      <c r="O3" s="319" t="s">
        <v>24</v>
      </c>
      <c r="P3" s="320"/>
      <c r="Q3" s="305" t="s">
        <v>5</v>
      </c>
      <c r="R3" s="305"/>
      <c r="S3" s="312"/>
      <c r="T3" s="307"/>
      <c r="U3" s="314" t="s">
        <v>26</v>
      </c>
      <c r="V3" s="315"/>
      <c r="W3" s="316" t="s">
        <v>25</v>
      </c>
    </row>
    <row r="4" spans="1:23" ht="12.75" customHeight="1">
      <c r="A4" s="312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08" t="s">
        <v>52</v>
      </c>
      <c r="I4" s="305" t="s">
        <v>34</v>
      </c>
      <c r="J4" s="307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08" t="s">
        <v>36</v>
      </c>
      <c r="V4" s="305" t="s">
        <v>39</v>
      </c>
      <c r="W4" s="317"/>
    </row>
    <row r="5" spans="1:23">
      <c r="A5" s="307"/>
      <c r="B5" s="307"/>
      <c r="C5" s="307"/>
      <c r="D5" s="307"/>
      <c r="E5" s="307"/>
      <c r="F5" s="307"/>
      <c r="G5" s="307"/>
      <c r="H5" s="309"/>
      <c r="I5" s="106" t="s">
        <v>40</v>
      </c>
      <c r="J5" s="106" t="s">
        <v>41</v>
      </c>
      <c r="K5" s="307"/>
      <c r="L5" s="307"/>
      <c r="M5" s="307"/>
      <c r="N5" s="307"/>
      <c r="O5" s="307"/>
      <c r="P5" s="307"/>
      <c r="Q5" s="306"/>
      <c r="R5" s="306"/>
      <c r="S5" s="307"/>
      <c r="T5" s="306"/>
      <c r="U5" s="309"/>
      <c r="V5" s="313"/>
      <c r="W5" s="31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0" t="s">
        <v>5</v>
      </c>
      <c r="B179" s="31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1">
        <v>41948</v>
      </c>
      <c r="C4" s="321"/>
      <c r="D4" s="32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1">
        <v>41949</v>
      </c>
      <c r="C5" s="321"/>
      <c r="D5" s="32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1" t="s">
        <v>226</v>
      </c>
      <c r="C9" s="321"/>
      <c r="D9" s="32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1"/>
      <c r="C21" s="321"/>
      <c r="D21" s="32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2" t="s">
        <v>241</v>
      </c>
      <c r="F23" s="322"/>
      <c r="G23" s="32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24" zoomScale="87" zoomScaleNormal="87" workbookViewId="0">
      <selection activeCell="G46" sqref="G4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5" width="26" style="168" customWidth="1"/>
    <col min="6" max="6" width="29.42578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7" t="s">
        <v>561</v>
      </c>
      <c r="B1" s="337"/>
      <c r="C1" s="337"/>
      <c r="D1" s="337"/>
      <c r="E1" s="337"/>
      <c r="F1" s="337"/>
    </row>
    <row r="2" spans="1:6" ht="15.75" customHeight="1">
      <c r="A2" s="361" t="s">
        <v>562</v>
      </c>
      <c r="B2" s="361"/>
      <c r="C2" s="361"/>
      <c r="D2" s="361"/>
      <c r="E2" s="361"/>
      <c r="F2" s="361"/>
    </row>
    <row r="3" spans="1:6" ht="19.5" customHeight="1">
      <c r="A3" s="362" t="s">
        <v>582</v>
      </c>
      <c r="B3" s="362"/>
      <c r="C3" s="362"/>
      <c r="D3" s="362"/>
      <c r="E3" s="362"/>
      <c r="F3" s="362"/>
    </row>
    <row r="4" spans="1:6" ht="18" customHeight="1">
      <c r="A4" s="363" t="s">
        <v>563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7" t="s">
        <v>564</v>
      </c>
      <c r="B6" s="337"/>
      <c r="C6" s="337"/>
      <c r="D6" s="337"/>
      <c r="E6" s="337"/>
      <c r="F6" s="337"/>
    </row>
    <row r="7" spans="1:6" ht="15.75" customHeight="1">
      <c r="A7" s="337" t="s">
        <v>565</v>
      </c>
      <c r="B7" s="337"/>
      <c r="C7" s="337"/>
      <c r="D7" s="337"/>
      <c r="E7" s="337"/>
      <c r="F7" s="33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594</v>
      </c>
    </row>
    <row r="17" spans="1:11" ht="15.75" customHeight="1">
      <c r="A17" s="173"/>
      <c r="B17" s="174" t="s">
        <v>539</v>
      </c>
      <c r="C17" s="173"/>
      <c r="D17" s="174" t="s">
        <v>593</v>
      </c>
    </row>
    <row r="18" spans="1:11" s="175" customFormat="1" ht="15.75" customHeight="1">
      <c r="A18" s="356" t="s">
        <v>570</v>
      </c>
      <c r="B18" s="356"/>
      <c r="C18" s="356"/>
      <c r="D18" s="161" t="str">
        <f>"Từ ngày "&amp;TEXT(G18,"dd/mm/yyyy")&amp;" đến "&amp;TEXT(G19,"dd/mm/yyyy")</f>
        <v>Từ ngày 03/06/2024 đến 09/06/2024</v>
      </c>
      <c r="G18" s="176">
        <v>45446</v>
      </c>
    </row>
    <row r="19" spans="1:11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03/06/2024 to 09/06/2024</v>
      </c>
      <c r="G19" s="176">
        <f>G18+6</f>
        <v>45452</v>
      </c>
      <c r="H19" s="179"/>
    </row>
    <row r="20" spans="1:11" ht="15.75" customHeight="1">
      <c r="A20" s="180">
        <v>5</v>
      </c>
      <c r="B20" s="180" t="s">
        <v>580</v>
      </c>
      <c r="C20" s="180"/>
      <c r="D20" s="181">
        <f>E25+1</f>
        <v>45453</v>
      </c>
      <c r="E20" s="182"/>
      <c r="F20" s="182"/>
      <c r="G20" s="176"/>
      <c r="H20" s="176"/>
    </row>
    <row r="21" spans="1:11" ht="15.75" customHeight="1">
      <c r="A21" s="177"/>
      <c r="B21" s="178" t="s">
        <v>581</v>
      </c>
      <c r="C21" s="177"/>
      <c r="D21" s="371">
        <f>D20</f>
        <v>45453</v>
      </c>
      <c r="E21" s="371"/>
      <c r="F21" s="371"/>
      <c r="G21" s="37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4" t="s">
        <v>531</v>
      </c>
      <c r="B23" s="365"/>
      <c r="C23" s="366" t="s">
        <v>541</v>
      </c>
      <c r="D23" s="365"/>
      <c r="E23" s="184" t="s">
        <v>542</v>
      </c>
      <c r="F23" s="270" t="s">
        <v>542</v>
      </c>
      <c r="H23" s="179"/>
      <c r="K23" s="185"/>
    </row>
    <row r="24" spans="1:11" ht="15.75" customHeight="1">
      <c r="A24" s="367" t="s">
        <v>27</v>
      </c>
      <c r="B24" s="368"/>
      <c r="C24" s="369" t="s">
        <v>330</v>
      </c>
      <c r="D24" s="370"/>
      <c r="E24" s="186" t="s">
        <v>543</v>
      </c>
      <c r="F24" s="271" t="s">
        <v>543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45452</v>
      </c>
      <c r="F25" s="190">
        <f>G18-1</f>
        <v>45445</v>
      </c>
      <c r="G25" s="191"/>
      <c r="H25" s="179"/>
      <c r="K25" s="185"/>
    </row>
    <row r="26" spans="1:11" ht="15.75" customHeight="1">
      <c r="A26" s="359" t="s">
        <v>572</v>
      </c>
      <c r="B26" s="360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0"/>
      <c r="F27" s="274"/>
      <c r="H27" s="199"/>
      <c r="K27" s="194"/>
    </row>
    <row r="28" spans="1:11" ht="15.75" customHeight="1">
      <c r="A28" s="352">
        <v>1</v>
      </c>
      <c r="B28" s="353"/>
      <c r="C28" s="200" t="s">
        <v>546</v>
      </c>
      <c r="D28" s="201"/>
      <c r="E28" s="291"/>
      <c r="F28" s="292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4">
        <v>1.1000000000000001</v>
      </c>
      <c r="B30" s="355"/>
      <c r="C30" s="207" t="s">
        <v>584</v>
      </c>
      <c r="D30" s="208"/>
      <c r="E30" s="163">
        <f>F34</f>
        <v>82183258590</v>
      </c>
      <c r="F30" s="278">
        <v>78227266471</v>
      </c>
      <c r="G30" s="209"/>
      <c r="H30" s="210"/>
      <c r="I30" s="209"/>
      <c r="J30" s="209"/>
      <c r="K30" s="185"/>
    </row>
    <row r="31" spans="1:11" ht="15.75" customHeight="1">
      <c r="A31" s="357">
        <v>1.2</v>
      </c>
      <c r="B31" s="358"/>
      <c r="C31" s="211" t="s">
        <v>585</v>
      </c>
      <c r="D31" s="212"/>
      <c r="E31" s="260">
        <f>F35</f>
        <v>13982.31</v>
      </c>
      <c r="F31" s="279">
        <v>13777.7</v>
      </c>
      <c r="G31" s="209"/>
      <c r="H31" s="210"/>
      <c r="I31" s="209"/>
      <c r="J31" s="209"/>
      <c r="K31" s="185"/>
    </row>
    <row r="32" spans="1:11" ht="15.75" customHeight="1">
      <c r="A32" s="352">
        <v>2</v>
      </c>
      <c r="B32" s="353"/>
      <c r="C32" s="200" t="s">
        <v>548</v>
      </c>
      <c r="D32" s="201"/>
      <c r="E32" s="261"/>
      <c r="F32" s="280"/>
      <c r="G32" s="209"/>
      <c r="H32" s="297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1"/>
      <c r="G33" s="209"/>
      <c r="H33" s="210"/>
      <c r="I33" s="209"/>
      <c r="J33" s="209"/>
      <c r="K33" s="185"/>
    </row>
    <row r="34" spans="1:11" ht="15.75" customHeight="1">
      <c r="A34" s="354">
        <v>2.1</v>
      </c>
      <c r="B34" s="355"/>
      <c r="C34" s="207" t="s">
        <v>586</v>
      </c>
      <c r="D34" s="208"/>
      <c r="E34" s="300">
        <v>86042133449</v>
      </c>
      <c r="F34" s="278">
        <v>82183258590</v>
      </c>
      <c r="G34" s="209"/>
      <c r="H34" s="210"/>
      <c r="I34" s="209"/>
      <c r="J34" s="209"/>
      <c r="K34" s="215"/>
    </row>
    <row r="35" spans="1:11" ht="15.75" customHeight="1">
      <c r="A35" s="357">
        <v>2.2000000000000002</v>
      </c>
      <c r="B35" s="358"/>
      <c r="C35" s="216" t="s">
        <v>587</v>
      </c>
      <c r="D35" s="206"/>
      <c r="E35" s="296">
        <v>14085.31</v>
      </c>
      <c r="F35" s="279">
        <v>13982.31</v>
      </c>
      <c r="G35" s="209"/>
      <c r="H35" s="210"/>
      <c r="I35" s="209"/>
      <c r="J35" s="209"/>
    </row>
    <row r="36" spans="1:11" ht="15.75" customHeight="1">
      <c r="A36" s="339">
        <v>3</v>
      </c>
      <c r="B36" s="340"/>
      <c r="C36" s="217" t="s">
        <v>575</v>
      </c>
      <c r="D36" s="218"/>
      <c r="E36" s="278"/>
      <c r="F36" s="282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576</v>
      </c>
      <c r="D37" s="222"/>
      <c r="E37" s="294">
        <f>E34-E30</f>
        <v>3858874859</v>
      </c>
      <c r="F37" s="294">
        <f>F34-F30</f>
        <v>3955992119</v>
      </c>
      <c r="G37" s="209"/>
      <c r="H37" s="210"/>
      <c r="I37" s="209"/>
      <c r="J37" s="209"/>
    </row>
    <row r="38" spans="1:11" ht="15.75" customHeight="1">
      <c r="A38" s="341">
        <v>3.1</v>
      </c>
      <c r="B38" s="342"/>
      <c r="C38" s="223" t="s">
        <v>550</v>
      </c>
      <c r="D38" s="224"/>
      <c r="E38" s="278"/>
      <c r="F38" s="282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4">
        <f>E37-E41</f>
        <v>607337540</v>
      </c>
      <c r="F39" s="294">
        <f>F37-F41</f>
        <v>1145660193</v>
      </c>
      <c r="G39" s="209"/>
      <c r="H39" s="210"/>
      <c r="I39" s="209"/>
      <c r="J39" s="209"/>
    </row>
    <row r="40" spans="1:11" ht="15.75" customHeight="1">
      <c r="A40" s="343">
        <v>3.2</v>
      </c>
      <c r="B40" s="344"/>
      <c r="C40" s="228" t="s">
        <v>583</v>
      </c>
      <c r="D40" s="229"/>
      <c r="E40" s="263"/>
      <c r="F40" s="283"/>
      <c r="G40" s="209"/>
      <c r="H40" s="210"/>
      <c r="I40" s="209"/>
      <c r="J40" s="209"/>
    </row>
    <row r="41" spans="1:11" ht="15.75" customHeight="1">
      <c r="A41" s="230"/>
      <c r="B41" s="231"/>
      <c r="C41" s="167" t="s">
        <v>578</v>
      </c>
      <c r="D41" s="227"/>
      <c r="E41" s="301">
        <v>3251537319</v>
      </c>
      <c r="F41" s="294">
        <v>2810331926</v>
      </c>
      <c r="G41" s="209"/>
      <c r="H41" s="210"/>
      <c r="I41" s="209"/>
      <c r="J41" s="209"/>
    </row>
    <row r="42" spans="1:11" ht="15.75" customHeight="1">
      <c r="A42" s="343">
        <v>3.3</v>
      </c>
      <c r="B42" s="344"/>
      <c r="C42" s="223" t="s">
        <v>552</v>
      </c>
      <c r="D42" s="224"/>
      <c r="E42" s="264"/>
      <c r="F42" s="284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5"/>
      <c r="G43" s="209"/>
      <c r="H43" s="210"/>
      <c r="I43" s="209"/>
      <c r="J43" s="209"/>
    </row>
    <row r="44" spans="1:11" ht="15.75" customHeight="1">
      <c r="A44" s="339">
        <v>4</v>
      </c>
      <c r="B44" s="345">
        <v>4</v>
      </c>
      <c r="C44" s="233" t="s">
        <v>573</v>
      </c>
      <c r="D44" s="224"/>
      <c r="E44" s="266"/>
      <c r="F44" s="286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577</v>
      </c>
      <c r="D45" s="227"/>
      <c r="E45" s="267">
        <f>E35/E31-1</f>
        <v>7.366450894022547E-3</v>
      </c>
      <c r="F45" s="267">
        <f>F35/F31-1</f>
        <v>1.4850809641667295E-2</v>
      </c>
      <c r="G45" s="209"/>
      <c r="H45" s="210"/>
      <c r="I45" s="209"/>
      <c r="J45" s="209"/>
    </row>
    <row r="46" spans="1:11" ht="15.75" customHeight="1">
      <c r="A46" s="339">
        <v>5</v>
      </c>
      <c r="B46" s="345"/>
      <c r="C46" s="236" t="s">
        <v>554</v>
      </c>
      <c r="D46" s="237"/>
      <c r="E46" s="268"/>
      <c r="F46" s="287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8"/>
      <c r="G47" s="209"/>
      <c r="H47" s="210"/>
      <c r="I47" s="209"/>
      <c r="J47" s="209"/>
    </row>
    <row r="48" spans="1:11" ht="15.75" customHeight="1">
      <c r="A48" s="350">
        <v>5.0999999999999996</v>
      </c>
      <c r="B48" s="351"/>
      <c r="C48" s="240" t="s">
        <v>588</v>
      </c>
      <c r="D48" s="208"/>
      <c r="E48" s="295">
        <v>14174.89</v>
      </c>
      <c r="F48" s="289">
        <v>14174.89</v>
      </c>
      <c r="G48" s="209"/>
      <c r="H48" s="210"/>
      <c r="I48" s="209"/>
      <c r="J48" s="209"/>
    </row>
    <row r="49" spans="1:10" ht="15.75" customHeight="1">
      <c r="A49" s="350">
        <v>5.2</v>
      </c>
      <c r="B49" s="351"/>
      <c r="C49" s="241" t="s">
        <v>589</v>
      </c>
      <c r="D49" s="242"/>
      <c r="E49" s="295">
        <v>11354.26</v>
      </c>
      <c r="F49" s="289">
        <v>11354.26</v>
      </c>
      <c r="G49" s="209"/>
      <c r="H49" s="210"/>
      <c r="I49" s="209"/>
      <c r="J49" s="209"/>
    </row>
    <row r="50" spans="1:10" ht="15.75" customHeight="1">
      <c r="A50" s="348">
        <v>6</v>
      </c>
      <c r="B50" s="349"/>
      <c r="C50" s="243" t="s">
        <v>574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50">
        <v>6.1</v>
      </c>
      <c r="B51" s="351">
        <v>6.1</v>
      </c>
      <c r="C51" s="245" t="s">
        <v>590</v>
      </c>
      <c r="D51" s="246"/>
      <c r="E51" s="298">
        <v>230.2</v>
      </c>
      <c r="F51" s="298">
        <v>230.2</v>
      </c>
      <c r="G51" s="209"/>
      <c r="H51" s="210"/>
      <c r="I51" s="209"/>
      <c r="J51" s="209"/>
    </row>
    <row r="52" spans="1:10" ht="15.75" customHeight="1">
      <c r="A52" s="350">
        <v>6.2</v>
      </c>
      <c r="B52" s="351"/>
      <c r="C52" s="207" t="s">
        <v>591</v>
      </c>
      <c r="D52" s="240"/>
      <c r="E52" s="299">
        <f>E51*E35</f>
        <v>3242438.3619999997</v>
      </c>
      <c r="F52" s="299">
        <f>F51*F35</f>
        <v>3218727.7619999996</v>
      </c>
      <c r="G52" s="209"/>
      <c r="H52" s="210"/>
      <c r="I52" s="209"/>
      <c r="J52" s="209"/>
    </row>
    <row r="53" spans="1:10" ht="15.75" customHeight="1" thickBot="1">
      <c r="A53" s="346">
        <v>6.2</v>
      </c>
      <c r="B53" s="347">
        <v>6.3</v>
      </c>
      <c r="C53" s="247" t="s">
        <v>579</v>
      </c>
      <c r="D53" s="247"/>
      <c r="E53" s="277">
        <f>E52/E34</f>
        <v>3.7684309210230121E-5</v>
      </c>
      <c r="F53" s="277">
        <f>F52/F34</f>
        <v>3.9165248704213001E-5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592</v>
      </c>
      <c r="D56" s="251"/>
      <c r="E56" s="372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3"/>
    </row>
    <row r="63" spans="1:10" ht="14.25" customHeight="1">
      <c r="A63" s="254"/>
      <c r="B63" s="254"/>
      <c r="C63" s="252"/>
      <c r="E63" s="373"/>
      <c r="F63" s="373"/>
    </row>
    <row r="64" spans="1:10" ht="14.25" customHeight="1">
      <c r="A64" s="255"/>
      <c r="B64" s="255"/>
      <c r="C64" s="256"/>
      <c r="D64" s="173"/>
      <c r="E64" s="374"/>
      <c r="F64" s="37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HUIkhbKmJssGDB70mMQ9BLaIs6A=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9wJD0esu0CSdkC93Fl5UpoKROkY=</DigestValue>
    </Reference>
  </SignedInfo>
  <SignatureValue>sFAblVUMXCAvRhh0HCMiq+OW+eoeoLs/QYwdgEZG3sq5QhMybY6n8s1yY6Qc1JEBlG9PuZMeZvb+
LXEXkp3YOWc2RqrL1KRORLBFImYxhTBtPuxjqRYFrTUePOZBZCQsTDS0iqidxl+9Or+NUFNr+fg8
5kZXcmJilPULtIHdWNg=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aDed3FkSosgyw/SDhywg6SBF4/o=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DPuy4HMEJEaAyT0XTofmsLxJ9b0=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U+kh1u795gg6jRRX5J4DZNwRLRs=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pRybTNKQfozW3wZVXFPRDNHL7yI=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ShcMHFXk+DrO13dmwOb6f0t5UNo=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2024-06-10T07:05:52Z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2024-06-10T07:05:52Z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enKcTD/4XW9UJXbaamZ42Q/WiIo=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7+2u1+9Qc8srVDt7toaiwkn5qgw=</DigestValue>
    </Reference>
  </SignedInfo>
  <SignatureValue>QJ3GPyg0+eLWTj9REcFMGwONYkpz0z38dQloZYAni81mws38kXtdX3YuXTj/DwudMvxwv/b47s44
WvemY9pgiP9hmrZO2QjuKpGWUvyANu/8Y85YXenVjRUXPKwmuW203g+CfS1nI+F8bpHWDVOhi3wJ
6Gg/u+OuSwKR64859lo=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aDed3FkSosgyw/SDhywg6SBF4/o=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DPuy4HMEJEaAyT0XTofmsLxJ9b0=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U+kh1u795gg6jRRX5J4DZNwRLRs=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pRybTNKQfozW3wZVXFPRDNHL7yI=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ShcMHFXk+DrO13dmwOb6f0t5UNo=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2024-06-10T10:19:04Z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2024-06-10T10:19:04Z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2024-06-10T02:13:04Z</dcterms:modified>
</cp:coreProperties>
</file>