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25" i="27" l="1"/>
  <c r="E31" i="27" l="1"/>
  <c r="E30" i="27"/>
  <c r="E37" i="27" s="1"/>
  <c r="E39" i="27" s="1"/>
  <c r="F37" i="27"/>
  <c r="F39" i="27" s="1"/>
  <c r="F52" i="27"/>
  <c r="F53" i="27" s="1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<sst xmlns="http://schemas.openxmlformats.org/spreadsheetml/2006/main" count="1388" uniqueCount="595">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</sst>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5" zoomScale="87" zoomScaleNormal="87" workbookViewId="0">
      <selection activeCell="E25" sqref="E2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2" t="s">
        <v>561</v>
      </c>
      <c r="B1" s="352"/>
      <c r="C1" s="352"/>
      <c r="D1" s="352"/>
      <c r="E1" s="352"/>
      <c r="F1" s="352"/>
    </row>
    <row r="2" spans="1:6" ht="15.75" customHeight="1">
      <c r="A2" s="349" t="s">
        <v>562</v>
      </c>
      <c r="B2" s="349"/>
      <c r="C2" s="349"/>
      <c r="D2" s="349"/>
      <c r="E2" s="349"/>
      <c r="F2" s="349"/>
    </row>
    <row r="3" spans="1:6" ht="19.5" customHeight="1">
      <c r="A3" s="350" t="s">
        <v>582</v>
      </c>
      <c r="B3" s="350"/>
      <c r="C3" s="350"/>
      <c r="D3" s="350"/>
      <c r="E3" s="350"/>
      <c r="F3" s="350"/>
    </row>
    <row r="4" spans="1:6" ht="18" customHeight="1">
      <c r="A4" s="351" t="s">
        <v>563</v>
      </c>
      <c r="B4" s="351"/>
      <c r="C4" s="351"/>
      <c r="D4" s="351"/>
      <c r="E4" s="351"/>
      <c r="F4" s="35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2" t="s">
        <v>564</v>
      </c>
      <c r="B6" s="352"/>
      <c r="C6" s="352"/>
      <c r="D6" s="352"/>
      <c r="E6" s="352"/>
      <c r="F6" s="352"/>
    </row>
    <row r="7" spans="1:6" ht="15.75" customHeight="1">
      <c r="A7" s="352" t="s">
        <v>565</v>
      </c>
      <c r="B7" s="352"/>
      <c r="C7" s="352"/>
      <c r="D7" s="352"/>
      <c r="E7" s="352"/>
      <c r="F7" s="35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74" t="s">
        <v>570</v>
      </c>
      <c r="B18" s="374"/>
      <c r="C18" s="374"/>
      <c r="D18" s="161" t="str">
        <f>"Từ ngày "&amp;TEXT(G18,"dd/mm/yyyy")&amp;" đến "&amp;TEXT(G19,"dd/mm/yyyy")</f>
        <v>Từ ngày 27/05/2024 đến 02/06/2024</v>
      </c>
      <c r="G18" s="176">
        <v>45439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27/05/2024 to 02/06/2024</v>
      </c>
      <c r="G19" s="176">
        <f>G18+6</f>
        <v>45445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45446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62">
        <f>D20</f>
        <v>45446</v>
      </c>
      <c r="E21" s="362"/>
      <c r="F21" s="362"/>
      <c r="G21" s="362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3" t="s">
        <v>531</v>
      </c>
      <c r="B23" s="354"/>
      <c r="C23" s="355" t="s">
        <v>541</v>
      </c>
      <c r="D23" s="354"/>
      <c r="E23" s="184" t="s">
        <v>542</v>
      </c>
      <c r="F23" s="270" t="s">
        <v>542</v>
      </c>
      <c r="H23" s="179"/>
      <c r="K23" s="185"/>
    </row>
    <row r="24" spans="1:11" ht="15.75" customHeight="1">
      <c r="A24" s="356" t="s">
        <v>27</v>
      </c>
      <c r="B24" s="357"/>
      <c r="C24" s="358" t="s">
        <v>330</v>
      </c>
      <c r="D24" s="359"/>
      <c r="E24" s="186" t="s">
        <v>543</v>
      </c>
      <c r="F24" s="271" t="s">
        <v>543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45445</v>
      </c>
      <c r="F25" s="190">
        <f>G18-1</f>
        <v>45438</v>
      </c>
      <c r="G25" s="191"/>
      <c r="H25" s="179"/>
      <c r="K25" s="185"/>
    </row>
    <row r="26" spans="1:11" ht="15.75" customHeight="1">
      <c r="A26" s="347" t="s">
        <v>572</v>
      </c>
      <c r="B26" s="34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5">
        <v>1</v>
      </c>
      <c r="B28" s="346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60">
        <v>1.1000000000000001</v>
      </c>
      <c r="B30" s="361"/>
      <c r="C30" s="207" t="s">
        <v>584</v>
      </c>
      <c r="D30" s="208"/>
      <c r="E30" s="163">
        <f>F34</f>
        <v>78227266471</v>
      </c>
      <c r="F30" s="278">
        <v>78956368239</v>
      </c>
      <c r="G30" s="209"/>
      <c r="H30" s="210"/>
      <c r="I30" s="209"/>
      <c r="J30" s="209"/>
      <c r="K30" s="185"/>
    </row>
    <row r="31" spans="1:11" ht="15.75" customHeight="1">
      <c r="A31" s="343">
        <v>1.2</v>
      </c>
      <c r="B31" s="344"/>
      <c r="C31" s="211" t="s">
        <v>585</v>
      </c>
      <c r="D31" s="212"/>
      <c r="E31" s="260">
        <f>F35</f>
        <v>13777.7</v>
      </c>
      <c r="F31" s="279">
        <v>13888.96</v>
      </c>
      <c r="G31" s="209"/>
      <c r="H31" s="210"/>
      <c r="I31" s="209"/>
      <c r="J31" s="209"/>
      <c r="K31" s="185"/>
    </row>
    <row r="32" spans="1:11" ht="15.75" customHeight="1">
      <c r="A32" s="345">
        <v>2</v>
      </c>
      <c r="B32" s="346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60">
        <v>2.1</v>
      </c>
      <c r="B34" s="361"/>
      <c r="C34" s="207" t="s">
        <v>586</v>
      </c>
      <c r="D34" s="208"/>
      <c r="E34" s="300">
        <v>82183258590</v>
      </c>
      <c r="F34" s="278">
        <v>78227266471</v>
      </c>
      <c r="G34" s="209"/>
      <c r="H34" s="210"/>
      <c r="I34" s="209"/>
      <c r="J34" s="209"/>
      <c r="K34" s="215"/>
    </row>
    <row r="35" spans="1:11" ht="15.75" customHeight="1">
      <c r="A35" s="343">
        <v>2.2000000000000002</v>
      </c>
      <c r="B35" s="344"/>
      <c r="C35" s="216" t="s">
        <v>587</v>
      </c>
      <c r="D35" s="206"/>
      <c r="E35" s="296">
        <v>13982.31</v>
      </c>
      <c r="F35" s="279">
        <v>13777.7</v>
      </c>
      <c r="G35" s="209"/>
      <c r="H35" s="210"/>
      <c r="I35" s="209"/>
      <c r="J35" s="209"/>
    </row>
    <row r="36" spans="1:11" ht="15.75" customHeight="1">
      <c r="A36" s="363">
        <v>3</v>
      </c>
      <c r="B36" s="364"/>
      <c r="C36" s="217" t="s">
        <v>575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576</v>
      </c>
      <c r="D37" s="222"/>
      <c r="E37" s="294">
        <f>E34-E30</f>
        <v>3955992119</v>
      </c>
      <c r="F37" s="294">
        <f>F34-F30</f>
        <v>-729101768</v>
      </c>
      <c r="G37" s="209"/>
      <c r="H37" s="210"/>
      <c r="I37" s="209"/>
      <c r="J37" s="209"/>
    </row>
    <row r="38" spans="1:11" ht="15.75" customHeight="1">
      <c r="A38" s="365">
        <v>3.1</v>
      </c>
      <c r="B38" s="366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1145660193</v>
      </c>
      <c r="F39" s="294">
        <f>F37-F41</f>
        <v>-629100481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583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578</v>
      </c>
      <c r="D41" s="227"/>
      <c r="E41" s="301">
        <v>2810331926</v>
      </c>
      <c r="F41" s="294">
        <v>-100001287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3">
        <v>4</v>
      </c>
      <c r="B44" s="367">
        <v>4</v>
      </c>
      <c r="C44" s="233" t="s">
        <v>573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577</v>
      </c>
      <c r="D45" s="227"/>
      <c r="E45" s="267">
        <f>E35/E31-1</f>
        <v>1.4850809641667295E-2</v>
      </c>
      <c r="F45" s="267">
        <f>F35/F31-1</f>
        <v>-8.0106789853234828E-3</v>
      </c>
      <c r="G45" s="209"/>
      <c r="H45" s="210"/>
      <c r="I45" s="209"/>
      <c r="J45" s="209"/>
    </row>
    <row r="46" spans="1:11" ht="15.75" customHeight="1">
      <c r="A46" s="363">
        <v>5</v>
      </c>
      <c r="B46" s="367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2">
        <v>5.0999999999999996</v>
      </c>
      <c r="B48" s="373"/>
      <c r="C48" s="240" t="s">
        <v>588</v>
      </c>
      <c r="D48" s="208"/>
      <c r="E48" s="295">
        <v>14174.89</v>
      </c>
      <c r="F48" s="289">
        <v>14174.89</v>
      </c>
      <c r="G48" s="209"/>
      <c r="H48" s="210"/>
      <c r="I48" s="209"/>
      <c r="J48" s="209"/>
    </row>
    <row r="49" spans="1:10" ht="15.75" customHeight="1">
      <c r="A49" s="372">
        <v>5.2</v>
      </c>
      <c r="B49" s="373"/>
      <c r="C49" s="241" t="s">
        <v>589</v>
      </c>
      <c r="D49" s="242"/>
      <c r="E49" s="295">
        <v>11354.26</v>
      </c>
      <c r="F49" s="289">
        <v>11354.26</v>
      </c>
      <c r="G49" s="209"/>
      <c r="H49" s="210"/>
      <c r="I49" s="209"/>
      <c r="J49" s="209"/>
    </row>
    <row r="50" spans="1:10" ht="15.75" customHeight="1">
      <c r="A50" s="370">
        <v>6</v>
      </c>
      <c r="B50" s="371"/>
      <c r="C50" s="243" t="s">
        <v>574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2">
        <v>6.1</v>
      </c>
      <c r="B51" s="373">
        <v>6.1</v>
      </c>
      <c r="C51" s="245" t="s">
        <v>590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72">
        <v>6.2</v>
      </c>
      <c r="B52" s="373"/>
      <c r="C52" s="207" t="s">
        <v>591</v>
      </c>
      <c r="D52" s="240"/>
      <c r="E52" s="299">
        <f>E51*E35</f>
        <v>3218727.7619999996</v>
      </c>
      <c r="F52" s="299">
        <f>F51*F35</f>
        <v>3171626.54</v>
      </c>
      <c r="G52" s="209"/>
      <c r="H52" s="210"/>
      <c r="I52" s="209"/>
      <c r="J52" s="209"/>
    </row>
    <row r="53" spans="1:10" ht="15.75" customHeight="1" thickBot="1">
      <c r="A53" s="368">
        <v>6.2</v>
      </c>
      <c r="B53" s="369">
        <v>6.3</v>
      </c>
      <c r="C53" s="247" t="s">
        <v>579</v>
      </c>
      <c r="D53" s="247"/>
      <c r="E53" s="277">
        <f>E52/E34</f>
        <v>3.9165248704213001E-5</v>
      </c>
      <c r="F53" s="277">
        <f>F52/F34</f>
        <v>4.0543747507472588E-5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592</v>
      </c>
      <c r="D56" s="251"/>
      <c r="E56" s="337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9"/>
      <c r="F63" s="339"/>
    </row>
    <row r="64" spans="1:10" ht="14.25" customHeight="1">
      <c r="A64" s="255"/>
      <c r="B64" s="255"/>
      <c r="C64" s="256"/>
      <c r="D64" s="173"/>
      <c r="E64" s="340"/>
      <c r="F64" s="340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Dg1cG7atXpgc8aIBK4ifNYZIwmY=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jc0+1bo4z3MEvgLIPnHgRGl9RLo=</DigestValue>
    </Reference>
  </SignedInfo>
  <SignatureValue>zsBTIQ5D3vXSiuGMPCx9sfnYV2QeL7nI06Bw41i1wxQNGfYMkL1s10lmDiELTQg6r0Mpf1Yj6XW1
W41Xz3IQGGNNarFWhOpPwK3d3in75N5PZXWcjXCDwk707q+MuQK9geE9dIy7NNr8/hJZgAw1sa48
3X4Ns7+lDZ4vha1bIV8=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DzZmsa11P21Uwp8jL8btXsAJFfA=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2024-06-03T06:55:35Z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2024-06-03T06:55:35Z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BEk6IQ9EAj7LG/mrTOHh72pRHow=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k9fGybeIlqaKXEWb8N11Lrmf4d4=</DigestValue>
    </Reference>
  </SignedInfo>
  <SignatureValue>dXRvDaOotPzo0gdYiCPKjPM+neadLTNJS7iwQOvQg1B97oZXWu0rGUrp1XBUI/XkqcutHcrYbXtr
jN7BacXg0MgicLx6sbOT9De0adH2mfhuyWNqIClS7lJjVJ2nVlTf8vBvA+n7Klp+QWdBqQ3ssj8v
syIa5/TwPe94+cFrzSY=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EgGEVAv1cGKYgyf0Y/ATMdXXIzg=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DzZmsa11P21Uwp8jL8btXsAJFfA=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2024-06-03T10:52:21Z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2024-06-03T10:52:21Z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2024-06-03T01:50:06Z</dcterms:modified>
</cp:coreProperties>
</file>