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8" i="27" l="1"/>
  <c r="F25" i="27" l="1"/>
  <c r="F45" i="27" l="1"/>
  <c r="F37" i="27"/>
  <c r="F39" i="27" l="1"/>
  <c r="E30" i="27" l="1"/>
  <c r="G19" i="27" l="1"/>
  <c r="E31" i="27" l="1"/>
  <c r="E52" i="27" l="1"/>
  <c r="E37" i="27" l="1"/>
  <c r="E39" i="27" s="1"/>
  <c r="E53" i="27"/>
  <c r="E45" i="27" l="1"/>
  <c r="E25" i="27" l="1"/>
  <c r="D20" i="27" s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<sst xmlns="http://schemas.openxmlformats.org/spreadsheetml/2006/main" count="1388" uniqueCount="595">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</sst>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1" zoomScale="77" zoomScaleNormal="77" workbookViewId="0">
      <selection activeCell="I43" sqref="I4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561</v>
      </c>
      <c r="B1" s="362"/>
      <c r="C1" s="362"/>
      <c r="D1" s="362"/>
      <c r="E1" s="362"/>
      <c r="F1" s="362"/>
    </row>
    <row r="2" spans="1:6" ht="15.75" customHeight="1">
      <c r="A2" s="359" t="s">
        <v>562</v>
      </c>
      <c r="B2" s="359"/>
      <c r="C2" s="359"/>
      <c r="D2" s="359"/>
      <c r="E2" s="359"/>
      <c r="F2" s="359"/>
    </row>
    <row r="3" spans="1:6" ht="19.5" customHeight="1">
      <c r="A3" s="360" t="s">
        <v>582</v>
      </c>
      <c r="B3" s="360"/>
      <c r="C3" s="360"/>
      <c r="D3" s="360"/>
      <c r="E3" s="360"/>
      <c r="F3" s="360"/>
    </row>
    <row r="4" spans="1:6" ht="18" customHeight="1">
      <c r="A4" s="361" t="s">
        <v>563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564</v>
      </c>
      <c r="B6" s="362"/>
      <c r="C6" s="362"/>
      <c r="D6" s="362"/>
      <c r="E6" s="362"/>
      <c r="F6" s="362"/>
    </row>
    <row r="7" spans="1:6" ht="15.75" customHeight="1">
      <c r="A7" s="362" t="s">
        <v>565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75" t="s">
        <v>570</v>
      </c>
      <c r="B18" s="375"/>
      <c r="C18" s="375"/>
      <c r="D18" s="161" t="str">
        <f>"Từ ngày "&amp;TEXT(G18,"dd/mm/yyyy")&amp;" đến "&amp;TEXT(G19,"dd/mm/yyyy")</f>
        <v>Từ ngày 03/06/2024 đến 09/06/2024</v>
      </c>
      <c r="G18" s="175">
        <v>45446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03/06/2024 to 09/06/2024</v>
      </c>
      <c r="G19" s="175">
        <f>G18+6</f>
        <v>45452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45453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41">
        <f>D20</f>
        <v>45453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542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543</v>
      </c>
    </row>
    <row r="25" spans="1:11" ht="15.75" customHeight="1">
      <c r="A25" s="184"/>
      <c r="B25" s="185"/>
      <c r="C25" s="186"/>
      <c r="D25" s="186"/>
      <c r="E25" s="187">
        <f>G19</f>
        <v>45452</v>
      </c>
      <c r="F25" s="287">
        <f>G18-1</f>
        <v>45445</v>
      </c>
      <c r="G25" s="188"/>
    </row>
    <row r="26" spans="1:11" ht="15.75" customHeight="1">
      <c r="A26" s="376" t="s">
        <v>572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584</v>
      </c>
      <c r="D30" s="201"/>
      <c r="E30" s="268">
        <f>F34</f>
        <v>78405671355</v>
      </c>
      <c r="F30" s="268">
        <v>74567365927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585</v>
      </c>
      <c r="D31" s="204"/>
      <c r="E31" s="295">
        <f>F35</f>
        <v>10960.25</v>
      </c>
      <c r="F31" s="296">
        <v>10828.65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586</v>
      </c>
      <c r="D34" s="201"/>
      <c r="E34" s="298">
        <v>79392291879</v>
      </c>
      <c r="F34" s="268">
        <v>78405671355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587</v>
      </c>
      <c r="D35" s="199"/>
      <c r="E35" s="299">
        <v>11147.5</v>
      </c>
      <c r="F35" s="269">
        <v>10960.25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575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576</v>
      </c>
      <c r="D37" s="213"/>
      <c r="E37" s="304">
        <f>E34-E30</f>
        <v>986620524</v>
      </c>
      <c r="F37" s="304">
        <f>F34-F30</f>
        <v>3838305428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1339129124</v>
      </c>
      <c r="F39" s="301">
        <f>F37-F41</f>
        <v>893148604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583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578</v>
      </c>
      <c r="D41" s="218"/>
      <c r="E41" s="304">
        <v>-352508600</v>
      </c>
      <c r="F41" s="304">
        <v>2945156824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573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577</v>
      </c>
      <c r="D45" s="218"/>
      <c r="E45" s="258">
        <f>E35/E31-1</f>
        <v>1.70844643142265E-2</v>
      </c>
      <c r="F45" s="258">
        <f>F35/F31-1</f>
        <v>1.2152946119784236E-2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588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589</v>
      </c>
      <c r="D49" s="233"/>
      <c r="E49" s="300">
        <v>9662.59</v>
      </c>
      <c r="F49" s="279">
        <v>9662.59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574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590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591</v>
      </c>
      <c r="D52" s="231"/>
      <c r="E52" s="303">
        <f>E51*E35</f>
        <v>0</v>
      </c>
      <c r="F52" s="303"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579</v>
      </c>
      <c r="D53" s="238"/>
      <c r="E53" s="267">
        <f>E52/E34</f>
        <v>0</v>
      </c>
      <c r="F53" s="267"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592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0q1k+Urg+rOfGACMl0Y5t5j0kKc=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pP+sOgqCu+31P8ZE69tFuky+qec=</DigestValue>
    </Reference>
  </SignedInfo>
  <SignatureValue>feWQuZsNPi0hiZS7HPTJUXiX+ty59GqoQv8Zah7U66YQdV0NK8TwxvYIL7f4ZqiqhDK9voe1rnHC
lb5UkyW9bDD4ScI4L5F6O7HvL+sDLNuoMPT/49PbL0qjP714S2/Ayh7aadV90gYd2WUsJuX4p/dC
sZMVIkd4ZTOb8hl4o5c=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1bgrlnDmDhU8Be49FpreTjWZ3g0=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8qo0mrhTIP3dNIr0GQRHJpTaHVQ=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2v7SdbVsxDGfB3NpHeotrRo2Uok=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2024-06-10T07:04:37Z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2024-06-10T07:04:37Z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/0JOeSUBttk4nuWBq9jonjA6rQo=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xQTxMDVUNlPBkC8RnDvuFLElWxY=</DigestValue>
    </Reference>
  </SignedInfo>
  <SignatureValue>phV2mDtY49TIXlTmmY7ybcWBxBx45pCx9U2OoQPdXFAbPMZHR7ZVgu2tUnvv7koWOlMZTFQX8RrT
dwfKujZVVmv46icSPQClCI/X7juJ8c8CIxYDtHuCz3jo02N1Yz7b2IVSUdRrGOalEa13ii+r/XwF
cNEWT69g0559/3vfeTk=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1bgrlnDmDhU8Be49FpreTjWZ3g0=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8qo0mrhTIP3dNIr0GQRHJpTaHVQ=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2v7SdbVsxDGfB3NpHeotrRo2Uok=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2024-06-10T10:19:30Z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2024-06-10T10:19:30Z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2024-06-10T01:39:09Z</dcterms:modified>
</cp:coreProperties>
</file>