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4\"/>
    </mc:Choice>
  </mc:AlternateContent>
  <bookViews>
    <workbookView xWindow="0" yWindow="0" windowWidth="28800" windowHeight="123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45" i="27" l="1"/>
  <c r="F39" i="27"/>
  <c r="F37" i="27"/>
  <c r="F53" i="27" l="1"/>
  <c r="F52" i="27"/>
  <c r="G19" i="27" l="1"/>
  <c r="D20" i="27" s="1"/>
  <c r="E30" i="27" l="1"/>
  <c r="E31" i="27"/>
  <c r="E52" i="27" l="1"/>
  <c r="E53" i="27" s="1"/>
  <c r="E37" i="27" l="1"/>
  <c r="E39" i="27" s="1"/>
  <c r="F25" i="27" l="1"/>
  <c r="E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D19" i="27" l="1"/>
  <c r="D18" i="27"/>
  <c r="E25" i="27"/>
  <c r="D21" i="27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<sst xmlns="http://schemas.openxmlformats.org/spreadsheetml/2006/main" count="1388" uniqueCount="597">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</sst>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167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4" fontId="118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6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7" fontId="11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9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90" fontId="3" fillId="0" borderId="0" applyFill="0" applyBorder="0" applyAlignment="0"/>
    <xf numFmtId="0" fontId="121" fillId="0" borderId="0"/>
    <xf numFmtId="1" fontId="122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4" fontId="126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7" fillId="0" borderId="0" applyNumberFormat="0" applyAlignment="0">
      <alignment horizontal="left"/>
    </xf>
    <xf numFmtId="201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203" fontId="131" fillId="0" borderId="0">
      <protection locked="0"/>
    </xf>
    <xf numFmtId="203" fontId="131" fillId="0" borderId="0">
      <protection locked="0"/>
    </xf>
    <xf numFmtId="10" fontId="128" fillId="23" borderId="19" applyNumberFormat="0" applyBorder="0" applyAlignment="0" applyProtection="0"/>
    <xf numFmtId="190" fontId="132" fillId="70" borderId="0"/>
    <xf numFmtId="190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4" fontId="134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9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166" fontId="140" fillId="0" borderId="0"/>
    <xf numFmtId="0" fontId="139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4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5" fontId="126" fillId="0" borderId="32">
      <alignment horizontal="right" vertical="center"/>
    </xf>
    <xf numFmtId="216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7" fontId="126" fillId="0" borderId="0"/>
    <xf numFmtId="217" fontId="126" fillId="0" borderId="19"/>
    <xf numFmtId="0" fontId="145" fillId="72" borderId="19">
      <alignment horizontal="left" vertical="center"/>
    </xf>
    <xf numFmtId="166" fontId="146" fillId="0" borderId="16">
      <alignment horizontal="left" vertical="top"/>
    </xf>
    <xf numFmtId="166" fontId="116" fillId="0" borderId="37">
      <alignment horizontal="left" vertical="top"/>
    </xf>
    <xf numFmtId="0" fontId="147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8" fillId="0" borderId="0">
      <alignment vertical="center"/>
    </xf>
    <xf numFmtId="168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6" fillId="0" borderId="0"/>
    <xf numFmtId="205" fontId="113" fillId="0" borderId="0" applyFont="0" applyFill="0" applyBorder="0" applyAlignment="0" applyProtection="0"/>
    <xf numFmtId="222" fontId="115" fillId="0" borderId="0" applyFont="0" applyFill="0" applyBorder="0" applyAlignment="0" applyProtection="0"/>
    <xf numFmtId="206" fontId="11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5" fontId="11" fillId="0" borderId="45" xfId="64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5" fontId="11" fillId="0" borderId="60" xfId="64" applyFont="1" applyFill="1" applyBorder="1" applyAlignment="1"/>
    <xf numFmtId="165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5" fontId="48" fillId="0" borderId="0" xfId="64" applyFont="1" applyFill="1"/>
    <xf numFmtId="223" fontId="48" fillId="0" borderId="0" xfId="0" applyNumberFormat="1" applyFont="1"/>
    <xf numFmtId="43" fontId="11" fillId="0" borderId="70" xfId="65" applyNumberFormat="1" applyFont="1" applyFill="1" applyBorder="1" applyAlignment="1"/>
    <xf numFmtId="171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178" fontId="173" fillId="0" borderId="19" xfId="65" applyNumberFormat="1" applyFont="1" applyFill="1" applyBorder="1" applyAlignment="1">
      <alignment horizontal="right"/>
    </xf>
    <xf numFmtId="43" fontId="173" fillId="0" borderId="18" xfId="65" applyNumberFormat="1" applyFont="1" applyFill="1" applyBorder="1" applyAlignment="1">
      <alignment horizontal="right"/>
    </xf>
    <xf numFmtId="37" fontId="173" fillId="0" borderId="18" xfId="64" applyNumberFormat="1" applyFont="1" applyFill="1" applyBorder="1" applyAlignment="1">
      <alignment horizontal="right"/>
    </xf>
    <xf numFmtId="43" fontId="173" fillId="0" borderId="19" xfId="65" applyNumberFormat="1" applyFont="1" applyFill="1" applyBorder="1" applyAlignment="1"/>
    <xf numFmtId="165" fontId="173" fillId="0" borderId="19" xfId="64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C34" zoomScale="75" zoomScaleNormal="75" workbookViewId="0">
      <selection activeCell="E48" sqref="E48:F49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1.42578125" style="168" customWidth="1"/>
    <col min="8" max="8" width="17.5703125" style="168" bestFit="1" customWidth="1"/>
    <col min="9" max="9" width="14.85546875" style="168" bestFit="1" customWidth="1"/>
    <col min="10" max="10" width="11.85546875" style="168" bestFit="1" customWidth="1"/>
    <col min="11" max="11" width="19" style="168" bestFit="1" customWidth="1"/>
    <col min="12" max="16384" width="9.140625" style="168"/>
  </cols>
  <sheetData>
    <row r="1" spans="1:6" ht="24" customHeight="1">
      <c r="A1" s="343" t="s">
        <v>563</v>
      </c>
      <c r="B1" s="343"/>
      <c r="C1" s="343"/>
      <c r="D1" s="343"/>
      <c r="E1" s="343"/>
      <c r="F1" s="343"/>
    </row>
    <row r="2" spans="1:6" ht="15.75" customHeight="1">
      <c r="A2" s="367" t="s">
        <v>564</v>
      </c>
      <c r="B2" s="367"/>
      <c r="C2" s="367"/>
      <c r="D2" s="367"/>
      <c r="E2" s="367"/>
      <c r="F2" s="367"/>
    </row>
    <row r="3" spans="1:6" ht="19.5" customHeight="1">
      <c r="A3" s="368" t="s">
        <v>584</v>
      </c>
      <c r="B3" s="368"/>
      <c r="C3" s="368"/>
      <c r="D3" s="368"/>
      <c r="E3" s="368"/>
      <c r="F3" s="368"/>
    </row>
    <row r="4" spans="1:6" ht="18" customHeight="1">
      <c r="A4" s="369" t="s">
        <v>565</v>
      </c>
      <c r="B4" s="369"/>
      <c r="C4" s="369"/>
      <c r="D4" s="369"/>
      <c r="E4" s="369"/>
      <c r="F4" s="369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43" t="s">
        <v>566</v>
      </c>
      <c r="B6" s="343"/>
      <c r="C6" s="343"/>
      <c r="D6" s="343"/>
      <c r="E6" s="343"/>
      <c r="F6" s="343"/>
    </row>
    <row r="7" spans="1:6" ht="15.75" customHeight="1">
      <c r="A7" s="343" t="s">
        <v>567</v>
      </c>
      <c r="B7" s="343"/>
      <c r="C7" s="343"/>
      <c r="D7" s="343"/>
      <c r="E7" s="343"/>
      <c r="F7" s="343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62" t="s">
        <v>572</v>
      </c>
      <c r="B18" s="362"/>
      <c r="C18" s="362"/>
      <c r="D18" s="161" t="str">
        <f>"Từ ngày "&amp;TEXT(G18,"dd/mm/yyyy")&amp;" đến "&amp;TEXT(G19,"dd/mm/yyyy")</f>
        <v>Từ ngày 03/06/2024 đến 09/06/2024</v>
      </c>
      <c r="G18" s="176">
        <v>45446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03/06/2024 to 09/06/2024</v>
      </c>
      <c r="G19" s="176">
        <f>G18+6</f>
        <v>45452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45453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7">
        <f>D20</f>
        <v>45453</v>
      </c>
      <c r="E21" s="377"/>
      <c r="F21" s="377"/>
      <c r="G21" s="377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70" t="s">
        <v>531</v>
      </c>
      <c r="B23" s="371"/>
      <c r="C23" s="372" t="s">
        <v>541</v>
      </c>
      <c r="D23" s="371"/>
      <c r="E23" s="184" t="s">
        <v>542</v>
      </c>
      <c r="F23" s="272" t="s">
        <v>560</v>
      </c>
      <c r="H23" s="179"/>
      <c r="K23" s="185"/>
    </row>
    <row r="24" spans="1:11" ht="15.75" customHeight="1">
      <c r="A24" s="373" t="s">
        <v>27</v>
      </c>
      <c r="B24" s="374"/>
      <c r="C24" s="375" t="s">
        <v>330</v>
      </c>
      <c r="D24" s="376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45452</v>
      </c>
      <c r="F25" s="191">
        <f>+G18-1</f>
        <v>45445</v>
      </c>
      <c r="G25" s="192"/>
      <c r="H25" s="179"/>
      <c r="K25" s="185"/>
    </row>
    <row r="26" spans="1:11" ht="15.75" customHeight="1">
      <c r="A26" s="365" t="s">
        <v>574</v>
      </c>
      <c r="B26" s="366"/>
      <c r="C26" s="193" t="s">
        <v>544</v>
      </c>
      <c r="D26" s="193"/>
      <c r="E26" s="194"/>
      <c r="F26" s="274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4"/>
      <c r="F27" s="277"/>
      <c r="H27" s="200"/>
      <c r="K27" s="195"/>
    </row>
    <row r="28" spans="1:11" ht="15.75" customHeight="1">
      <c r="A28" s="358">
        <v>1</v>
      </c>
      <c r="B28" s="359"/>
      <c r="C28" s="201" t="s">
        <v>546</v>
      </c>
      <c r="D28" s="202"/>
      <c r="E28" s="295"/>
      <c r="F28" s="296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6"/>
      <c r="F29" s="277"/>
      <c r="H29" s="203"/>
      <c r="K29" s="195"/>
    </row>
    <row r="30" spans="1:11" ht="15.75" customHeight="1">
      <c r="A30" s="360">
        <v>1.1000000000000001</v>
      </c>
      <c r="B30" s="361"/>
      <c r="C30" s="208" t="s">
        <v>586</v>
      </c>
      <c r="D30" s="209"/>
      <c r="E30" s="163">
        <f>F34</f>
        <v>195830245256</v>
      </c>
      <c r="F30" s="282">
        <v>188954903783</v>
      </c>
      <c r="G30" s="210"/>
      <c r="H30" s="211"/>
      <c r="I30" s="210"/>
      <c r="J30" s="210"/>
      <c r="K30" s="185"/>
    </row>
    <row r="31" spans="1:11" ht="15.75" customHeight="1">
      <c r="A31" s="363">
        <v>1.2</v>
      </c>
      <c r="B31" s="364"/>
      <c r="C31" s="212" t="s">
        <v>587</v>
      </c>
      <c r="D31" s="213"/>
      <c r="E31" s="261">
        <f>F35</f>
        <v>12235.27</v>
      </c>
      <c r="F31" s="283">
        <v>12358.08</v>
      </c>
      <c r="G31" s="210"/>
      <c r="H31" s="211"/>
      <c r="I31" s="210"/>
      <c r="J31" s="210"/>
      <c r="K31" s="185"/>
    </row>
    <row r="32" spans="1:11" ht="15.75" customHeight="1">
      <c r="A32" s="358">
        <v>2</v>
      </c>
      <c r="B32" s="359"/>
      <c r="C32" s="201" t="s">
        <v>548</v>
      </c>
      <c r="D32" s="202"/>
      <c r="E32" s="262"/>
      <c r="F32" s="284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5"/>
      <c r="G33" s="210"/>
      <c r="H33" s="211"/>
      <c r="I33" s="210"/>
      <c r="J33" s="210"/>
      <c r="K33" s="185"/>
    </row>
    <row r="34" spans="1:11" ht="15.75" customHeight="1">
      <c r="A34" s="360">
        <v>2.1</v>
      </c>
      <c r="B34" s="361"/>
      <c r="C34" s="208" t="s">
        <v>588</v>
      </c>
      <c r="D34" s="209"/>
      <c r="E34" s="303">
        <v>217021508709</v>
      </c>
      <c r="F34" s="282">
        <v>195830245256</v>
      </c>
      <c r="G34" s="210"/>
      <c r="H34" s="211"/>
      <c r="I34" s="210"/>
      <c r="J34" s="210"/>
      <c r="K34" s="216"/>
    </row>
    <row r="35" spans="1:11" ht="15.75" customHeight="1">
      <c r="A35" s="363">
        <v>2.2000000000000002</v>
      </c>
      <c r="B35" s="364"/>
      <c r="C35" s="217" t="s">
        <v>589</v>
      </c>
      <c r="D35" s="207"/>
      <c r="E35" s="304">
        <v>12389.85</v>
      </c>
      <c r="F35" s="283">
        <v>12235.27</v>
      </c>
      <c r="G35" s="210"/>
      <c r="H35" s="211"/>
      <c r="I35" s="210"/>
      <c r="J35" s="210"/>
    </row>
    <row r="36" spans="1:11" ht="15.75" customHeight="1">
      <c r="A36" s="345">
        <v>3</v>
      </c>
      <c r="B36" s="346"/>
      <c r="C36" s="218" t="s">
        <v>577</v>
      </c>
      <c r="D36" s="219"/>
      <c r="E36" s="264"/>
      <c r="F36" s="286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5">
        <f>E34-E30</f>
        <v>21191263453</v>
      </c>
      <c r="F37" s="275">
        <f>F34-F30</f>
        <v>6875341473</v>
      </c>
      <c r="G37" s="210"/>
      <c r="H37" s="211"/>
      <c r="I37" s="210"/>
      <c r="J37" s="210"/>
    </row>
    <row r="38" spans="1:11" ht="15.75" customHeight="1">
      <c r="A38" s="347">
        <v>3.1</v>
      </c>
      <c r="B38" s="348"/>
      <c r="C38" s="224" t="s">
        <v>550</v>
      </c>
      <c r="D38" s="225"/>
      <c r="E38" s="264"/>
      <c r="F38" s="286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2506372621</v>
      </c>
      <c r="F39" s="265">
        <f>F37-F41</f>
        <v>-1979298394</v>
      </c>
      <c r="G39" s="210"/>
      <c r="H39" s="211"/>
      <c r="I39" s="210"/>
      <c r="J39" s="210"/>
    </row>
    <row r="40" spans="1:11" ht="15.75" customHeight="1">
      <c r="A40" s="349">
        <v>3.2</v>
      </c>
      <c r="B40" s="350"/>
      <c r="C40" s="229" t="s">
        <v>585</v>
      </c>
      <c r="D40" s="230"/>
      <c r="E40" s="266"/>
      <c r="F40" s="287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305">
        <v>18684890832</v>
      </c>
      <c r="F41" s="305">
        <v>8854639867</v>
      </c>
      <c r="G41" s="210"/>
      <c r="H41" s="300"/>
      <c r="I41" s="210"/>
      <c r="J41" s="210"/>
    </row>
    <row r="42" spans="1:11" ht="15.75" customHeight="1">
      <c r="A42" s="349">
        <v>3.3</v>
      </c>
      <c r="B42" s="350"/>
      <c r="C42" s="224" t="s">
        <v>552</v>
      </c>
      <c r="D42" s="225"/>
      <c r="E42" s="267"/>
      <c r="F42" s="288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89"/>
      <c r="G43" s="210"/>
      <c r="H43" s="211"/>
      <c r="I43" s="210"/>
      <c r="J43" s="210"/>
    </row>
    <row r="44" spans="1:11" ht="15.75" customHeight="1">
      <c r="A44" s="345">
        <v>4</v>
      </c>
      <c r="B44" s="351">
        <v>4</v>
      </c>
      <c r="C44" s="234" t="s">
        <v>575</v>
      </c>
      <c r="D44" s="225"/>
      <c r="E44" s="301"/>
      <c r="F44" s="302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69">
        <f>E35/E31-1</f>
        <v>1.263396721118526E-2</v>
      </c>
      <c r="F45" s="269">
        <f>F35/F31-1</f>
        <v>-9.9376278515755923E-3</v>
      </c>
      <c r="G45" s="200"/>
      <c r="H45" s="211"/>
      <c r="I45" s="210"/>
      <c r="J45" s="210"/>
    </row>
    <row r="46" spans="1:11" ht="15.75" customHeight="1">
      <c r="A46" s="345">
        <v>5</v>
      </c>
      <c r="B46" s="351"/>
      <c r="C46" s="237" t="s">
        <v>554</v>
      </c>
      <c r="D46" s="238"/>
      <c r="E46" s="270"/>
      <c r="F46" s="290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1"/>
      <c r="F47" s="291"/>
      <c r="G47" s="210"/>
      <c r="H47" s="211"/>
      <c r="I47" s="210"/>
      <c r="J47" s="210"/>
    </row>
    <row r="48" spans="1:11" ht="15.75" customHeight="1">
      <c r="A48" s="356">
        <v>5.0999999999999996</v>
      </c>
      <c r="B48" s="357"/>
      <c r="C48" s="241" t="s">
        <v>590</v>
      </c>
      <c r="D48" s="209"/>
      <c r="E48" s="307">
        <v>12961.94</v>
      </c>
      <c r="F48" s="292">
        <v>12961.94</v>
      </c>
      <c r="G48" s="210"/>
      <c r="H48" s="211"/>
      <c r="I48" s="210"/>
      <c r="J48" s="210"/>
    </row>
    <row r="49" spans="1:10" ht="15.75" customHeight="1">
      <c r="A49" s="356">
        <v>5.2</v>
      </c>
      <c r="B49" s="357"/>
      <c r="C49" s="242" t="s">
        <v>591</v>
      </c>
      <c r="D49" s="243"/>
      <c r="E49" s="307">
        <v>10453.39</v>
      </c>
      <c r="F49" s="293">
        <v>10326.49</v>
      </c>
      <c r="G49" s="210"/>
      <c r="H49" s="211"/>
      <c r="I49" s="210"/>
      <c r="J49" s="210"/>
    </row>
    <row r="50" spans="1:10" ht="15.75" customHeight="1">
      <c r="A50" s="354">
        <v>6</v>
      </c>
      <c r="B50" s="355"/>
      <c r="C50" s="244" t="s">
        <v>576</v>
      </c>
      <c r="D50" s="245"/>
      <c r="E50" s="278"/>
      <c r="F50" s="279"/>
      <c r="G50" s="210"/>
      <c r="H50" s="211"/>
      <c r="I50" s="210"/>
      <c r="J50" s="210"/>
    </row>
    <row r="51" spans="1:10" ht="15.75" customHeight="1">
      <c r="A51" s="356">
        <v>6.1</v>
      </c>
      <c r="B51" s="357">
        <v>6.1</v>
      </c>
      <c r="C51" s="246" t="s">
        <v>592</v>
      </c>
      <c r="D51" s="247"/>
      <c r="E51" s="306">
        <v>566557.1</v>
      </c>
      <c r="F51" s="299">
        <v>566557.1</v>
      </c>
      <c r="G51" s="298"/>
      <c r="H51" s="211"/>
      <c r="I51" s="210"/>
      <c r="J51" s="210"/>
    </row>
    <row r="52" spans="1:10" ht="15.75" customHeight="1">
      <c r="A52" s="356">
        <v>6.2</v>
      </c>
      <c r="B52" s="357"/>
      <c r="C52" s="208" t="s">
        <v>593</v>
      </c>
      <c r="D52" s="241"/>
      <c r="E52" s="280">
        <f>E51*E35</f>
        <v>7019557485.4349995</v>
      </c>
      <c r="F52" s="280">
        <f>F51*F35</f>
        <v>6931979088.9169998</v>
      </c>
      <c r="G52" s="297"/>
      <c r="H52" s="211"/>
      <c r="I52" s="210"/>
      <c r="J52" s="210"/>
    </row>
    <row r="53" spans="1:10" ht="15.75" customHeight="1" thickBot="1">
      <c r="A53" s="352">
        <v>6.2</v>
      </c>
      <c r="B53" s="353">
        <v>6.3</v>
      </c>
      <c r="C53" s="248" t="s">
        <v>581</v>
      </c>
      <c r="D53" s="248"/>
      <c r="E53" s="281">
        <f>E52/E34</f>
        <v>3.2344985191524914E-2</v>
      </c>
      <c r="F53" s="281">
        <f>F52/F34</f>
        <v>3.5397898214625315E-2</v>
      </c>
      <c r="G53" s="297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4" t="s">
        <v>557</v>
      </c>
      <c r="F55" s="344"/>
    </row>
    <row r="56" spans="1:10">
      <c r="B56" s="251"/>
      <c r="C56" s="253" t="s">
        <v>594</v>
      </c>
      <c r="D56" s="252"/>
      <c r="E56" s="378" t="s">
        <v>558</v>
      </c>
      <c r="F56" s="344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79"/>
      <c r="F63" s="379"/>
    </row>
    <row r="64" spans="1:10" ht="14.25" customHeight="1">
      <c r="A64" s="256"/>
      <c r="B64" s="256"/>
      <c r="C64" s="257"/>
      <c r="D64" s="173"/>
      <c r="E64" s="380"/>
      <c r="F64" s="380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GCw/Va7rUvPt8cvQ960U7MSdwm8=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w/hDFC7HS3ov0pJkwVqQBqcQBkg=</DigestValue>
    </Reference>
  </SignedInfo>
  <SignatureValue>LAyJfgKiTwpPK7KX/91t62zwE03jYbDfKYWuAp/i5NCI4mAS80VKBaJlVOBGUrPSppOWX8MXYgXg
PAMmAdJRkvBORCDejCXGxTQMeOyDM87Kvowr+yckUgBMeQYvMAjuLdQtXo5w8IA+7QytCoitIfFT
HcxDmS9YrohvP+T1/CM=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lNMjyOE7jfzMgglIIdlXaSKSCwc=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8eWirtUWZiWJZeBwWtiQjKQq/QY=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SJCmSVNRQWbGY7spq8V8Dk8MDZ0=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3ehYGwvanwa7fMnBSdReoO5GwnU=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2024-06-10T07:03:36Z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2024-06-10T07:03:36Z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tTJIumaNUGC694paWY21XeWNgq0=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W4UaqcMbfs5atn2VAP00m8G6g4k=</DigestValue>
    </Reference>
  </SignedInfo>
  <SignatureValue>OdEUB5DJxbSpi6/gIZwZSlHQTWyQ0bGVjKQaE0jMrWgqKeMzboWbt1UZCkaTVh6dAbvii/VOBR/P
+1UABbTmrcpZHqBls6a3++wT8T238Tb/gIAWxCJqczMyChk+px5OEswSjhWPqeLj+LWvsyaIGztk
j6MD2JWb2vrNRh1zAkY=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lNMjyOE7jfzMgglIIdlXaSKSCwc=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8eWirtUWZiWJZeBwWtiQjKQq/QY=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SJCmSVNRQWbGY7spq8V8Dk8MDZ0=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3ehYGwvanwa7fMnBSdReoO5GwnU=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2024-06-10T10:19:57Z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2024-06-10T10:19:57Z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2023-06-05T07:07:22Z</cp:lastPrinted>
  <dcterms:created xsi:type="dcterms:W3CDTF">2014-09-25T08:23:57Z</dcterms:created>
  <dcterms:modified xsi:type="dcterms:W3CDTF">2024-06-10T01:19:06Z</dcterms:modified>
</cp:coreProperties>
</file>