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F45" i="27" l="1"/>
  <c r="F37" i="27"/>
  <c r="F39" i="27" l="1"/>
  <c r="E30" i="27" l="1"/>
  <c r="G19" i="27" l="1"/>
  <c r="E31" i="27" l="1"/>
  <c r="E52" i="27" l="1"/>
  <c r="E37" i="27" l="1"/>
  <c r="E39" i="27" s="1"/>
  <c r="E53" i="27"/>
  <c r="E45" i="27" l="1"/>
  <c r="E25" i="27" l="1"/>
  <c r="D20" i="27" s="1"/>
  <c r="D18" i="27" l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<sst xmlns="http://schemas.openxmlformats.org/spreadsheetml/2006/main" count="1388" uniqueCount="595">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</sst>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60" xfId="65" applyNumberFormat="1" applyFont="1" applyFill="1" applyBorder="1" applyAlignment="1">
      <alignment horizontal="right"/>
    </xf>
    <xf numFmtId="2" fontId="172" fillId="0" borderId="60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33" zoomScale="77" zoomScaleNormal="77" workbookViewId="0">
      <selection activeCell="E34" sqref="E34:E35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62" t="s">
        <v>561</v>
      </c>
      <c r="B1" s="362"/>
      <c r="C1" s="362"/>
      <c r="D1" s="362"/>
      <c r="E1" s="362"/>
      <c r="F1" s="362"/>
    </row>
    <row r="2" spans="1:6" ht="15.75" customHeight="1">
      <c r="A2" s="359" t="s">
        <v>562</v>
      </c>
      <c r="B2" s="359"/>
      <c r="C2" s="359"/>
      <c r="D2" s="359"/>
      <c r="E2" s="359"/>
      <c r="F2" s="359"/>
    </row>
    <row r="3" spans="1:6" ht="19.5" customHeight="1">
      <c r="A3" s="360" t="s">
        <v>582</v>
      </c>
      <c r="B3" s="360"/>
      <c r="C3" s="360"/>
      <c r="D3" s="360"/>
      <c r="E3" s="360"/>
      <c r="F3" s="360"/>
    </row>
    <row r="4" spans="1:6" ht="18" customHeight="1">
      <c r="A4" s="361" t="s">
        <v>563</v>
      </c>
      <c r="B4" s="361"/>
      <c r="C4" s="361"/>
      <c r="D4" s="361"/>
      <c r="E4" s="361"/>
      <c r="F4" s="361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2" t="s">
        <v>564</v>
      </c>
      <c r="B6" s="362"/>
      <c r="C6" s="362"/>
      <c r="D6" s="362"/>
      <c r="E6" s="362"/>
      <c r="F6" s="362"/>
    </row>
    <row r="7" spans="1:6" ht="15.75" customHeight="1">
      <c r="A7" s="362" t="s">
        <v>565</v>
      </c>
      <c r="B7" s="362"/>
      <c r="C7" s="362"/>
      <c r="D7" s="362"/>
      <c r="E7" s="362"/>
      <c r="F7" s="362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566</v>
      </c>
      <c r="D9" s="163" t="s">
        <v>567</v>
      </c>
      <c r="E9" s="169"/>
      <c r="F9" s="169"/>
    </row>
    <row r="10" spans="1:6" ht="15.75" customHeight="1">
      <c r="A10" s="169"/>
      <c r="B10" s="169"/>
      <c r="C10" s="170" t="s">
        <v>568</v>
      </c>
      <c r="D10" s="164" t="s">
        <v>569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559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560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593</v>
      </c>
    </row>
    <row r="17" spans="1:11" ht="15.75" customHeight="1">
      <c r="A17" s="172"/>
      <c r="B17" s="173" t="s">
        <v>539</v>
      </c>
      <c r="C17" s="172"/>
      <c r="D17" s="173" t="s">
        <v>594</v>
      </c>
    </row>
    <row r="18" spans="1:11" s="174" customFormat="1" ht="15.75" customHeight="1">
      <c r="A18" s="375" t="s">
        <v>570</v>
      </c>
      <c r="B18" s="375"/>
      <c r="C18" s="375"/>
      <c r="D18" s="161" t="str">
        <f>"Từ ngày "&amp;TEXT(G18,"dd/mm/yyyy")&amp;" đến "&amp;TEXT(G19,"dd/mm/yyyy")</f>
        <v>Từ ngày 20/05/2024 đến 26/05/2024</v>
      </c>
      <c r="G18" s="175">
        <v>45432</v>
      </c>
    </row>
    <row r="19" spans="1:11" ht="15.75" customHeight="1">
      <c r="A19" s="176"/>
      <c r="B19" s="177" t="s">
        <v>571</v>
      </c>
      <c r="C19" s="176"/>
      <c r="D19" s="162" t="str">
        <f>"From "&amp;TEXT(G18,"dd/mm/yyyy")&amp;" to "&amp;TEXT(G19,"dd/mm/yyyy")</f>
        <v>From 20/05/2024 to 26/05/2024</v>
      </c>
      <c r="G19" s="175">
        <f>G18+6</f>
        <v>45438</v>
      </c>
    </row>
    <row r="20" spans="1:11" ht="15.75" customHeight="1">
      <c r="A20" s="178">
        <v>5</v>
      </c>
      <c r="B20" s="178" t="s">
        <v>580</v>
      </c>
      <c r="C20" s="178"/>
      <c r="D20" s="179">
        <f>E25+1</f>
        <v>45439</v>
      </c>
      <c r="E20" s="180"/>
      <c r="F20" s="180"/>
      <c r="G20" s="175"/>
    </row>
    <row r="21" spans="1:11" ht="15.75" customHeight="1">
      <c r="A21" s="176"/>
      <c r="B21" s="177" t="s">
        <v>581</v>
      </c>
      <c r="C21" s="176"/>
      <c r="D21" s="341">
        <f>D20</f>
        <v>45439</v>
      </c>
      <c r="E21" s="341"/>
      <c r="F21" s="341"/>
      <c r="G21" s="341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50" t="s">
        <v>531</v>
      </c>
      <c r="B23" s="351"/>
      <c r="C23" s="352" t="s">
        <v>541</v>
      </c>
      <c r="D23" s="351"/>
      <c r="E23" s="182" t="s">
        <v>542</v>
      </c>
      <c r="F23" s="261" t="s">
        <v>542</v>
      </c>
    </row>
    <row r="24" spans="1:11" ht="15.75" customHeight="1">
      <c r="A24" s="353" t="s">
        <v>27</v>
      </c>
      <c r="B24" s="354"/>
      <c r="C24" s="355" t="s">
        <v>330</v>
      </c>
      <c r="D24" s="356"/>
      <c r="E24" s="183" t="s">
        <v>543</v>
      </c>
      <c r="F24" s="262" t="s">
        <v>543</v>
      </c>
    </row>
    <row r="25" spans="1:11" ht="15.75" customHeight="1">
      <c r="A25" s="184"/>
      <c r="B25" s="185"/>
      <c r="C25" s="186"/>
      <c r="D25" s="186"/>
      <c r="E25" s="187">
        <f>G19</f>
        <v>45438</v>
      </c>
      <c r="F25" s="287">
        <f>G18-1</f>
        <v>45431</v>
      </c>
      <c r="G25" s="188"/>
    </row>
    <row r="26" spans="1:11" ht="15.75" customHeight="1">
      <c r="A26" s="376" t="s">
        <v>572</v>
      </c>
      <c r="B26" s="377"/>
      <c r="C26" s="189" t="s">
        <v>544</v>
      </c>
      <c r="D26" s="189"/>
      <c r="E26" s="285"/>
      <c r="F26" s="284"/>
    </row>
    <row r="27" spans="1:11" ht="15.75" customHeight="1">
      <c r="A27" s="190"/>
      <c r="B27" s="191"/>
      <c r="C27" s="192" t="s">
        <v>545</v>
      </c>
      <c r="D27" s="193"/>
      <c r="E27" s="286"/>
      <c r="F27" s="283"/>
    </row>
    <row r="28" spans="1:11" ht="15.75" customHeight="1">
      <c r="A28" s="373">
        <v>1</v>
      </c>
      <c r="B28" s="374"/>
      <c r="C28" s="194" t="s">
        <v>546</v>
      </c>
      <c r="D28" s="195"/>
      <c r="E28" s="280"/>
      <c r="F28" s="288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7">
        <v>1.1000000000000001</v>
      </c>
      <c r="B30" s="358"/>
      <c r="C30" s="200" t="s">
        <v>584</v>
      </c>
      <c r="D30" s="201"/>
      <c r="E30" s="268">
        <f>F34</f>
        <v>70998436813</v>
      </c>
      <c r="F30" s="268">
        <v>71357062829</v>
      </c>
      <c r="G30" s="202"/>
      <c r="I30" s="202"/>
      <c r="J30" s="202"/>
      <c r="K30" s="202"/>
    </row>
    <row r="31" spans="1:11" ht="15.75" customHeight="1">
      <c r="A31" s="348">
        <v>1.2</v>
      </c>
      <c r="B31" s="349"/>
      <c r="C31" s="203" t="s">
        <v>585</v>
      </c>
      <c r="D31" s="204"/>
      <c r="E31" s="295">
        <f>F35</f>
        <v>10843.98</v>
      </c>
      <c r="F31" s="296">
        <v>10470.799999999999</v>
      </c>
      <c r="G31" s="202"/>
      <c r="I31" s="202"/>
      <c r="J31" s="202"/>
      <c r="K31" s="202"/>
    </row>
    <row r="32" spans="1:11" ht="15.75" customHeight="1">
      <c r="A32" s="373">
        <v>2</v>
      </c>
      <c r="B32" s="374"/>
      <c r="C32" s="194" t="s">
        <v>548</v>
      </c>
      <c r="D32" s="195"/>
      <c r="E32" s="251"/>
      <c r="F32" s="270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1"/>
      <c r="G33" s="202"/>
      <c r="I33" s="202"/>
      <c r="J33" s="202"/>
      <c r="K33" s="202"/>
    </row>
    <row r="34" spans="1:11" ht="15.75" customHeight="1">
      <c r="A34" s="357">
        <v>2.1</v>
      </c>
      <c r="B34" s="358"/>
      <c r="C34" s="200" t="s">
        <v>586</v>
      </c>
      <c r="D34" s="201"/>
      <c r="E34" s="298">
        <v>74567365927</v>
      </c>
      <c r="F34" s="268">
        <v>70998436813</v>
      </c>
      <c r="G34" s="202"/>
      <c r="I34" s="202"/>
      <c r="J34" s="202"/>
      <c r="K34" s="202"/>
    </row>
    <row r="35" spans="1:11" ht="15.75" customHeight="1">
      <c r="A35" s="348">
        <v>2.2000000000000002</v>
      </c>
      <c r="B35" s="349"/>
      <c r="C35" s="207" t="s">
        <v>587</v>
      </c>
      <c r="D35" s="199"/>
      <c r="E35" s="299">
        <v>10828.65</v>
      </c>
      <c r="F35" s="269">
        <v>10843.98</v>
      </c>
      <c r="G35" s="202"/>
      <c r="I35" s="202"/>
      <c r="J35" s="202"/>
      <c r="K35" s="202"/>
    </row>
    <row r="36" spans="1:11" ht="15.75" customHeight="1">
      <c r="A36" s="363">
        <v>3</v>
      </c>
      <c r="B36" s="364"/>
      <c r="C36" s="208" t="s">
        <v>575</v>
      </c>
      <c r="D36" s="209"/>
      <c r="E36" s="253"/>
      <c r="F36" s="272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576</v>
      </c>
      <c r="D37" s="213"/>
      <c r="E37" s="304">
        <f>E34-E30</f>
        <v>3568929114</v>
      </c>
      <c r="F37" s="304">
        <f>F34-F30</f>
        <v>-358626016</v>
      </c>
      <c r="G37" s="202"/>
      <c r="I37" s="202"/>
      <c r="J37" s="202"/>
      <c r="K37" s="202"/>
    </row>
    <row r="38" spans="1:11" ht="15.75" customHeight="1">
      <c r="A38" s="365">
        <v>3.1</v>
      </c>
      <c r="B38" s="366"/>
      <c r="C38" s="214" t="s">
        <v>550</v>
      </c>
      <c r="D38" s="215"/>
      <c r="E38" s="302"/>
      <c r="F38" s="272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1">
        <f>E37-E41</f>
        <v>-187779505</v>
      </c>
      <c r="F39" s="301">
        <f>F37-F41</f>
        <v>2431490156</v>
      </c>
      <c r="G39" s="202"/>
      <c r="I39" s="202"/>
      <c r="J39" s="202"/>
      <c r="K39" s="202"/>
    </row>
    <row r="40" spans="1:11" ht="15.75" customHeight="1">
      <c r="A40" s="346">
        <v>3.2</v>
      </c>
      <c r="B40" s="347"/>
      <c r="C40" s="219" t="s">
        <v>583</v>
      </c>
      <c r="D40" s="220"/>
      <c r="E40" s="254"/>
      <c r="F40" s="273"/>
      <c r="G40" s="202"/>
      <c r="I40" s="202"/>
      <c r="J40" s="202"/>
      <c r="K40" s="202"/>
    </row>
    <row r="41" spans="1:11" ht="15.75" customHeight="1">
      <c r="A41" s="221"/>
      <c r="B41" s="222"/>
      <c r="C41" s="166" t="s">
        <v>578</v>
      </c>
      <c r="D41" s="218"/>
      <c r="E41" s="304">
        <v>3756708619</v>
      </c>
      <c r="F41" s="304">
        <v>-2790116172</v>
      </c>
      <c r="G41" s="202"/>
      <c r="I41" s="202"/>
      <c r="J41" s="202"/>
      <c r="K41" s="202"/>
    </row>
    <row r="42" spans="1:11" ht="15.75" customHeight="1">
      <c r="A42" s="346">
        <v>3.3</v>
      </c>
      <c r="B42" s="347"/>
      <c r="C42" s="214" t="s">
        <v>552</v>
      </c>
      <c r="D42" s="215"/>
      <c r="E42" s="255"/>
      <c r="F42" s="274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5"/>
      <c r="G43" s="202"/>
      <c r="I43" s="202"/>
      <c r="J43" s="202"/>
      <c r="K43" s="202"/>
    </row>
    <row r="44" spans="1:11" ht="15.75" customHeight="1">
      <c r="A44" s="289">
        <v>4</v>
      </c>
      <c r="B44" s="290">
        <v>4</v>
      </c>
      <c r="C44" s="224" t="s">
        <v>573</v>
      </c>
      <c r="D44" s="215"/>
      <c r="E44" s="257"/>
      <c r="F44" s="276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577</v>
      </c>
      <c r="D45" s="218"/>
      <c r="E45" s="258">
        <f>E35/E31-1</f>
        <v>-1.4136875944071869E-3</v>
      </c>
      <c r="F45" s="258">
        <f>F35/F31-1</f>
        <v>3.5640065706536328E-2</v>
      </c>
      <c r="G45" s="297"/>
      <c r="I45" s="202"/>
      <c r="J45" s="202"/>
      <c r="K45" s="202"/>
    </row>
    <row r="46" spans="1:11" ht="15.75" customHeight="1">
      <c r="A46" s="367">
        <v>5</v>
      </c>
      <c r="B46" s="368"/>
      <c r="C46" s="227" t="s">
        <v>554</v>
      </c>
      <c r="D46" s="228"/>
      <c r="E46" s="259"/>
      <c r="F46" s="277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8"/>
      <c r="G47" s="202"/>
      <c r="I47" s="202"/>
      <c r="J47" s="202"/>
      <c r="K47" s="202"/>
    </row>
    <row r="48" spans="1:11" ht="15.75" customHeight="1">
      <c r="A48" s="371">
        <v>5.0999999999999996</v>
      </c>
      <c r="B48" s="372"/>
      <c r="C48" s="231" t="s">
        <v>588</v>
      </c>
      <c r="D48" s="201"/>
      <c r="E48" s="300">
        <v>11660.59</v>
      </c>
      <c r="F48" s="279">
        <v>11660.59</v>
      </c>
      <c r="G48" s="202"/>
      <c r="I48" s="202"/>
      <c r="J48" s="202"/>
      <c r="K48" s="202"/>
    </row>
    <row r="49" spans="1:11" ht="15.75" customHeight="1">
      <c r="A49" s="371">
        <v>5.2</v>
      </c>
      <c r="B49" s="372"/>
      <c r="C49" s="232" t="s">
        <v>589</v>
      </c>
      <c r="D49" s="233"/>
      <c r="E49" s="300">
        <v>9662.59</v>
      </c>
      <c r="F49" s="279">
        <v>9662.59</v>
      </c>
      <c r="G49" s="202"/>
      <c r="I49" s="202"/>
      <c r="J49" s="202"/>
      <c r="K49" s="202"/>
    </row>
    <row r="50" spans="1:11" ht="15.75" customHeight="1">
      <c r="A50" s="369">
        <v>6</v>
      </c>
      <c r="B50" s="370"/>
      <c r="C50" s="234" t="s">
        <v>574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3">
        <v>6.1</v>
      </c>
      <c r="B51" s="294">
        <v>6.1</v>
      </c>
      <c r="C51" s="236" t="s">
        <v>590</v>
      </c>
      <c r="D51" s="237"/>
      <c r="E51" s="305">
        <v>0</v>
      </c>
      <c r="F51" s="305">
        <v>0</v>
      </c>
      <c r="G51" s="282"/>
      <c r="I51" s="202"/>
      <c r="J51" s="202"/>
      <c r="K51" s="202"/>
    </row>
    <row r="52" spans="1:11" ht="15.75" customHeight="1">
      <c r="A52" s="371">
        <v>6.2</v>
      </c>
      <c r="B52" s="372"/>
      <c r="C52" s="200" t="s">
        <v>591</v>
      </c>
      <c r="D52" s="231"/>
      <c r="E52" s="303">
        <f>E51*E35</f>
        <v>0</v>
      </c>
      <c r="F52" s="303">
        <v>0</v>
      </c>
      <c r="G52" s="281"/>
      <c r="I52" s="202"/>
      <c r="J52" s="202"/>
      <c r="K52" s="202"/>
    </row>
    <row r="53" spans="1:11" ht="15.75" customHeight="1" thickBot="1">
      <c r="A53" s="291">
        <v>6.2</v>
      </c>
      <c r="B53" s="292">
        <v>6.3</v>
      </c>
      <c r="C53" s="238" t="s">
        <v>579</v>
      </c>
      <c r="D53" s="238"/>
      <c r="E53" s="267">
        <f>E52/E34</f>
        <v>0</v>
      </c>
      <c r="F53" s="267">
        <v>0</v>
      </c>
      <c r="G53" s="281"/>
      <c r="H53" s="297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3" t="s">
        <v>557</v>
      </c>
      <c r="F55" s="343"/>
      <c r="I55" s="202"/>
    </row>
    <row r="56" spans="1:11">
      <c r="B56" s="241"/>
      <c r="C56" s="243" t="s">
        <v>592</v>
      </c>
      <c r="D56" s="242"/>
      <c r="E56" s="342" t="s">
        <v>558</v>
      </c>
      <c r="F56" s="343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4"/>
      <c r="F63" s="344"/>
    </row>
    <row r="64" spans="1:11" ht="14.25" customHeight="1">
      <c r="A64" s="246"/>
      <c r="B64" s="246"/>
      <c r="C64" s="247"/>
      <c r="D64" s="172"/>
      <c r="E64" s="345"/>
      <c r="F64" s="345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RK5rapLWcjEdqIXabjOYu7bN7C8=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V3kW7rKyyTR84HMl6fctw6aSoOQ=</DigestValue>
    </Reference>
  </SignedInfo>
  <SignatureValue>Tknur9RaVqaeiSBiC07S4lpxg44hAANUqu61fq2nIiqALeoKuVzvNM9kFKUMUkbyRVrA8eW4m9XY
kt57UZewTa3lHO+eO2/5BuIs/CkPSl6ktWGwM+F9XCB0UftkiSfjol1COGxvIn50xz/KNJb0h5md
cmmdKx6J+n7wlpNCBPY=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EtYhxSxzQLYJE0u3K1ygrolp8pk=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HY5Bq3nJdGldNsSUoEnxDcE5Xfc=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wl5HRSYfja2c2M64k4R53BprChU=</DigestValue>
      </Reference>
      <Reference URI="/xl/styles.xml?ContentType=application/vnd.openxmlformats-officedocument.spreadsheetml.styles+xml">
        <DigestMethod Algorithm="http://www.w3.org/2000/09/xmldsig#sha1"/>
        <DigestValue>8qo0mrhTIP3dNIr0GQRHJpTaHVQ=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4hZYmf25qc2Ho0lal5ZZ9yEEHho=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o1Po2bTVBuRrq7EHAe7lECom8Eg=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2024-05-27T07:12:08Z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2024-05-27T07:12:08Z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DH0GGNmjMbz+2+0+oFSJfxfbQLg=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e9mgmZ9Yz0krTzs+XLRpj4ZfFpQ=</DigestValue>
    </Reference>
  </SignedInfo>
  <SignatureValue>NjuL3MgSa9NmfxrfKaOO6WdmEZwWUGXJUc+AlrSTSo2QDVxnDNO1eWYI4SLWgK+Cl4aVrMYZtO2d
gmVuxFgKIyrMtyr2AKbNcwDZGrP0h8hyyHxOquqZqkvr0ro+u+SlUEiTXrBVgBpwhdFXrmNK/6gB
zv5AIERnMnPhVzzTLFI=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EtYhxSxzQLYJE0u3K1ygrolp8pk=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HY5Bq3nJdGldNsSUoEnxDcE5Xfc=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wl5HRSYfja2c2M64k4R53BprChU=</DigestValue>
      </Reference>
      <Reference URI="/xl/styles.xml?ContentType=application/vnd.openxmlformats-officedocument.spreadsheetml.styles+xml">
        <DigestMethod Algorithm="http://www.w3.org/2000/09/xmldsig#sha1"/>
        <DigestValue>8qo0mrhTIP3dNIr0GQRHJpTaHVQ=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4hZYmf25qc2Ho0lal5ZZ9yEEHho=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o1Po2bTVBuRrq7EHAe7lECom8Eg=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2024-05-27T09:24:21Z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2024-05-27T09:24:21Z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2024-05-27T02:04:37Z</dcterms:modified>
</cp:coreProperties>
</file>