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39" i="27"/>
  <c r="F37" i="27"/>
  <c r="F53" i="27" l="1"/>
  <c r="F52" i="27"/>
  <c r="G19" i="27" l="1"/>
  <c r="D20" i="27" s="1"/>
  <c r="E30" i="27" l="1"/>
  <c r="E31" i="27"/>
  <c r="E52" i="27" l="1"/>
  <c r="E53" i="27" s="1"/>
  <c r="E37" i="27" l="1"/>
  <c r="E39" i="27" s="1"/>
  <c r="F25" i="27" l="1"/>
  <c r="E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<sst xmlns="http://schemas.openxmlformats.org/spreadsheetml/2006/main" count="1388" uniqueCount="597">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</sst>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7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6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6" fontId="146" fillId="0" borderId="16">
      <alignment horizontal="left" vertical="top"/>
    </xf>
    <xf numFmtId="166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8" fontId="149" fillId="0" borderId="0" applyFont="0" applyFill="0" applyBorder="0" applyAlignment="0" applyProtection="0"/>
    <xf numFmtId="169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5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9" zoomScale="75" zoomScaleNormal="75" workbookViewId="0">
      <selection activeCell="H43" sqref="H4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7" t="s">
        <v>564</v>
      </c>
      <c r="B2" s="367"/>
      <c r="C2" s="367"/>
      <c r="D2" s="367"/>
      <c r="E2" s="367"/>
      <c r="F2" s="367"/>
    </row>
    <row r="3" spans="1:6" ht="19.5" customHeight="1">
      <c r="A3" s="368" t="s">
        <v>584</v>
      </c>
      <c r="B3" s="368"/>
      <c r="C3" s="368"/>
      <c r="D3" s="368"/>
      <c r="E3" s="368"/>
      <c r="F3" s="368"/>
    </row>
    <row r="4" spans="1:6" ht="18" customHeight="1">
      <c r="A4" s="369" t="s">
        <v>565</v>
      </c>
      <c r="B4" s="369"/>
      <c r="C4" s="369"/>
      <c r="D4" s="369"/>
      <c r="E4" s="369"/>
      <c r="F4" s="36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2" t="s">
        <v>572</v>
      </c>
      <c r="B18" s="362"/>
      <c r="C18" s="362"/>
      <c r="D18" s="161" t="str">
        <f>"Từ ngày "&amp;TEXT(G18,"dd/mm/yyyy")&amp;" đến "&amp;TEXT(G19,"dd/mm/yyyy")</f>
        <v>Từ ngày 13/05/2024 đến 19/05/2024</v>
      </c>
      <c r="G18" s="176">
        <v>45425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13/05/2024 to 19/05/2024</v>
      </c>
      <c r="G19" s="176">
        <f>G18+6</f>
        <v>45431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45432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7">
        <f>D20</f>
        <v>45432</v>
      </c>
      <c r="E21" s="377"/>
      <c r="F21" s="377"/>
      <c r="G21" s="37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0" t="s">
        <v>531</v>
      </c>
      <c r="B23" s="371"/>
      <c r="C23" s="372" t="s">
        <v>541</v>
      </c>
      <c r="D23" s="371"/>
      <c r="E23" s="184" t="s">
        <v>542</v>
      </c>
      <c r="F23" s="272" t="s">
        <v>560</v>
      </c>
      <c r="H23" s="179"/>
      <c r="K23" s="185"/>
    </row>
    <row r="24" spans="1:11" ht="15.75" customHeight="1">
      <c r="A24" s="373" t="s">
        <v>27</v>
      </c>
      <c r="B24" s="374"/>
      <c r="C24" s="375" t="s">
        <v>330</v>
      </c>
      <c r="D24" s="37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45431</v>
      </c>
      <c r="F25" s="191">
        <f>+G18-1</f>
        <v>45424</v>
      </c>
      <c r="G25" s="192"/>
      <c r="H25" s="179"/>
      <c r="K25" s="185"/>
    </row>
    <row r="26" spans="1:11" ht="15.75" customHeight="1">
      <c r="A26" s="365" t="s">
        <v>574</v>
      </c>
      <c r="B26" s="36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4"/>
      <c r="F27" s="277"/>
      <c r="H27" s="200"/>
      <c r="K27" s="195"/>
    </row>
    <row r="28" spans="1:11" ht="15.75" customHeight="1">
      <c r="A28" s="358">
        <v>1</v>
      </c>
      <c r="B28" s="359"/>
      <c r="C28" s="201" t="s">
        <v>546</v>
      </c>
      <c r="D28" s="202"/>
      <c r="E28" s="295"/>
      <c r="F28" s="29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0">
        <v>1.1000000000000001</v>
      </c>
      <c r="B30" s="361"/>
      <c r="C30" s="208" t="s">
        <v>586</v>
      </c>
      <c r="D30" s="209"/>
      <c r="E30" s="163">
        <f>F34</f>
        <v>162477891787</v>
      </c>
      <c r="F30" s="282">
        <v>151307413218</v>
      </c>
      <c r="G30" s="210"/>
      <c r="H30" s="211"/>
      <c r="I30" s="210"/>
      <c r="J30" s="210"/>
      <c r="K30" s="185"/>
    </row>
    <row r="31" spans="1:11" ht="15.75" customHeight="1">
      <c r="A31" s="363">
        <v>1.2</v>
      </c>
      <c r="B31" s="364"/>
      <c r="C31" s="212" t="s">
        <v>587</v>
      </c>
      <c r="D31" s="213"/>
      <c r="E31" s="261">
        <f>F35</f>
        <v>12202.8</v>
      </c>
      <c r="F31" s="283">
        <v>12133.83</v>
      </c>
      <c r="G31" s="210"/>
      <c r="H31" s="211"/>
      <c r="I31" s="210"/>
      <c r="J31" s="210"/>
      <c r="K31" s="185"/>
    </row>
    <row r="32" spans="1:11" ht="15.75" customHeight="1">
      <c r="A32" s="358">
        <v>2</v>
      </c>
      <c r="B32" s="359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0">
        <v>2.1</v>
      </c>
      <c r="B34" s="361"/>
      <c r="C34" s="208" t="s">
        <v>588</v>
      </c>
      <c r="D34" s="209"/>
      <c r="E34" s="303">
        <v>172724034483</v>
      </c>
      <c r="F34" s="282">
        <v>162477891787</v>
      </c>
      <c r="G34" s="210"/>
      <c r="H34" s="211"/>
      <c r="I34" s="210"/>
      <c r="J34" s="210"/>
      <c r="K34" s="216"/>
    </row>
    <row r="35" spans="1:11" ht="15.75" customHeight="1">
      <c r="A35" s="363">
        <v>2.2000000000000002</v>
      </c>
      <c r="B35" s="364"/>
      <c r="C35" s="217" t="s">
        <v>589</v>
      </c>
      <c r="D35" s="207"/>
      <c r="E35" s="304">
        <v>12504.95</v>
      </c>
      <c r="F35" s="283">
        <v>12202.8</v>
      </c>
      <c r="G35" s="210"/>
      <c r="H35" s="211"/>
      <c r="I35" s="210"/>
      <c r="J35" s="210"/>
    </row>
    <row r="36" spans="1:11" ht="15.75" customHeight="1">
      <c r="A36" s="345">
        <v>3</v>
      </c>
      <c r="B36" s="346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10246142696</v>
      </c>
      <c r="F37" s="275">
        <f>F34-F30</f>
        <v>11170478569</v>
      </c>
      <c r="G37" s="210"/>
      <c r="H37" s="211"/>
      <c r="I37" s="210"/>
      <c r="J37" s="210"/>
    </row>
    <row r="38" spans="1:11" ht="15.75" customHeight="1">
      <c r="A38" s="347">
        <v>3.1</v>
      </c>
      <c r="B38" s="348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3909844317</v>
      </c>
      <c r="F39" s="265">
        <f>F37-F41</f>
        <v>821245685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87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5">
        <v>6336298379</v>
      </c>
      <c r="F41" s="305">
        <v>10349232884</v>
      </c>
      <c r="G41" s="210"/>
      <c r="H41" s="300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88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89"/>
      <c r="G43" s="210"/>
      <c r="H43" s="211"/>
      <c r="I43" s="210"/>
      <c r="J43" s="210"/>
    </row>
    <row r="44" spans="1:11" ht="15.75" customHeight="1">
      <c r="A44" s="345">
        <v>4</v>
      </c>
      <c r="B44" s="351">
        <v>4</v>
      </c>
      <c r="C44" s="234" t="s">
        <v>575</v>
      </c>
      <c r="D44" s="225"/>
      <c r="E44" s="301"/>
      <c r="F44" s="302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2.4760710656570817E-2</v>
      </c>
      <c r="F45" s="269">
        <f>F35/F31-1</f>
        <v>5.6841079856895238E-3</v>
      </c>
      <c r="G45" s="200"/>
      <c r="H45" s="211"/>
      <c r="I45" s="210"/>
      <c r="J45" s="210"/>
    </row>
    <row r="46" spans="1:11" ht="15.75" customHeight="1">
      <c r="A46" s="345">
        <v>5</v>
      </c>
      <c r="B46" s="351"/>
      <c r="C46" s="237" t="s">
        <v>554</v>
      </c>
      <c r="D46" s="238"/>
      <c r="E46" s="270"/>
      <c r="F46" s="29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1"/>
      <c r="G47" s="210"/>
      <c r="H47" s="211"/>
      <c r="I47" s="210"/>
      <c r="J47" s="210"/>
    </row>
    <row r="48" spans="1:11" ht="15.75" customHeight="1">
      <c r="A48" s="356">
        <v>5.0999999999999996</v>
      </c>
      <c r="B48" s="357"/>
      <c r="C48" s="241" t="s">
        <v>590</v>
      </c>
      <c r="D48" s="209"/>
      <c r="E48" s="307">
        <v>12961.94</v>
      </c>
      <c r="F48" s="292">
        <v>12961.94</v>
      </c>
      <c r="G48" s="210"/>
      <c r="H48" s="211"/>
      <c r="I48" s="210"/>
      <c r="J48" s="210"/>
    </row>
    <row r="49" spans="1:10" ht="15.75" customHeight="1">
      <c r="A49" s="356">
        <v>5.2</v>
      </c>
      <c r="B49" s="357"/>
      <c r="C49" s="242" t="s">
        <v>591</v>
      </c>
      <c r="D49" s="243"/>
      <c r="E49" s="307">
        <v>9899.41</v>
      </c>
      <c r="F49" s="293">
        <v>9820.85</v>
      </c>
      <c r="G49" s="210"/>
      <c r="H49" s="211"/>
      <c r="I49" s="210"/>
      <c r="J49" s="210"/>
    </row>
    <row r="50" spans="1:10" ht="15.75" customHeight="1">
      <c r="A50" s="354">
        <v>6</v>
      </c>
      <c r="B50" s="355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6">
        <v>6.1</v>
      </c>
      <c r="B51" s="357">
        <v>6.1</v>
      </c>
      <c r="C51" s="246" t="s">
        <v>592</v>
      </c>
      <c r="D51" s="247"/>
      <c r="E51" s="306">
        <v>566557.1</v>
      </c>
      <c r="F51" s="299">
        <v>566557.1</v>
      </c>
      <c r="G51" s="298"/>
      <c r="H51" s="211"/>
      <c r="I51" s="210"/>
      <c r="J51" s="210"/>
    </row>
    <row r="52" spans="1:10" ht="15.75" customHeight="1">
      <c r="A52" s="356">
        <v>6.2</v>
      </c>
      <c r="B52" s="357"/>
      <c r="C52" s="208" t="s">
        <v>593</v>
      </c>
      <c r="D52" s="241"/>
      <c r="E52" s="280">
        <f>E51*E35</f>
        <v>7084768207.6450005</v>
      </c>
      <c r="F52" s="280">
        <f>F51*F35</f>
        <v>6913582979.8799992</v>
      </c>
      <c r="G52" s="297"/>
      <c r="H52" s="211"/>
      <c r="I52" s="210"/>
      <c r="J52" s="210"/>
    </row>
    <row r="53" spans="1:10" ht="15.75" customHeight="1" thickBot="1">
      <c r="A53" s="352">
        <v>6.2</v>
      </c>
      <c r="B53" s="353">
        <v>6.3</v>
      </c>
      <c r="C53" s="248" t="s">
        <v>581</v>
      </c>
      <c r="D53" s="248"/>
      <c r="E53" s="281">
        <f>E52/E34</f>
        <v>4.1017848088433249E-2</v>
      </c>
      <c r="F53" s="281">
        <f>F52/F34</f>
        <v>4.2550915105073764E-2</v>
      </c>
      <c r="G53" s="297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78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9"/>
      <c r="F63" s="379"/>
    </row>
    <row r="64" spans="1:10" ht="14.25" customHeight="1">
      <c r="A64" s="256"/>
      <c r="B64" s="256"/>
      <c r="C64" s="257"/>
      <c r="D64" s="173"/>
      <c r="E64" s="380"/>
      <c r="F64" s="380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TAtx/9mtszrB4yKwzDf+yPgJS8Y=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T7CymYG1jEueZXDeS7QRe9NKqTo=</DigestValue>
    </Reference>
  </SignedInfo>
  <SignatureValue>uB9Eeir44dkPy7IvhcD4EWUUV8AujkalI/C5Gma8StxoVsWMK/RixwB0D8Qb5BQB1f9eYDHkZ6HP
6pXeHdMFP4GlQkH/dw4vPOOCkiAylfzp9RnKpxj9eQ9n6Mo9mCBrGF+PxvPyyM7tvUAlk8tESMlV
dcfIS2EQUyxcBMrta4U=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lNMjyOE7jfzMgglIIdlXaSKSCwc=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8eWirtUWZiWJZeBwWtiQjKQq/QY=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ATYb7vqlo5HwCsKzJXoAN61YgcQ=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sczrx1HZg7znK35ZKpGmXdNIPWQ=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2024-05-20T11:08:59Z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2024-05-20T11:08:59Z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gGvwB9On2/75MHOIjS96vWF7lvs=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xULnpStxycfP+GpQ5UDkIFTAbnU=</DigestValue>
    </Reference>
  </SignedInfo>
  <SignatureValue>b2gpD47UaVuMkHp5DnflE2Y15Px2gtnaw4hWJ3GaXwycHzuntZqvnGHZh8uL95DnQhpLZki0ApT/
gMB9VT4/o72Tok+6guNHLoq11sPfKVvptgP8k1lhjXHuvv6vkHzc7UqbEOk8zrcuGWCuLgY/VRZX
H9pRaTU29U0rKlmA0lM=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lNMjyOE7jfzMgglIIdlXaSKSCwc=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8eWirtUWZiWJZeBwWtiQjKQq/QY=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ATYb7vqlo5HwCsKzJXoAN61YgcQ=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sczrx1HZg7znK35ZKpGmXdNIPWQ=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2024-05-20T11:26:20Z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2024-05-20T11:26:20Z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2024-05-20T01:51:46Z</dcterms:modified>
</cp:coreProperties>
</file>