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QUY\2024\QUÝ 1.2024\"/>
    </mc:Choice>
  </mc:AlternateContent>
  <bookViews>
    <workbookView xWindow="0" yWindow="0" windowWidth="24000" windowHeight="8100" tabRatio="944" firstSheet="2" activeTab="7"/>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BCDanhMucDauTu_06029!$A$1:$G$79</definedName>
    <definedName name="_xlnm.Print_Area" localSheetId="10">BCHoatDongVay_06026!$A$1:$K$38</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calcOnSave="0"/>
</workbook>
</file>

<file path=xl/calcChain.xml><?xml version="1.0" encoding="utf-8"?>
<calcChain xmlns="http://schemas.openxmlformats.org/spreadsheetml/2006/main">
  <c r="G56" i="11" l="1"/>
  <c r="G46" i="11" l="1"/>
  <c r="D18" i="29" l="1"/>
  <c r="L78" i="12" l="1"/>
  <c r="F34" i="9"/>
  <c r="J9" i="12" l="1"/>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20" i="12"/>
  <c r="L19" i="12"/>
  <c r="F33" i="11"/>
  <c r="D33" i="11"/>
  <c r="D41" i="12" l="1"/>
  <c r="D9" i="27" l="1"/>
  <c r="F15" i="9" l="1"/>
  <c r="F17" i="9" l="1"/>
  <c r="F18" i="9"/>
  <c r="F19" i="9"/>
  <c r="F24" i="9"/>
  <c r="F30" i="9"/>
  <c r="F33" i="9"/>
  <c r="F36" i="9"/>
  <c r="F37" i="9"/>
  <c r="F38" i="9"/>
  <c r="F40" i="9"/>
  <c r="F42" i="9"/>
  <c r="F43" i="9"/>
  <c r="F44" i="9"/>
  <c r="F45" i="9"/>
  <c r="F46" i="9"/>
  <c r="F47" i="9"/>
  <c r="F50" i="9"/>
  <c r="F51" i="9"/>
  <c r="F52" i="9"/>
  <c r="F54" i="9"/>
  <c r="F55" i="9"/>
  <c r="F56" i="9"/>
  <c r="F57" i="9"/>
  <c r="K16" i="9" l="1"/>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15" i="9"/>
  <c r="O85" i="12" l="1"/>
  <c r="O86" i="12"/>
  <c r="F53" i="11" l="1"/>
  <c r="F61" i="11" s="1"/>
  <c r="L80" i="12"/>
  <c r="L81" i="12"/>
  <c r="L82" i="12"/>
  <c r="L83" i="12"/>
  <c r="L84" i="12"/>
  <c r="C58" i="29" l="1"/>
  <c r="A58" i="29"/>
  <c r="M76" i="12" l="1"/>
  <c r="O76" i="12" s="1"/>
  <c r="M77" i="12"/>
  <c r="O77" i="12" s="1"/>
  <c r="M79" i="12"/>
  <c r="O79" i="12" s="1"/>
  <c r="M80" i="12"/>
  <c r="O80" i="12" s="1"/>
  <c r="M81" i="12"/>
  <c r="O81" i="12" s="1"/>
  <c r="M83" i="12"/>
  <c r="O83" i="12" s="1"/>
  <c r="M84" i="12"/>
  <c r="O84" i="12" s="1"/>
  <c r="M85" i="12"/>
  <c r="M86" i="12"/>
  <c r="I1" i="12"/>
  <c r="M78" i="12"/>
  <c r="O78" i="12" s="1"/>
  <c r="M82" i="12"/>
  <c r="O82" i="12" s="1"/>
  <c r="L88" i="12"/>
  <c r="F51" i="11" l="1"/>
  <c r="F36" i="11"/>
  <c r="D36" i="11"/>
  <c r="D42" i="11" s="1"/>
  <c r="F42" i="11" l="1"/>
  <c r="G23" i="12"/>
  <c r="M53" i="12"/>
  <c r="O53" i="12" s="1"/>
  <c r="M54" i="12"/>
  <c r="O54" i="12" s="1"/>
  <c r="M55" i="12"/>
  <c r="O55" i="12" s="1"/>
  <c r="M65" i="12"/>
  <c r="O65" i="12" s="1"/>
  <c r="M66" i="12"/>
  <c r="O66" i="12" s="1"/>
  <c r="M67" i="12"/>
  <c r="O67" i="12" s="1"/>
  <c r="M45" i="12"/>
  <c r="O45" i="12" s="1"/>
  <c r="M20" i="12"/>
  <c r="O20" i="12" s="1"/>
  <c r="M21" i="12"/>
  <c r="O21" i="12" s="1"/>
  <c r="M31" i="12"/>
  <c r="O31" i="12" s="1"/>
  <c r="M32" i="12"/>
  <c r="O32" i="12" s="1"/>
  <c r="M33" i="12"/>
  <c r="O33" i="12" s="1"/>
  <c r="M47" i="12"/>
  <c r="O47" i="12" s="1"/>
  <c r="M48" i="12"/>
  <c r="O48" i="12" s="1"/>
  <c r="M49" i="12"/>
  <c r="O49" i="12" s="1"/>
  <c r="M50" i="12"/>
  <c r="O50" i="12" s="1"/>
  <c r="M51" i="12"/>
  <c r="O51" i="12" s="1"/>
  <c r="M52" i="12"/>
  <c r="O52" i="12" s="1"/>
  <c r="M56" i="12"/>
  <c r="O56" i="12" s="1"/>
  <c r="M57" i="12"/>
  <c r="O57" i="12" s="1"/>
  <c r="M58" i="12"/>
  <c r="O58" i="12" s="1"/>
  <c r="M59" i="12"/>
  <c r="O59" i="12" s="1"/>
  <c r="M60" i="12"/>
  <c r="O60" i="12" s="1"/>
  <c r="M61" i="12"/>
  <c r="O61" i="12" s="1"/>
  <c r="M62" i="12"/>
  <c r="O62" i="12" s="1"/>
  <c r="M63" i="12"/>
  <c r="M64" i="12"/>
  <c r="O64" i="12" s="1"/>
  <c r="M68" i="12"/>
  <c r="O68" i="12" s="1"/>
  <c r="M69" i="12"/>
  <c r="O69" i="12" s="1"/>
  <c r="M70" i="12"/>
  <c r="O70" i="12" s="1"/>
  <c r="M71" i="12"/>
  <c r="O71" i="12" s="1"/>
  <c r="M72" i="12"/>
  <c r="O72" i="12" s="1"/>
  <c r="M73" i="12"/>
  <c r="O73" i="12" s="1"/>
  <c r="M74" i="12"/>
  <c r="O74" i="12" s="1"/>
  <c r="M75" i="12"/>
  <c r="O75" i="12" s="1"/>
  <c r="M46" i="12"/>
  <c r="O46" i="12" s="1"/>
  <c r="M40" i="12"/>
  <c r="O40" i="12" s="1"/>
  <c r="M41" i="12"/>
  <c r="O41" i="12" s="1"/>
  <c r="M42" i="12"/>
  <c r="O42" i="12" s="1"/>
  <c r="M43" i="12"/>
  <c r="O43" i="12" s="1"/>
  <c r="M44" i="12"/>
  <c r="O44" i="12" s="1"/>
  <c r="M22" i="12"/>
  <c r="O22" i="12" s="1"/>
  <c r="M23" i="12"/>
  <c r="O23" i="12" s="1"/>
  <c r="M24" i="12"/>
  <c r="O24" i="12" s="1"/>
  <c r="M25" i="12"/>
  <c r="O25" i="12" s="1"/>
  <c r="M26" i="12"/>
  <c r="O26" i="12" s="1"/>
  <c r="M27" i="12"/>
  <c r="O27" i="12" s="1"/>
  <c r="M28" i="12"/>
  <c r="O28" i="12" s="1"/>
  <c r="M29" i="12"/>
  <c r="O29" i="12" s="1"/>
  <c r="M30" i="12"/>
  <c r="O30" i="12" s="1"/>
  <c r="M34" i="12"/>
  <c r="O34" i="12" s="1"/>
  <c r="M35" i="12"/>
  <c r="O35" i="12" s="1"/>
  <c r="M36" i="12"/>
  <c r="O36" i="12" s="1"/>
  <c r="M37" i="12"/>
  <c r="O37" i="12" s="1"/>
  <c r="M38" i="12"/>
  <c r="O38" i="12" s="1"/>
  <c r="M39" i="12"/>
  <c r="O39" i="12" s="1"/>
  <c r="B10" i="29"/>
  <c r="A5" i="29"/>
  <c r="F62" i="11" l="1"/>
  <c r="G26" i="11" s="1"/>
  <c r="O63" i="12"/>
  <c r="E66" i="11"/>
  <c r="E23" i="28" s="1"/>
  <c r="D45" i="12" s="1"/>
  <c r="I26" i="8" s="1"/>
  <c r="D29" i="20" s="1"/>
  <c r="E35" i="21" s="1"/>
  <c r="E27" i="22" s="1"/>
  <c r="F36" i="23" s="1"/>
  <c r="A66" i="11"/>
  <c r="A23" i="28" s="1"/>
  <c r="A45" i="12" s="1"/>
  <c r="A26" i="8" s="1"/>
  <c r="A29" i="20" s="1"/>
  <c r="A35" i="21" s="1"/>
  <c r="A27" i="22" s="1"/>
  <c r="A36" i="23" s="1"/>
  <c r="D55" i="10"/>
  <c r="A55" i="10"/>
  <c r="D60" i="9"/>
  <c r="A60" i="9"/>
  <c r="D63" i="17"/>
  <c r="A63" i="17"/>
  <c r="G19" i="11" l="1"/>
  <c r="G30" i="11"/>
  <c r="G16" i="11"/>
  <c r="G42" i="11"/>
  <c r="G32" i="11"/>
  <c r="G55" i="11"/>
  <c r="G27" i="11"/>
  <c r="G21" i="11"/>
  <c r="G24" i="11"/>
  <c r="G20" i="11"/>
  <c r="G54" i="11"/>
  <c r="G31" i="11"/>
  <c r="G29" i="11"/>
  <c r="G28" i="11"/>
  <c r="G36" i="11"/>
  <c r="G53" i="11"/>
  <c r="G25" i="11"/>
  <c r="G33" i="11"/>
  <c r="G23" i="11"/>
  <c r="G22" i="11"/>
  <c r="G18" i="11"/>
  <c r="G17" i="11"/>
  <c r="G61" i="11"/>
  <c r="G51" i="11"/>
  <c r="M18" i="12"/>
  <c r="O18" i="12" s="1"/>
  <c r="M19" i="12" l="1"/>
  <c r="I33" i="12"/>
  <c r="F49" i="17"/>
  <c r="F50" i="17"/>
  <c r="F48" i="17"/>
  <c r="K1" i="12" l="1"/>
  <c r="D23" i="12" s="1"/>
  <c r="O19" i="12"/>
  <c r="M88" i="12"/>
  <c r="L1" i="12" s="1"/>
  <c r="G15" i="12"/>
  <c r="A5" i="12" l="1"/>
  <c r="C10" i="12"/>
  <c r="O49" i="16" l="1"/>
  <c r="N49" i="16"/>
  <c r="M49" i="16"/>
  <c r="G21" i="12" l="1"/>
  <c r="D21" i="12" s="1"/>
  <c r="D10" i="28" l="1"/>
  <c r="A5" i="28"/>
  <c r="G18" i="12" l="1"/>
  <c r="G17" i="12"/>
  <c r="G16" i="12"/>
  <c r="B10" i="17" l="1"/>
  <c r="D15" i="12" l="1"/>
  <c r="B3" i="19"/>
  <c r="D16" i="12" l="1"/>
  <c r="D17" i="12"/>
  <c r="D18" i="12"/>
  <c r="B4" i="19"/>
  <c r="G22" i="12" l="1"/>
  <c r="D22" i="12" s="1"/>
  <c r="B5" i="19" l="1"/>
  <c r="A5" i="20"/>
  <c r="A4" i="21" s="1"/>
  <c r="A4" i="23"/>
  <c r="A4" i="22"/>
  <c r="C10" i="20"/>
  <c r="C9" i="21" s="1"/>
  <c r="C9" i="22" s="1"/>
  <c r="C9" i="23" s="1"/>
  <c r="C4" i="19" l="1"/>
  <c r="C3" i="19"/>
  <c r="C6" i="19" l="1"/>
  <c r="C7" i="19"/>
  <c r="B2" i="19" l="1"/>
  <c r="C2" i="19"/>
  <c r="A5" i="8" l="1"/>
  <c r="D10" i="8"/>
  <c r="C10" i="11"/>
  <c r="A5" i="11"/>
  <c r="C10" i="10"/>
  <c r="A5" i="10"/>
  <c r="C10" i="9"/>
  <c r="A5" i="9"/>
  <c r="E12" i="17"/>
  <c r="D12" i="17"/>
  <c r="A5" i="17"/>
  <c r="A5" i="16"/>
  <c r="B10" i="16"/>
  <c r="C5" i="19"/>
</calcChain>
</file>

<file path=xl/sharedStrings.xml><?xml version="1.0" encoding="utf-8"?>
<sst xmlns="http://schemas.openxmlformats.org/spreadsheetml/2006/main" count="1074" uniqueCount="726">
  <si>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</si>
  <si>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</si>
  <si>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</si>
  <si>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</si>
  <si>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</si>
  <si>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</si>
  <si>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</si>
  <si>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</si>
  <si>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</si>
  <si>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</si>
  <si>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</si>
  <si>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</si>
  <si>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</si>
  <si>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</si>
  <si>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</si>
  <si>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</si>
  <si>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</si>
  <si>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</si>
  <si>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</si>
  <si>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</si>
  <si>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</si>
  <si>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</si>
  <si>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</si>
  <si>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</si>
  <si>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</si>
  <si>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</si>
  <si>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</si>
  <si>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</si>
  <si>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</si>
  <si>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</si>
  <si>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</si>
  <si>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</si>
  <si>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</si>
  <si>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</si>
  <si>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</si>
  <si>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</si>
  <si>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</si>
  <si>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</si>
  <si>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</si>
  <si>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</si>
  <si>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</si>
  <si>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</si>
  <si>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</si>
  <si>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</si>
  <si>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</si>
  <si>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</si>
  <si>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</si>
  <si>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</si>
  <si>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</si>
  <si>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</si>
  <si>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</si>
  <si>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</si>
  <si>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</si>
  <si>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</si>
  <si>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</si>
  <si>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</si>
  <si>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</si>
  <si>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</si>
  <si>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</si>
  <si>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</si>
  <si>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</si>
  <si>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</si>
  <si>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</si>
  <si>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</si>
  <si>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</si>
  <si>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</si>
  <si>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</si>
  <si>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</si>
  <si>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</si>
  <si>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</si>
  <si>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</si>
  <si>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</si>
  <si>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</si>
  <si>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</si>
  <si>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</si>
  <si>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</si>
  <si>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</si>
  <si>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</si>
  <si>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</si>
  <si>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</si>
  <si>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</si>
  <si>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</si>
  <si>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</si>
  <si>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</si>
  <si>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</si>
  <si>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</si>
  <si>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</si>
  <si>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</si>
  <si>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</si>
  <si>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</si>
  <si>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</si>
  <si>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</si>
  <si>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</si>
  <si>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</si>
  <si>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</si>
  <si>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</si>
  <si>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</si>
  <si>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</si>
  <si>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</si>
  <si>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</si>
  <si>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</si>
  <si>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</si>
  <si>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</si>
  <si>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</si>
  <si>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</si>
  <si>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</si>
  <si>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</si>
  <si>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</si>
  <si>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</si>
  <si>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</si>
  <si>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</si>
  <si>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</si>
  <si>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</si>
  <si>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</si>
  <si>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</si>
  <si>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</si>
  <si>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</si>
  <si>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</si>
  <si>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</si>
  <si>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</si>
  <si>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</si>
  <si>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</si>
  <si>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</si>
  <si>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</si>
  <si>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</si>
  <si>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</si>
  <si>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</si>
  <si>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</si>
  <si>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</si>
  <si>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</si>
  <si>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</si>
  <si>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</si>
  <si>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</si>
  <si>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</si>
  <si>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</si>
  <si>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</si>
  <si>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</si>
  <si>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</si>
  <si>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</si>
  <si>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</si>
  <si>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</si>
  <si>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</si>
  <si>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</si>
  <si>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</si>
  <si>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</si>
  <si>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</si>
  <si>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</si>
  <si>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</si>
  <si>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</si>
  <si>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</si>
  <si>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</si>
  <si>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</si>
  <si>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</si>
  <si>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</si>
  <si>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</si>
  <si>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</si>
  <si>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</si>
  <si>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</si>
  <si>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</si>
  <si>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</si>
  <si>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</si>
  <si>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</si>
  <si>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</si>
  <si>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</si>
  <si>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</si>
  <si>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</si>
  <si>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</si>
  <si>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</si>
  <si>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</si>
  <si>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</si>
  <si>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</si>
  <si>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</si>
  <si>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</si>
  <si>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</si>
  <si>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</si>
  <si>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</si>
  <si>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</si>
  <si>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</si>
  <si>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</si>
  <si>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</si>
  <si>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</si>
  <si>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</si>
  <si>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</si>
  <si>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</si>
  <si>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</si>
  <si>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</si>
  <si>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</si>
  <si>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</si>
  <si>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</si>
  <si>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</si>
  <si>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</si>
  <si>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</si>
  <si>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</si>
  <si>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</si>
  <si>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</si>
  <si>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</si>
  <si>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</si>
  <si>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</si>
  <si>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</si>
  <si>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</si>
  <si>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</si>
  <si>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</si>
  <si>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</si>
  <si>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</si>
  <si>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</si>
  <si>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</si>
  <si>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</si>
  <si>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</si>
  <si>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</si>
  <si>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</si>
  <si>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</si>
  <si>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</si>
  <si>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</si>
  <si>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</si>
  <si>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</si>
  <si>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</si>
  <si>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</si>
  <si>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</si>
  <si>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</si>
  <si>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</si>
  <si>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</si>
  <si>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</si>
  <si>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</si>
  <si>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</si>
  <si>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</si>
  <si>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</si>
  <si>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</si>
  <si>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</si>
  <si>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</si>
  <si>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</si>
  <si>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</si>
  <si>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</si>
  <si>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</si>
  <si>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</si>
  <si>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</si>
  <si>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</si>
  <si>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</si>
  <si>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</si>
  <si>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</si>
  <si>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</si>
  <si>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</si>
  <si>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</si>
  <si>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</si>
  <si>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</si>
  <si>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</si>
  <si>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</si>
  <si>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</si>
  <si>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</si>
  <si>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</si>
  <si>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</si>
  <si>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</si>
  <si>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</si>
  <si>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</si>
  <si>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</si>
  <si>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</si>
  <si>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</si>
  <si>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</si>
  <si>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</si>
  <si>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</si>
  <si>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</si>
  <si>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</si>
  <si>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</si>
  <si>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</si>
  <si>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</si>
  <si>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</si>
  <si>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</si>
  <si>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</si>
  <si>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</si>
  <si>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</si>
  <si>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</si>
  <si>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</si>
  <si>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</si>
  <si>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</si>
  <si>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</si>
  <si>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</si>
  <si>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</si>
  <si>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</si>
  <si>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</si>
  <si>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</si>
  <si>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</si>
  <si>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</si>
  <si>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</si>
  <si>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</si>
  <si>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</si>
  <si>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</si>
  <si>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</si>
  <si>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</si>
  <si>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</si>
  <si>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</si>
  <si>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</si>
  <si>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</si>
  <si>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</si>
  <si>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</si>
  <si>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</si>
  <si>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</si>
  <si>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</si>
  <si>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</si>
  <si>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</si>
  <si>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</si>
  <si>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</si>
  <si>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</si>
  <si>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</si>
  <si>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</si>
  <si>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</si>
  <si>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</si>
  <si>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</si>
  <si>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</si>
  <si>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</si>
  <si>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</si>
  <si>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</si>
  <si>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</si>
  <si>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</si>
  <si>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</si>
  <si>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</si>
  <si>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</si>
  <si>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</si>
  <si>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</si>
  <si>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</si>
  <si>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</si>
  <si>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</si>
  <si>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</si>
  <si>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</si>
  <si>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</si>
  <si>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</si>
  <si>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</si>
  <si>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</si>
  <si>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</si>
  <si>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</si>
  <si>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</si>
  <si>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</si>
  <si>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</si>
  <si>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</si>
  <si>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</si>
  <si>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</si>
  <si>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</si>
  <si>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</si>
  <si>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</si>
  <si>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</si>
  <si>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</si>
  <si>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</si>
  <si>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</si>
  <si>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</si>
  <si>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</si>
  <si>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</si>
  <si>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</si>
  <si>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</si>
  <si>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</si>
  <si>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</si>
  <si>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</si>
  <si>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</si>
  <si>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</si>
  <si>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</si>
  <si>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</si>
  <si>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</si>
  <si>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</si>
  <si>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</si>
  <si>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</si>
  <si>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</si>
  <si>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</si>
  <si>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</si>
  <si>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</si>
  <si>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</si>
  <si>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</si>
  <si>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</si>
  <si>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</si>
  <si>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</si>
  <si>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</si>
  <si>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</si>
  <si>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</si>
  <si>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</si>
  <si>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</si>
  <si>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</si>
  <si>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</si>
  <si>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</si>
  <si>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</si>
  <si>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</si>
  <si>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</si>
  <si>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</si>
  <si>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</si>
  <si>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</si>
  <si>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</si>
  <si>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</si>
  <si>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</si>
  <si>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</si>
  <si>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</si>
  <si>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</si>
  <si>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</si>
  <si>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</si>
  <si>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</si>
  <si>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</si>
  <si>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</si>
  <si>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</si>
  <si>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</si>
  <si>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</si>
  <si>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</si>
  <si>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</si>
  <si>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</si>
  <si>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</si>
  <si>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</si>
  <si>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</si>
  <si>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</si>
  <si>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</si>
  <si>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</si>
  <si>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</si>
  <si>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</si>
  <si>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</si>
  <si>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</si>
  <si>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</si>
  <si>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</si>
  <si>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</si>
  <si>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</si>
  <si>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</si>
  <si>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</si>
  <si>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</si>
  <si>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</si>
  <si>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</si>
  <si>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</si>
  <si>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</si>
  <si>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</si>
  <si>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</si>
  <si>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</si>
  <si>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</si>
  <si>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</si>
  <si>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</si>
  <si>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</si>
  <si>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</si>
  <si>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</si>
  <si>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</si>
  <si>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</si>
  <si>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</si>
  <si>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</si>
  <si>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</si>
  <si>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</si>
  <si>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</si>
  <si>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</si>
  <si>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</si>
  <si>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</si>
  <si>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</si>
  <si>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</si>
  <si>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</si>
  <si>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</si>
  <si>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</si>
  <si>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</si>
  <si>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</si>
  <si>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</si>
  <si>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</si>
  <si>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</si>
  <si>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</si>
  <si>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</si>
  <si>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</si>
  <si>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</si>
  <si>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</si>
  <si>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</si>
  <si>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</si>
  <si>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</si>
  <si>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</si>
  <si>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</si>
  <si>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</si>
  <si>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</si>
  <si>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</si>
  <si>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</si>
  <si>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</si>
  <si>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</si>
  <si>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</si>
  <si>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</si>
  <si>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</si>
  <si>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</si>
  <si>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</si>
  <si>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</si>
  <si>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</si>
  <si>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</si>
  <si>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</si>
  <si>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</si>
  <si>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</si>
  <si>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</si>
  <si>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</si>
  <si>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</si>
  <si>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</si>
  <si>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</si>
  <si>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</si>
  <si>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</si>
  <si>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</si>
  <si>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</si>
  <si>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mua</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</si>
  <si>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</si>
  <si>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</si>
  <si>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</si>
  <si>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</si>
  <si>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</si>
  <si>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</si>
  <si>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</si>
  <si>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</si>
  <si>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</si>
  <si>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</si>
  <si>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</si>
  <si>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</si>
  <si>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</si>
  <si>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</si>
  <si>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</si>
  <si>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</si>
  <si>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</si>
  <si>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</si>
  <si>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</si>
  <si>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</si>
  <si>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</si>
  <si>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</si>
  <si>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</si>
  <si>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</si>
  <si>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</si>
  <si>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</si>
  <si>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</si>
  <si>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</si>
  <si>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</si>
  <si>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</si>
  <si>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</si>
  <si>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</si>
  <si>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</si>
  <si>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</si>
  <si>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</si>
  <si>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</si>
  <si>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</si>
  <si>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</si>
  <si>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</si>
  <si>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</si>
  <si>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</si>
  <si>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</si>
  <si>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</si>
  <si>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</si>
  <si>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</si>
  <si>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</si>
  <si>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</si>
  <si>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</si>
  <si>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</si>
  <si>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</si>
  <si>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</si>
  <si>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</si>
  <si>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</si>
  <si>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</si>
  <si>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</si>
  <si>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</si>
  <si>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</si>
  <si>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</si>
  <si>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</si>
  <si>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</si>
  <si>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</si>
  <si>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</si>
  <si>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</si>
  <si>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</si>
  <si>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</si>
  <si>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</si>
  <si>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</si>
  <si>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</si>
  <si>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</si>
  <si>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</si>
  <si>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</si>
  <si>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</si>
  <si>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</si>
  <si>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</si>
  <si>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</si>
  <si>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</si>
  <si>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</si>
  <si>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</si>
  <si>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</si>
  <si>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</si>
  <si>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</si>
  <si>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</si>
  <si>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</si>
  <si>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</si>
  <si>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</si>
  <si>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</si>
  <si>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</si>
  <si>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</si>
  <si>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</si>
  <si>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</si>
  <si>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</si>
  <si>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</si>
  <si>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</si>
  <si>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</si>
  <si>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</si>
  <si>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</si>
  <si>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</si>
  <si>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</si>
  <si>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</si>
  <si>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</si>
  <si>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</si>
  <si>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</si>
  <si>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</si>
  <si>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</si>
  <si>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</si>
  <si>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</si>
  <si>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</si>
  <si>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</si>
  <si>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</si>
  <si>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</si>
  <si>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</si>
  <si>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</si>
  <si>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</si>
  <si>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</si>
  <si>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</si>
  <si>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</si>
  <si>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</si>
  <si>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</si>
  <si>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</si>
  <si>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</si>
  <si>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</si>
  <si>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</si>
  <si>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</si>
  <si>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</si>
  <si>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</si>
  <si>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</si>
  <si>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</si>
  <si>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</si>
  <si>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</si>
  <si>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</si>
  <si>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</si>
  <si>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</si>
  <si>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</si>
  <si>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</si>
  <si>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</si>
  <si>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</si>
  <si>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</si>
  <si>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</si>
  <si>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</si>
  <si>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</si>
  <si>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</si>
  <si>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</si>
  <si>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</si>
  <si>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</si>
  <si>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</si>
  <si>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</si>
  <si>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</si>
  <si>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</si>
  <si>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</si>
  <si>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</si>
  <si>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</si>
  <si>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</si>
  <si>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</si>
  <si>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</si>
  <si>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</si>
  <si>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</si>
  <si>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</si>
  <si>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</si>
  <si>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</si>
  <si>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</si>
  <si>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</si>
  <si>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</si>
  <si>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</si>
  <si>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</si>
  <si>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ban</t>
  </si>
  <si>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</si>
  <si>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</si>
  <si>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</si>
  <si>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</si>
  <si>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</si>
  <si>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</si>
  <si>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</si>
  <si>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</si>
  <si>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</si>
  <si>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</si>
  <si>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</si>
  <si>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</si>
  <si>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</si>
  <si>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</si>
  <si>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</si>
  <si>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</si>
  <si>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</si>
  <si>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</si>
  <si>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</si>
  <si>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</si>
  <si>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</si>
  <si>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</si>
  <si>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</si>
  <si>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</si>
  <si>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</si>
  <si>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</si>
  <si>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</si>
  <si>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</si>
  <si>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</si>
  <si>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</si>
  <si>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</si>
  <si>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</si>
  <si>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</si>
  <si>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</si>
  <si>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</si>
  <si>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</si>
  <si>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</si>
  <si>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</si>
  <si>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</si>
  <si>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</si>
  <si>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</si>
  <si>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</si>
  <si>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</si>
  <si>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</si>
  <si>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</si>
  <si>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</si>
  <si>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</si>
  <si>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Kỳ này
This quarter</t>
  </si>
  <si>
    <t>Kỳ trước
Last quarter</t>
  </si>
  <si>
    <t>Quaterly</t>
  </si>
  <si>
    <t>KỲ BÁO CÁO/ THIS PERIOD
31/12/2023</t>
  </si>
  <si>
    <t>Ngày 31 tháng 12 năm 2023
As at 31 Dec 2023</t>
  </si>
  <si>
    <t>Quý 1 năm 2024/Quarter I 2024</t>
  </si>
  <si>
    <t>Ngày 31 tháng 03 năm 2024
As at 31 March 2024</t>
  </si>
  <si>
    <t>KỲ BÁO CÁO/ THIS PERIOD
31/03/2024</t>
  </si>
  <si>
    <t>Tại ngày 31 tháng 03 năm 2024/As at 31 Mar 2024</t>
  </si>
  <si>
    <t>Năm 2024
Year 2024</t>
  </si>
  <si>
    <t xml:space="preserve"> - </t>
  </si>
  <si>
    <r>
      <t xml:space="preserve">Quyền mua
</t>
    </r>
    <r>
      <rPr>
        <i/>
        <sz val="10"/>
        <rFont val="Tahoma"/>
        <family val="2"/>
      </rPr>
      <t>Rights</t>
    </r>
  </si>
  <si>
    <t>CTD</t>
  </si>
  <si>
    <t>GEG</t>
  </si>
  <si>
    <t>GEX</t>
  </si>
  <si>
    <t>HCM</t>
  </si>
  <si>
    <t>HDG</t>
  </si>
  <si>
    <t>HSG</t>
  </si>
  <si>
    <t>MSB</t>
  </si>
  <si>
    <t>PVT</t>
  </si>
  <si>
    <t>VCG</t>
  </si>
  <si>
    <t>CII</t>
  </si>
  <si>
    <t>KDH</t>
  </si>
  <si>
    <t>NLG</t>
  </si>
  <si>
    <t>DXG</t>
  </si>
  <si>
    <t>LCG</t>
  </si>
  <si>
    <t>IMP</t>
  </si>
  <si>
    <t>FMC</t>
  </si>
  <si>
    <t>TCH</t>
  </si>
  <si>
    <r>
      <rPr>
        <b/>
        <sz val="8"/>
        <rFont val="Tahoma"/>
        <family val="2"/>
      </rPr>
      <t>Ngày 09 tháng 04 năm 2024</t>
    </r>
    <r>
      <rPr>
        <sz val="8"/>
        <rFont val="Tahoma"/>
        <family val="2"/>
      </rPr>
      <t xml:space="preserve">
09 Apr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</si>
</sst>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_(* #,##0.0_);_(* \(#,##0.0\);_(* &quot;-&quot;??_);_(@_)"/>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 numFmtId="225" formatCode="dd/mm/yyyy;@"/>
    <numFmt numFmtId="226" formatCode="##,###,###,###,###"/>
    <numFmt numFmtId="227" formatCode="0.00000000000000%"/>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b/>
      <sz val="9"/>
      <name val="Tahoma"/>
      <family val="2"/>
    </font>
    <font>
      <sz val="9"/>
      <name val="Tahoma"/>
      <family val="2"/>
    </font>
    <font>
      <sz val="11"/>
      <name val="Tahoma"/>
      <family val="2"/>
    </font>
    <font>
      <sz val="8"/>
      <name val="Calibri"/>
      <family val="2"/>
      <scheme val="minor"/>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8.25"/>
      <color rgb="FFFF0000"/>
      <name val="Microsoft Sans Serif"/>
      <family val="2"/>
    </font>
    <font>
      <sz val="10"/>
      <color rgb="FF7030A0"/>
      <name val="Arial"/>
      <family val="2"/>
    </font>
    <font>
      <sz val="10"/>
      <color theme="1"/>
      <name val="Arial"/>
      <family val="2"/>
    </font>
    <font>
      <b/>
      <sz val="10"/>
      <color theme="1"/>
      <name val="Tahoma"/>
      <family val="2"/>
    </font>
    <font>
      <b/>
      <sz val="9.5"/>
      <color theme="1"/>
      <name val="Tahoma"/>
      <family val="2"/>
    </font>
    <font>
      <sz val="9.5"/>
      <color theme="1"/>
      <name val="Tahoma"/>
      <family val="2"/>
    </font>
    <font>
      <b/>
      <i/>
      <sz val="10"/>
      <color theme="1"/>
      <name val="Tahoma"/>
      <family val="2"/>
    </font>
  </fonts>
  <fills count="64">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5">
    <xf numFmtId="0" fontId="0" fillId="0" borderId="0"/>
    <xf numFmtId="169" fontId="14" fillId="0" borderId="0" quotePrefix="1" applyFont="0" applyFill="0" applyBorder="0" applyAlignment="0">
      <protection locked="0"/>
    </xf>
    <xf numFmtId="169" fontId="29" fillId="0" borderId="0" applyFont="0" applyFill="0" applyBorder="0" applyAlignment="0" applyProtection="0"/>
    <xf numFmtId="169" fontId="20" fillId="0" borderId="0" applyFont="0" applyFill="0" applyBorder="0" applyAlignment="0" applyProtection="0"/>
    <xf numFmtId="169" fontId="29"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9" fillId="0" borderId="0"/>
    <xf numFmtId="9" fontId="14" fillId="0" borderId="0" quotePrefix="1" applyFont="0" applyFill="0" applyBorder="0" applyAlignment="0">
      <protection locked="0"/>
    </xf>
    <xf numFmtId="9" fontId="29"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5" fontId="39" fillId="0" borderId="0" applyFont="0" applyFill="0" applyBorder="0" applyAlignment="0" applyProtection="0"/>
    <xf numFmtId="0" fontId="40" fillId="0" borderId="0" applyNumberFormat="0" applyFill="0" applyBorder="0" applyAlignment="0" applyProtection="0"/>
    <xf numFmtId="176" fontId="40" fillId="0" borderId="0" applyNumberFormat="0" applyFill="0" applyBorder="0" applyAlignment="0" applyProtection="0"/>
    <xf numFmtId="176" fontId="40" fillId="0" borderId="0" applyNumberFormat="0" applyFill="0" applyBorder="0" applyAlignment="0" applyProtection="0"/>
    <xf numFmtId="177" fontId="41" fillId="0" borderId="0" applyBorder="0"/>
    <xf numFmtId="0" fontId="14" fillId="0" borderId="0"/>
    <xf numFmtId="0" fontId="42"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3" fillId="0" borderId="0" applyFont="0" applyFill="0" applyBorder="0" applyAlignment="0" applyProtection="0"/>
    <xf numFmtId="179" fontId="44" fillId="0" borderId="0" applyFont="0" applyFill="0" applyBorder="0" applyAlignment="0" applyProtection="0"/>
    <xf numFmtId="38" fontId="43" fillId="0" borderId="0" applyFont="0" applyFill="0" applyBorder="0" applyAlignment="0" applyProtection="0"/>
    <xf numFmtId="41" fontId="45" fillId="0" borderId="0" applyFont="0" applyFill="0" applyBorder="0" applyAlignment="0" applyProtection="0"/>
    <xf numFmtId="9" fontId="46" fillId="0" borderId="0" applyFont="0" applyFill="0" applyBorder="0" applyAlignment="0" applyProtection="0"/>
    <xf numFmtId="165" fontId="47" fillId="0" borderId="0" applyFont="0" applyFill="0" applyBorder="0" applyAlignment="0" applyProtection="0"/>
    <xf numFmtId="0" fontId="48"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9" fillId="0" borderId="0"/>
    <xf numFmtId="0" fontId="14" fillId="0" borderId="0" applyNumberFormat="0" applyFill="0" applyBorder="0" applyAlignment="0" applyProtection="0"/>
    <xf numFmtId="0" fontId="50" fillId="0" borderId="0"/>
    <xf numFmtId="0" fontId="50" fillId="0" borderId="0"/>
    <xf numFmtId="0" fontId="51" fillId="0" borderId="0">
      <alignment vertical="top"/>
    </xf>
    <xf numFmtId="166" fontId="52" fillId="0" borderId="0" applyFont="0" applyFill="0" applyBorder="0" applyAlignment="0" applyProtection="0"/>
    <xf numFmtId="0" fontId="53" fillId="0" borderId="0" applyNumberFormat="0" applyFill="0" applyBorder="0" applyAlignment="0" applyProtection="0"/>
    <xf numFmtId="166" fontId="52" fillId="0" borderId="0" applyFont="0" applyFill="0" applyBorder="0" applyAlignment="0" applyProtection="0"/>
    <xf numFmtId="175" fontId="39" fillId="0" borderId="0" applyFont="0" applyFill="0" applyBorder="0" applyAlignment="0" applyProtection="0"/>
    <xf numFmtId="43" fontId="39" fillId="0" borderId="0" applyFont="0" applyFill="0" applyBorder="0" applyAlignment="0" applyProtection="0"/>
    <xf numFmtId="180" fontId="52" fillId="0" borderId="0" applyFont="0" applyFill="0" applyBorder="0" applyAlignment="0" applyProtection="0"/>
    <xf numFmtId="41" fontId="39" fillId="0" borderId="0" applyFont="0" applyFill="0" applyBorder="0" applyAlignment="0" applyProtection="0"/>
    <xf numFmtId="166" fontId="52" fillId="0" borderId="0" applyFont="0" applyFill="0" applyBorder="0" applyAlignment="0" applyProtection="0"/>
    <xf numFmtId="180" fontId="52" fillId="0" borderId="0" applyFont="0" applyFill="0" applyBorder="0" applyAlignment="0" applyProtection="0"/>
    <xf numFmtId="43" fontId="39" fillId="0" borderId="0" applyFont="0" applyFill="0" applyBorder="0" applyAlignment="0" applyProtection="0"/>
    <xf numFmtId="181" fontId="52" fillId="0" borderId="0" applyFont="0" applyFill="0" applyBorder="0" applyAlignment="0" applyProtection="0"/>
    <xf numFmtId="41" fontId="39" fillId="0" borderId="0" applyFont="0" applyFill="0" applyBorder="0" applyAlignment="0" applyProtection="0"/>
    <xf numFmtId="43" fontId="39" fillId="0" borderId="0" applyFont="0" applyFill="0" applyBorder="0" applyAlignment="0" applyProtection="0"/>
    <xf numFmtId="181" fontId="52" fillId="0" borderId="0" applyFont="0" applyFill="0" applyBorder="0" applyAlignment="0" applyProtection="0"/>
    <xf numFmtId="180" fontId="52" fillId="0" borderId="0" applyFont="0" applyFill="0" applyBorder="0" applyAlignment="0" applyProtection="0"/>
    <xf numFmtId="41" fontId="39" fillId="0" borderId="0" applyFont="0" applyFill="0" applyBorder="0" applyAlignment="0" applyProtection="0"/>
    <xf numFmtId="175" fontId="39" fillId="0" borderId="0" applyFont="0" applyFill="0" applyBorder="0" applyAlignment="0" applyProtection="0"/>
    <xf numFmtId="166" fontId="52" fillId="0" borderId="0" applyFont="0" applyFill="0" applyBorder="0" applyAlignment="0" applyProtection="0"/>
    <xf numFmtId="41" fontId="39" fillId="0" borderId="0" applyFont="0" applyFill="0" applyBorder="0" applyAlignment="0" applyProtection="0"/>
    <xf numFmtId="181" fontId="52" fillId="0" borderId="0" applyFont="0" applyFill="0" applyBorder="0" applyAlignment="0" applyProtection="0"/>
    <xf numFmtId="180" fontId="52" fillId="0" borderId="0" applyFont="0" applyFill="0" applyBorder="0" applyAlignment="0" applyProtection="0"/>
    <xf numFmtId="175" fontId="39" fillId="0" borderId="0" applyFont="0" applyFill="0" applyBorder="0" applyAlignment="0" applyProtection="0"/>
    <xf numFmtId="43" fontId="39" fillId="0" borderId="0" applyFont="0" applyFill="0" applyBorder="0" applyAlignment="0" applyProtection="0"/>
    <xf numFmtId="0" fontId="53" fillId="0" borderId="0" applyNumberForma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0" fontId="14" fillId="0" borderId="0"/>
    <xf numFmtId="0" fontId="54" fillId="0" borderId="0"/>
    <xf numFmtId="0" fontId="55" fillId="16" borderId="0"/>
    <xf numFmtId="9" fontId="56" fillId="0" borderId="0" applyBorder="0" applyAlignment="0" applyProtection="0"/>
    <xf numFmtId="0" fontId="57" fillId="16" borderId="0"/>
    <xf numFmtId="0" fontId="19" fillId="0" borderId="0"/>
    <xf numFmtId="176" fontId="58" fillId="17" borderId="0" applyNumberFormat="0" applyBorder="0" applyAlignment="0" applyProtection="0"/>
    <xf numFmtId="0" fontId="12" fillId="4" borderId="0" applyNumberFormat="0" applyBorder="0" applyAlignment="0" applyProtection="0"/>
    <xf numFmtId="176" fontId="58" fillId="18" borderId="0" applyNumberFormat="0" applyBorder="0" applyAlignment="0" applyProtection="0"/>
    <xf numFmtId="0" fontId="12" fillId="6" borderId="0" applyNumberFormat="0" applyBorder="0" applyAlignment="0" applyProtection="0"/>
    <xf numFmtId="176" fontId="58" fillId="19" borderId="0" applyNumberFormat="0" applyBorder="0" applyAlignment="0" applyProtection="0"/>
    <xf numFmtId="0" fontId="12" fillId="8" borderId="0" applyNumberFormat="0" applyBorder="0" applyAlignment="0" applyProtection="0"/>
    <xf numFmtId="176" fontId="58" fillId="20" borderId="0" applyNumberFormat="0" applyBorder="0" applyAlignment="0" applyProtection="0"/>
    <xf numFmtId="0" fontId="12" fillId="10" borderId="0" applyNumberFormat="0" applyBorder="0" applyAlignment="0" applyProtection="0"/>
    <xf numFmtId="176" fontId="58" fillId="21" borderId="0" applyNumberFormat="0" applyBorder="0" applyAlignment="0" applyProtection="0"/>
    <xf numFmtId="0" fontId="12" fillId="12" borderId="0" applyNumberFormat="0" applyBorder="0" applyAlignment="0" applyProtection="0"/>
    <xf numFmtId="176" fontId="58" fillId="22" borderId="0" applyNumberFormat="0" applyBorder="0" applyAlignment="0" applyProtection="0"/>
    <xf numFmtId="0" fontId="12" fillId="14" borderId="0" applyNumberFormat="0" applyBorder="0" applyAlignment="0" applyProtection="0"/>
    <xf numFmtId="0" fontId="59" fillId="16" borderId="0"/>
    <xf numFmtId="0" fontId="60" fillId="0" borderId="0"/>
    <xf numFmtId="0" fontId="61" fillId="0" borderId="0">
      <alignment wrapText="1"/>
    </xf>
    <xf numFmtId="176" fontId="58" fillId="23" borderId="0" applyNumberFormat="0" applyBorder="0" applyAlignment="0" applyProtection="0"/>
    <xf numFmtId="0" fontId="12" fillId="5" borderId="0" applyNumberFormat="0" applyBorder="0" applyAlignment="0" applyProtection="0"/>
    <xf numFmtId="176" fontId="58" fillId="24" borderId="0" applyNumberFormat="0" applyBorder="0" applyAlignment="0" applyProtection="0"/>
    <xf numFmtId="0" fontId="12" fillId="7" borderId="0" applyNumberFormat="0" applyBorder="0" applyAlignment="0" applyProtection="0"/>
    <xf numFmtId="176" fontId="58" fillId="25" borderId="0" applyNumberFormat="0" applyBorder="0" applyAlignment="0" applyProtection="0"/>
    <xf numFmtId="0" fontId="12" fillId="9" borderId="0" applyNumberFormat="0" applyBorder="0" applyAlignment="0" applyProtection="0"/>
    <xf numFmtId="176" fontId="58" fillId="20" borderId="0" applyNumberFormat="0" applyBorder="0" applyAlignment="0" applyProtection="0"/>
    <xf numFmtId="0" fontId="12" fillId="11" borderId="0" applyNumberFormat="0" applyBorder="0" applyAlignment="0" applyProtection="0"/>
    <xf numFmtId="176" fontId="58" fillId="23" borderId="0" applyNumberFormat="0" applyBorder="0" applyAlignment="0" applyProtection="0"/>
    <xf numFmtId="0" fontId="12" fillId="13" borderId="0" applyNumberFormat="0" applyBorder="0" applyAlignment="0" applyProtection="0"/>
    <xf numFmtId="176" fontId="58" fillId="26" borderId="0" applyNumberFormat="0" applyBorder="0" applyAlignment="0" applyProtection="0"/>
    <xf numFmtId="0" fontId="12" fillId="15" borderId="0" applyNumberFormat="0" applyBorder="0" applyAlignment="0" applyProtection="0"/>
    <xf numFmtId="176" fontId="62" fillId="27" borderId="0" applyNumberFormat="0" applyBorder="0" applyAlignment="0" applyProtection="0"/>
    <xf numFmtId="176" fontId="62" fillId="24" borderId="0" applyNumberFormat="0" applyBorder="0" applyAlignment="0" applyProtection="0"/>
    <xf numFmtId="176" fontId="62" fillId="25" borderId="0" applyNumberFormat="0" applyBorder="0" applyAlignment="0" applyProtection="0"/>
    <xf numFmtId="176" fontId="62" fillId="28" borderId="0" applyNumberFormat="0" applyBorder="0" applyAlignment="0" applyProtection="0"/>
    <xf numFmtId="176" fontId="62" fillId="29" borderId="0" applyNumberFormat="0" applyBorder="0" applyAlignment="0" applyProtection="0"/>
    <xf numFmtId="176" fontId="62" fillId="30" borderId="0" applyNumberFormat="0" applyBorder="0" applyAlignment="0" applyProtection="0"/>
    <xf numFmtId="176" fontId="62" fillId="31" borderId="0" applyNumberFormat="0" applyBorder="0" applyAlignment="0" applyProtection="0"/>
    <xf numFmtId="176" fontId="62" fillId="32" borderId="0" applyNumberFormat="0" applyBorder="0" applyAlignment="0" applyProtection="0"/>
    <xf numFmtId="176" fontId="62" fillId="33" borderId="0" applyNumberFormat="0" applyBorder="0" applyAlignment="0" applyProtection="0"/>
    <xf numFmtId="176" fontId="62" fillId="28" borderId="0" applyNumberFormat="0" applyBorder="0" applyAlignment="0" applyProtection="0"/>
    <xf numFmtId="176" fontId="62" fillId="29" borderId="0" applyNumberFormat="0" applyBorder="0" applyAlignment="0" applyProtection="0"/>
    <xf numFmtId="176" fontId="62" fillId="34" borderId="0" applyNumberFormat="0" applyBorder="0" applyAlignment="0" applyProtection="0"/>
    <xf numFmtId="0" fontId="63" fillId="0" borderId="0" applyNumberFormat="0" applyAlignment="0"/>
    <xf numFmtId="184" fontId="14" fillId="0" borderId="0" applyFont="0" applyFill="0" applyBorder="0" applyAlignment="0" applyProtection="0"/>
    <xf numFmtId="0" fontId="64" fillId="0" borderId="0" applyFont="0" applyFill="0" applyBorder="0" applyAlignment="0" applyProtection="0"/>
    <xf numFmtId="185" fontId="65" fillId="0" borderId="0" applyFont="0" applyFill="0" applyBorder="0" applyAlignment="0" applyProtection="0"/>
    <xf numFmtId="186" fontId="14" fillId="0" borderId="0" applyFont="0" applyFill="0" applyBorder="0" applyAlignment="0" applyProtection="0"/>
    <xf numFmtId="0" fontId="64" fillId="0" borderId="0" applyFont="0" applyFill="0" applyBorder="0" applyAlignment="0" applyProtection="0"/>
    <xf numFmtId="186" fontId="14" fillId="0" borderId="0" applyFont="0" applyFill="0" applyBorder="0" applyAlignment="0" applyProtection="0"/>
    <xf numFmtId="0" fontId="66" fillId="0" borderId="0">
      <alignment horizontal="center" wrapText="1"/>
      <protection locked="0"/>
    </xf>
    <xf numFmtId="187" fontId="67" fillId="0" borderId="0" applyFont="0" applyFill="0" applyBorder="0" applyAlignment="0" applyProtection="0"/>
    <xf numFmtId="0" fontId="64" fillId="0" borderId="0" applyFont="0" applyFill="0" applyBorder="0" applyAlignment="0" applyProtection="0"/>
    <xf numFmtId="187" fontId="67" fillId="0" borderId="0" applyFont="0" applyFill="0" applyBorder="0" applyAlignment="0" applyProtection="0"/>
    <xf numFmtId="188" fontId="67" fillId="0" borderId="0" applyFont="0" applyFill="0" applyBorder="0" applyAlignment="0" applyProtection="0"/>
    <xf numFmtId="0" fontId="64" fillId="0" borderId="0" applyFont="0" applyFill="0" applyBorder="0" applyAlignment="0" applyProtection="0"/>
    <xf numFmtId="188" fontId="67" fillId="0" borderId="0" applyFont="0" applyFill="0" applyBorder="0" applyAlignment="0" applyProtection="0"/>
    <xf numFmtId="175" fontId="39" fillId="0" borderId="0" applyFont="0" applyFill="0" applyBorder="0" applyAlignment="0" applyProtection="0"/>
    <xf numFmtId="176" fontId="68" fillId="18" borderId="0" applyNumberFormat="0" applyBorder="0" applyAlignment="0" applyProtection="0"/>
    <xf numFmtId="0" fontId="64" fillId="0" borderId="0"/>
    <xf numFmtId="0" fontId="54" fillId="0" borderId="0"/>
    <xf numFmtId="0" fontId="64" fillId="0" borderId="0"/>
    <xf numFmtId="37" fontId="69" fillId="0" borderId="0"/>
    <xf numFmtId="179" fontId="14" fillId="0" borderId="0" applyFont="0" applyFill="0" applyBorder="0" applyAlignment="0" applyProtection="0"/>
    <xf numFmtId="189" fontId="14" fillId="0" borderId="0" applyFont="0" applyFill="0" applyBorder="0" applyAlignment="0" applyProtection="0"/>
    <xf numFmtId="177" fontId="41" fillId="0" borderId="0" applyFill="0"/>
    <xf numFmtId="190" fontId="41" fillId="0" borderId="0" applyNumberFormat="0" applyFill="0" applyBorder="0" applyAlignment="0">
      <alignment horizontal="center"/>
    </xf>
    <xf numFmtId="0" fontId="70" fillId="0" borderId="0" applyNumberFormat="0" applyFill="0">
      <alignment horizontal="center" vertical="center" wrapText="1"/>
    </xf>
    <xf numFmtId="177" fontId="41" fillId="0" borderId="9" applyFill="0" applyBorder="0"/>
    <xf numFmtId="167" fontId="41" fillId="0" borderId="0" applyAlignment="0"/>
    <xf numFmtId="0" fontId="70" fillId="0" borderId="0" applyFill="0" applyBorder="0">
      <alignment horizontal="center" vertical="center"/>
    </xf>
    <xf numFmtId="0" fontId="70" fillId="0" borderId="0" applyFill="0" applyBorder="0">
      <alignment horizontal="center" vertical="center"/>
    </xf>
    <xf numFmtId="177" fontId="41" fillId="0" borderId="8" applyFill="0" applyBorder="0"/>
    <xf numFmtId="0" fontId="41" fillId="0" borderId="0" applyNumberFormat="0" applyAlignment="0"/>
    <xf numFmtId="0" fontId="54" fillId="0" borderId="0" applyFill="0" applyBorder="0">
      <alignment horizontal="center" vertical="center" wrapText="1"/>
    </xf>
    <xf numFmtId="0" fontId="70" fillId="0" borderId="0" applyFill="0" applyBorder="0">
      <alignment horizontal="center" vertical="center" wrapText="1"/>
    </xf>
    <xf numFmtId="177" fontId="41" fillId="0" borderId="0" applyFill="0"/>
    <xf numFmtId="0" fontId="41" fillId="0" borderId="0" applyNumberFormat="0" applyAlignment="0">
      <alignment horizontal="center"/>
    </xf>
    <xf numFmtId="0" fontId="54" fillId="0" borderId="0" applyFill="0">
      <alignment horizontal="center" vertical="center" wrapText="1"/>
    </xf>
    <xf numFmtId="0" fontId="70" fillId="0" borderId="0" applyFill="0">
      <alignment horizontal="center" vertical="center" wrapText="1"/>
    </xf>
    <xf numFmtId="177" fontId="41" fillId="0" borderId="0" applyFill="0"/>
    <xf numFmtId="0" fontId="41" fillId="0" borderId="0" applyNumberFormat="0" applyAlignment="0">
      <alignment horizontal="center"/>
    </xf>
    <xf numFmtId="0" fontId="41" fillId="0" borderId="0" applyFill="0">
      <alignment vertical="center" wrapText="1"/>
    </xf>
    <xf numFmtId="0" fontId="70" fillId="0" borderId="0">
      <alignment horizontal="center" vertical="center" wrapText="1"/>
    </xf>
    <xf numFmtId="177" fontId="41" fillId="0" borderId="0" applyFill="0"/>
    <xf numFmtId="0" fontId="54" fillId="0" borderId="0" applyNumberFormat="0" applyAlignment="0">
      <alignment horizontal="center"/>
    </xf>
    <xf numFmtId="0" fontId="41" fillId="0" borderId="0" applyFill="0">
      <alignment horizontal="center" vertical="center" wrapText="1"/>
    </xf>
    <xf numFmtId="0" fontId="70" fillId="0" borderId="0" applyFill="0">
      <alignment horizontal="center" vertical="center" wrapText="1"/>
    </xf>
    <xf numFmtId="177" fontId="71" fillId="0" borderId="0" applyFill="0"/>
    <xf numFmtId="0" fontId="41" fillId="0" borderId="0" applyNumberFormat="0" applyAlignment="0">
      <alignment horizontal="center"/>
    </xf>
    <xf numFmtId="0" fontId="41" fillId="0" borderId="0" applyFill="0">
      <alignment horizontal="center" vertical="center" wrapText="1"/>
    </xf>
    <xf numFmtId="0" fontId="70" fillId="0" borderId="0" applyFill="0">
      <alignment horizontal="center" vertical="center" wrapText="1"/>
    </xf>
    <xf numFmtId="177" fontId="72" fillId="0" borderId="0" applyFill="0"/>
    <xf numFmtId="0" fontId="41" fillId="0" borderId="0" applyNumberFormat="0" applyAlignment="0">
      <alignment horizontal="center"/>
    </xf>
    <xf numFmtId="0" fontId="73" fillId="0" borderId="0">
      <alignment horizontal="center" wrapText="1"/>
    </xf>
    <xf numFmtId="0" fontId="70" fillId="0" borderId="0" applyFill="0">
      <alignment horizontal="center" vertical="center" wrapText="1"/>
    </xf>
    <xf numFmtId="191" fontId="14" fillId="0" borderId="0" applyFill="0" applyBorder="0" applyAlignment="0"/>
    <xf numFmtId="176" fontId="74" fillId="16" borderId="10" applyNumberFormat="0" applyAlignment="0" applyProtection="0"/>
    <xf numFmtId="0" fontId="75" fillId="0" borderId="0"/>
    <xf numFmtId="192" fontId="52" fillId="0" borderId="0" applyFont="0" applyFill="0" applyBorder="0" applyAlignment="0" applyProtection="0"/>
    <xf numFmtId="176" fontId="76" fillId="35" borderId="11" applyNumberFormat="0" applyAlignment="0" applyProtection="0"/>
    <xf numFmtId="1" fontId="77"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51"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5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3" fontId="54" fillId="0" borderId="0"/>
    <xf numFmtId="193" fontId="54" fillId="0" borderId="0"/>
    <xf numFmtId="194" fontId="78" fillId="0" borderId="0"/>
    <xf numFmtId="3" fontId="14" fillId="0" borderId="0" applyFont="0" applyFill="0" applyBorder="0" applyAlignment="0" applyProtection="0"/>
    <xf numFmtId="3" fontId="14" fillId="0" borderId="0" applyFont="0" applyFill="0" applyBorder="0" applyAlignment="0" applyProtection="0"/>
    <xf numFmtId="0" fontId="79" fillId="0" borderId="0" applyNumberFormat="0" applyAlignment="0">
      <alignment horizontal="left"/>
    </xf>
    <xf numFmtId="0" fontId="80" fillId="0" borderId="0" applyNumberFormat="0" applyAlignment="0"/>
    <xf numFmtId="195" fontId="81" fillId="0" borderId="0" applyFont="0" applyFill="0" applyBorder="0" applyAlignment="0" applyProtection="0"/>
    <xf numFmtId="196" fontId="14" fillId="0" borderId="0" applyFont="0" applyFill="0" applyBorder="0" applyAlignment="0" applyProtection="0"/>
    <xf numFmtId="196" fontId="14" fillId="0" borderId="0" applyFont="0" applyFill="0" applyBorder="0" applyAlignment="0" applyProtection="0"/>
    <xf numFmtId="197" fontId="14" fillId="0" borderId="0"/>
    <xf numFmtId="0" fontId="14" fillId="0" borderId="0" applyFont="0" applyFill="0" applyBorder="0" applyAlignment="0" applyProtection="0"/>
    <xf numFmtId="0" fontId="14" fillId="0" borderId="0" applyFont="0" applyFill="0" applyBorder="0" applyAlignment="0" applyProtection="0"/>
    <xf numFmtId="198" fontId="14" fillId="0" borderId="0" applyFont="0" applyFill="0" applyBorder="0" applyAlignment="0" applyProtection="0"/>
    <xf numFmtId="199" fontId="14" fillId="0" borderId="0" applyFont="0" applyFill="0" applyBorder="0" applyAlignment="0" applyProtection="0"/>
    <xf numFmtId="200" fontId="14" fillId="0" borderId="0"/>
    <xf numFmtId="0" fontId="52" fillId="0" borderId="12">
      <alignment horizontal="left"/>
    </xf>
    <xf numFmtId="0" fontId="82" fillId="0" borderId="0" applyNumberFormat="0" applyAlignment="0">
      <alignment horizontal="left"/>
    </xf>
    <xf numFmtId="201" fontId="19" fillId="0" borderId="0" applyFont="0" applyFill="0" applyBorder="0" applyAlignment="0" applyProtection="0"/>
    <xf numFmtId="202" fontId="14" fillId="0" borderId="0" applyFont="0" applyFill="0" applyBorder="0" applyAlignment="0" applyProtection="0"/>
    <xf numFmtId="176" fontId="83"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3" fontId="19" fillId="0" borderId="13" applyFont="0" applyFill="0" applyBorder="0" applyProtection="0"/>
    <xf numFmtId="176" fontId="84" fillId="19" borderId="0" applyNumberFormat="0" applyBorder="0" applyAlignment="0" applyProtection="0"/>
    <xf numFmtId="38" fontId="63" fillId="16" borderId="0" applyNumberFormat="0" applyBorder="0" applyAlignment="0" applyProtection="0"/>
    <xf numFmtId="0" fontId="85" fillId="0" borderId="0">
      <alignment horizontal="left"/>
    </xf>
    <xf numFmtId="0" fontId="86" fillId="0" borderId="14" applyNumberFormat="0" applyAlignment="0" applyProtection="0">
      <alignment horizontal="left" vertical="center"/>
    </xf>
    <xf numFmtId="0" fontId="86" fillId="0" borderId="15">
      <alignment horizontal="left" vertical="center"/>
    </xf>
    <xf numFmtId="14" fontId="40" fillId="21" borderId="16">
      <alignment horizontal="center" vertical="center" wrapText="1"/>
    </xf>
    <xf numFmtId="0" fontId="87" fillId="0" borderId="0" applyNumberFormat="0" applyFill="0" applyBorder="0" applyAlignment="0" applyProtection="0"/>
    <xf numFmtId="176" fontId="88" fillId="0" borderId="17" applyNumberFormat="0" applyFill="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176" fontId="89" fillId="0" borderId="18"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6" fontId="90" fillId="0" borderId="19" applyNumberFormat="0" applyFill="0" applyAlignment="0" applyProtection="0"/>
    <xf numFmtId="176" fontId="90" fillId="0" borderId="0" applyNumberFormat="0" applyFill="0" applyBorder="0" applyAlignment="0" applyProtection="0"/>
    <xf numFmtId="14" fontId="40" fillId="21" borderId="16">
      <alignment horizontal="center" vertical="center" wrapText="1"/>
    </xf>
    <xf numFmtId="204" fontId="91" fillId="0" borderId="0">
      <protection locked="0"/>
    </xf>
    <xf numFmtId="204" fontId="91" fillId="0" borderId="0">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10" fontId="63" fillId="36" borderId="1" applyNumberFormat="0" applyBorder="0" applyAlignment="0" applyProtection="0"/>
    <xf numFmtId="0" fontId="95" fillId="0" borderId="0"/>
    <xf numFmtId="0" fontId="95" fillId="0" borderId="0"/>
    <xf numFmtId="0" fontId="95" fillId="0" borderId="0"/>
    <xf numFmtId="0" fontId="95" fillId="0" borderId="0"/>
    <xf numFmtId="0" fontId="95" fillId="0" borderId="0"/>
    <xf numFmtId="176" fontId="96" fillId="22" borderId="10" applyNumberFormat="0" applyAlignment="0" applyProtection="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91" fontId="97" fillId="37" borderId="0"/>
    <xf numFmtId="0" fontId="66" fillId="0" borderId="0" applyNumberFormat="0" applyFont="0" applyBorder="0" applyAlignment="0"/>
    <xf numFmtId="176" fontId="98" fillId="0" borderId="20" applyNumberFormat="0" applyFill="0" applyAlignment="0" applyProtection="0"/>
    <xf numFmtId="191" fontId="97" fillId="38" borderId="0"/>
    <xf numFmtId="38" fontId="50" fillId="0" borderId="0" applyFont="0" applyFill="0" applyBorder="0" applyAlignment="0" applyProtection="0"/>
    <xf numFmtId="40" fontId="50"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9" fillId="0" borderId="16"/>
    <xf numFmtId="205" fontId="100" fillId="0" borderId="21"/>
    <xf numFmtId="175" fontId="14" fillId="0" borderId="0" applyFont="0" applyFill="0" applyBorder="0" applyAlignment="0" applyProtection="0"/>
    <xf numFmtId="206" fontId="14" fillId="0" borderId="0" applyFont="0" applyFill="0" applyBorder="0" applyAlignment="0" applyProtection="0"/>
    <xf numFmtId="207" fontId="50" fillId="0" borderId="0" applyFont="0" applyFill="0" applyBorder="0" applyAlignment="0" applyProtection="0"/>
    <xf numFmtId="208" fontId="50" fillId="0" borderId="0" applyFont="0" applyFill="0" applyBorder="0" applyAlignment="0" applyProtection="0"/>
    <xf numFmtId="209" fontId="52" fillId="0" borderId="0" applyFont="0" applyFill="0" applyBorder="0" applyAlignment="0" applyProtection="0"/>
    <xf numFmtId="210" fontId="52" fillId="0" borderId="0" applyFont="0" applyFill="0" applyBorder="0" applyAlignment="0" applyProtection="0"/>
    <xf numFmtId="0" fontId="101" fillId="0" borderId="0" applyNumberFormat="0" applyFont="0" applyFill="0" applyAlignment="0"/>
    <xf numFmtId="176" fontId="102" fillId="39" borderId="0" applyNumberFormat="0" applyBorder="0" applyAlignment="0" applyProtection="0"/>
    <xf numFmtId="0" fontId="81" fillId="0" borderId="1"/>
    <xf numFmtId="0" fontId="81" fillId="0" borderId="1"/>
    <xf numFmtId="0" fontId="54" fillId="0" borderId="0"/>
    <xf numFmtId="0" fontId="54" fillId="0" borderId="0"/>
    <xf numFmtId="0" fontId="81" fillId="0" borderId="1"/>
    <xf numFmtId="37" fontId="103" fillId="0" borderId="0"/>
    <xf numFmtId="0" fontId="104" fillId="0" borderId="1" applyNumberFormat="0" applyFont="0" applyFill="0" applyBorder="0" applyAlignment="0">
      <alignment horizontal="center"/>
    </xf>
    <xf numFmtId="211" fontId="10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2" fillId="0" borderId="0"/>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2" fillId="0" borderId="0"/>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2" fillId="0" borderId="0"/>
    <xf numFmtId="0" fontId="106" fillId="0" borderId="0">
      <alignment vertical="top"/>
    </xf>
    <xf numFmtId="0" fontId="12" fillId="0" borderId="0"/>
    <xf numFmtId="0" fontId="12" fillId="0" borderId="0"/>
    <xf numFmtId="0" fontId="12" fillId="0" borderId="0"/>
    <xf numFmtId="0" fontId="12" fillId="0" borderId="0"/>
    <xf numFmtId="0" fontId="12" fillId="0" borderId="0"/>
    <xf numFmtId="176" fontId="14" fillId="0" borderId="0" applyNumberFormat="0" applyFill="0" applyBorder="0" applyAlignment="0" applyProtection="0"/>
    <xf numFmtId="0" fontId="12" fillId="0" borderId="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4" fillId="0" borderId="0"/>
    <xf numFmtId="0" fontId="51"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66" fillId="0" borderId="0">
      <alignment horizontal="right"/>
    </xf>
    <xf numFmtId="40" fontId="107" fillId="0" borderId="0">
      <alignment horizontal="center" wrapText="1"/>
    </xf>
    <xf numFmtId="176" fontId="51"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7" fontId="66" fillId="0" borderId="0" applyBorder="0" applyAlignment="0"/>
    <xf numFmtId="0" fontId="108" fillId="0" borderId="0"/>
    <xf numFmtId="212" fontId="52" fillId="0" borderId="0" applyFont="0" applyFill="0" applyBorder="0" applyAlignment="0" applyProtection="0"/>
    <xf numFmtId="213" fontId="52" fillId="0" borderId="0" applyFont="0" applyFill="0" applyBorder="0" applyAlignment="0" applyProtection="0"/>
    <xf numFmtId="0" fontId="14" fillId="0" borderId="0" applyFont="0" applyFill="0" applyBorder="0" applyAlignment="0" applyProtection="0"/>
    <xf numFmtId="0" fontId="54" fillId="0" borderId="0"/>
    <xf numFmtId="176" fontId="109" fillId="16" borderId="23" applyNumberFormat="0" applyAlignment="0" applyProtection="0"/>
    <xf numFmtId="14" fontId="66" fillId="0" borderId="0">
      <alignment horizontal="center" wrapText="1"/>
      <protection locked="0"/>
    </xf>
    <xf numFmtId="214"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1" fillId="0" borderId="0" applyFont="0" applyFill="0" applyBorder="0" applyAlignment="0" applyProtection="0"/>
    <xf numFmtId="9" fontId="12" fillId="0" borderId="0" applyFont="0" applyFill="0" applyBorder="0" applyAlignment="0" applyProtection="0"/>
    <xf numFmtId="9" fontId="51"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24" applyNumberFormat="0" applyBorder="0"/>
    <xf numFmtId="164" fontId="110" fillId="0" borderId="0"/>
    <xf numFmtId="0" fontId="50" fillId="0" borderId="0" applyNumberFormat="0" applyFont="0" applyFill="0" applyBorder="0" applyAlignment="0" applyProtection="0">
      <alignment horizontal="left"/>
    </xf>
    <xf numFmtId="38" fontId="41" fillId="16" borderId="25" applyFill="0">
      <alignment horizontal="right"/>
    </xf>
    <xf numFmtId="0" fontId="41" fillId="0" borderId="25" applyNumberFormat="0" applyFill="0" applyAlignment="0">
      <alignment horizontal="left" indent="7"/>
    </xf>
    <xf numFmtId="0" fontId="111" fillId="0" borderId="25" applyFill="0">
      <alignment horizontal="left" indent="8"/>
    </xf>
    <xf numFmtId="177" fontId="70" fillId="26" borderId="0" applyFill="0">
      <alignment horizontal="right"/>
    </xf>
    <xf numFmtId="0" fontId="70" fillId="40" borderId="0" applyNumberFormat="0">
      <alignment horizontal="right"/>
    </xf>
    <xf numFmtId="0" fontId="112" fillId="26" borderId="15" applyFill="0"/>
    <xf numFmtId="0" fontId="54" fillId="41" borderId="15" applyFill="0" applyBorder="0"/>
    <xf numFmtId="177" fontId="54" fillId="36" borderId="26" applyFill="0"/>
    <xf numFmtId="0" fontId="41" fillId="0" borderId="27" applyNumberFormat="0" applyAlignment="0"/>
    <xf numFmtId="0" fontId="112" fillId="0" borderId="0" applyFill="0">
      <alignment horizontal="left" indent="1"/>
    </xf>
    <xf numFmtId="0" fontId="113" fillId="36" borderId="0" applyFill="0">
      <alignment horizontal="left" indent="1"/>
    </xf>
    <xf numFmtId="177" fontId="41" fillId="22" borderId="26" applyFill="0"/>
    <xf numFmtId="0" fontId="41" fillId="0" borderId="26" applyNumberFormat="0" applyAlignment="0"/>
    <xf numFmtId="0" fontId="112" fillId="0" borderId="0" applyFill="0">
      <alignment horizontal="left" indent="2"/>
    </xf>
    <xf numFmtId="0" fontId="114" fillId="22" borderId="0" applyFill="0">
      <alignment horizontal="left" indent="2"/>
    </xf>
    <xf numFmtId="177" fontId="41" fillId="0" borderId="26" applyFill="0"/>
    <xf numFmtId="0" fontId="66" fillId="0" borderId="26" applyNumberFormat="0" applyAlignment="0"/>
    <xf numFmtId="0" fontId="115" fillId="0" borderId="0">
      <alignment horizontal="left" indent="3"/>
    </xf>
    <xf numFmtId="0" fontId="116" fillId="0" borderId="0" applyFill="0">
      <alignment horizontal="left" indent="3"/>
    </xf>
    <xf numFmtId="38" fontId="41" fillId="0" borderId="0" applyFill="0"/>
    <xf numFmtId="0" fontId="14" fillId="0" borderId="26" applyNumberFormat="0" applyFont="0" applyAlignment="0"/>
    <xf numFmtId="0" fontId="115" fillId="0" borderId="0">
      <alignment horizontal="left" indent="4"/>
    </xf>
    <xf numFmtId="0" fontId="41" fillId="0" borderId="0" applyFill="0" applyProtection="0">
      <alignment horizontal="left" indent="4"/>
    </xf>
    <xf numFmtId="38" fontId="41" fillId="0" borderId="0" applyFill="0"/>
    <xf numFmtId="0" fontId="41" fillId="0" borderId="0" applyNumberFormat="0" applyAlignment="0"/>
    <xf numFmtId="0" fontId="115" fillId="0" borderId="0">
      <alignment horizontal="left" indent="5"/>
    </xf>
    <xf numFmtId="0" fontId="41" fillId="0" borderId="0" applyFill="0">
      <alignment horizontal="left" indent="5"/>
    </xf>
    <xf numFmtId="177" fontId="41" fillId="0" borderId="0" applyFill="0"/>
    <xf numFmtId="0" fontId="54" fillId="0" borderId="0" applyNumberFormat="0" applyFill="0" applyAlignment="0"/>
    <xf numFmtId="0" fontId="117" fillId="0" borderId="0" applyFill="0">
      <alignment horizontal="left" indent="6"/>
    </xf>
    <xf numFmtId="0" fontId="41" fillId="0" borderId="0" applyFill="0">
      <alignment horizontal="left" indent="6"/>
    </xf>
    <xf numFmtId="215" fontId="14" fillId="0" borderId="0" applyNumberFormat="0" applyFill="0" applyBorder="0" applyAlignment="0" applyProtection="0">
      <alignment horizontal="left"/>
    </xf>
    <xf numFmtId="216" fontId="118" fillId="0" borderId="0" applyFont="0" applyFill="0" applyBorder="0" applyAlignment="0" applyProtection="0"/>
    <xf numFmtId="0" fontId="50" fillId="0" borderId="0" applyFont="0" applyFill="0" applyBorder="0" applyAlignment="0" applyProtection="0"/>
    <xf numFmtId="0" fontId="14" fillId="0" borderId="0"/>
    <xf numFmtId="217" fontId="81" fillId="0" borderId="0" applyFont="0" applyFill="0" applyBorder="0" applyAlignment="0" applyProtection="0"/>
    <xf numFmtId="181" fontId="52" fillId="0" borderId="0" applyFont="0" applyFill="0" applyBorder="0" applyAlignment="0" applyProtection="0"/>
    <xf numFmtId="166" fontId="52" fillId="0" borderId="0" applyFont="0" applyFill="0" applyBorder="0" applyAlignment="0" applyProtection="0"/>
    <xf numFmtId="0" fontId="99" fillId="0" borderId="0"/>
    <xf numFmtId="40" fontId="119" fillId="0" borderId="0" applyBorder="0">
      <alignment horizontal="right"/>
    </xf>
    <xf numFmtId="3" fontId="60" fillId="0" borderId="0" applyFill="0" applyBorder="0" applyAlignment="0" applyProtection="0">
      <alignment horizontal="right"/>
    </xf>
    <xf numFmtId="218" fontId="81" fillId="0" borderId="3">
      <alignment horizontal="right" vertical="center"/>
    </xf>
    <xf numFmtId="218" fontId="81" fillId="0" borderId="3">
      <alignment horizontal="right" vertical="center"/>
    </xf>
    <xf numFmtId="218" fontId="81" fillId="0" borderId="3">
      <alignment horizontal="right" vertical="center"/>
    </xf>
    <xf numFmtId="219" fontId="81" fillId="0" borderId="3">
      <alignment horizontal="center"/>
    </xf>
    <xf numFmtId="0" fontId="120" fillId="0" borderId="0">
      <alignment vertical="center" wrapText="1"/>
      <protection locked="0"/>
    </xf>
    <xf numFmtId="4" fontId="121" fillId="0" borderId="0"/>
    <xf numFmtId="3" fontId="122" fillId="0" borderId="28" applyNumberFormat="0" applyBorder="0" applyAlignment="0"/>
    <xf numFmtId="0" fontId="123" fillId="0" borderId="0" applyFont="0">
      <alignment horizontal="centerContinuous"/>
    </xf>
    <xf numFmtId="0" fontId="124" fillId="0" borderId="0" applyFill="0" applyBorder="0" applyProtection="0">
      <alignment horizontal="left" vertical="top"/>
    </xf>
    <xf numFmtId="176" fontId="125" fillId="0" borderId="0" applyNumberFormat="0" applyFill="0" applyBorder="0" applyAlignment="0" applyProtection="0"/>
    <xf numFmtId="0" fontId="14" fillId="0" borderId="9" applyNumberFormat="0" applyFont="0" applyFill="0" applyAlignment="0" applyProtection="0"/>
    <xf numFmtId="176" fontId="126"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9" fontId="81" fillId="0" borderId="0"/>
    <xf numFmtId="220" fontId="81" fillId="0" borderId="1"/>
    <xf numFmtId="0" fontId="127" fillId="42" borderId="1">
      <alignment horizontal="left" vertical="center"/>
    </xf>
    <xf numFmtId="164" fontId="128" fillId="0" borderId="5">
      <alignment horizontal="left" vertical="top"/>
    </xf>
    <xf numFmtId="164" fontId="53" fillId="0" borderId="30">
      <alignment horizontal="left" vertical="top"/>
    </xf>
    <xf numFmtId="164" fontId="53" fillId="0" borderId="30">
      <alignment horizontal="left" vertical="top"/>
    </xf>
    <xf numFmtId="0" fontId="129" fillId="0" borderId="30">
      <alignment horizontal="left" vertical="center"/>
    </xf>
    <xf numFmtId="221" fontId="14" fillId="0" borderId="0" applyFont="0" applyFill="0" applyBorder="0" applyAlignment="0" applyProtection="0"/>
    <xf numFmtId="222" fontId="14" fillId="0" borderId="0" applyFont="0" applyFill="0" applyBorder="0" applyAlignment="0" applyProtection="0"/>
    <xf numFmtId="176" fontId="130" fillId="0" borderId="0" applyNumberFormat="0" applyFill="0" applyBorder="0" applyAlignment="0" applyProtection="0"/>
    <xf numFmtId="0" fontId="131" fillId="0" borderId="0">
      <alignment vertical="center"/>
    </xf>
    <xf numFmtId="166" fontId="132" fillId="0" borderId="0" applyFont="0" applyFill="0" applyBorder="0" applyAlignment="0" applyProtection="0"/>
    <xf numFmtId="168" fontId="132" fillId="0" borderId="0" applyFont="0" applyFill="0" applyBorder="0" applyAlignment="0" applyProtection="0"/>
    <xf numFmtId="0" fontId="132" fillId="0" borderId="0"/>
    <xf numFmtId="0" fontId="133" fillId="0" borderId="0" applyFont="0" applyFill="0" applyBorder="0" applyAlignment="0" applyProtection="0"/>
    <xf numFmtId="0" fontId="133" fillId="0" borderId="0" applyFont="0" applyFill="0" applyBorder="0" applyAlignment="0" applyProtection="0"/>
    <xf numFmtId="0" fontId="60" fillId="0" borderId="0">
      <alignment vertical="center"/>
    </xf>
    <xf numFmtId="40" fontId="134" fillId="0" borderId="0" applyFont="0" applyFill="0" applyBorder="0" applyAlignment="0" applyProtection="0"/>
    <xf numFmtId="38" fontId="134" fillId="0" borderId="0" applyFont="0" applyFill="0" applyBorder="0" applyAlignment="0" applyProtection="0"/>
    <xf numFmtId="0" fontId="134" fillId="0" borderId="0" applyFont="0" applyFill="0" applyBorder="0" applyAlignment="0" applyProtection="0"/>
    <xf numFmtId="0" fontId="134" fillId="0" borderId="0" applyFont="0" applyFill="0" applyBorder="0" applyAlignment="0" applyProtection="0"/>
    <xf numFmtId="9" fontId="135" fillId="0" borderId="0" applyBorder="0" applyAlignment="0" applyProtection="0"/>
    <xf numFmtId="0" fontId="136" fillId="0" borderId="0"/>
    <xf numFmtId="223" fontId="137" fillId="0" borderId="0" applyFont="0" applyFill="0" applyBorder="0" applyAlignment="0" applyProtection="0"/>
    <xf numFmtId="224" fontId="14"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9" fillId="0" borderId="0"/>
    <xf numFmtId="0" fontId="101" fillId="0" borderId="0"/>
    <xf numFmtId="189" fontId="140" fillId="0" borderId="0" applyFont="0" applyFill="0" applyBorder="0" applyAlignment="0" applyProtection="0"/>
    <xf numFmtId="41" fontId="45" fillId="0" borderId="0" applyFont="0" applyFill="0" applyBorder="0" applyAlignment="0" applyProtection="0"/>
    <xf numFmtId="43" fontId="45" fillId="0" borderId="0" applyFont="0" applyFill="0" applyBorder="0" applyAlignment="0" applyProtection="0"/>
    <xf numFmtId="0" fontId="140" fillId="0" borderId="0"/>
    <xf numFmtId="188" fontId="14" fillId="0" borderId="0" applyFont="0" applyFill="0" applyBorder="0" applyAlignment="0" applyProtection="0"/>
    <xf numFmtId="187" fontId="14" fillId="0" borderId="0" applyFont="0" applyFill="0" applyBorder="0" applyAlignment="0" applyProtection="0"/>
    <xf numFmtId="0" fontId="141" fillId="0" borderId="0"/>
    <xf numFmtId="175" fontId="45" fillId="0" borderId="0" applyFont="0" applyFill="0" applyBorder="0" applyAlignment="0" applyProtection="0"/>
    <xf numFmtId="207" fontId="47" fillId="0" borderId="0" applyFont="0" applyFill="0" applyBorder="0" applyAlignment="0" applyProtection="0"/>
    <xf numFmtId="206" fontId="45"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42" fillId="0" borderId="0" applyNumberFormat="0" applyFill="0" applyBorder="0" applyAlignment="0" applyProtection="0"/>
    <xf numFmtId="0" fontId="143" fillId="0" borderId="33" applyNumberFormat="0" applyFill="0" applyAlignment="0" applyProtection="0"/>
    <xf numFmtId="0" fontId="144" fillId="0" borderId="34" applyNumberFormat="0" applyFill="0" applyAlignment="0" applyProtection="0"/>
    <xf numFmtId="0" fontId="145" fillId="0" borderId="35" applyNumberFormat="0" applyFill="0" applyAlignment="0" applyProtection="0"/>
    <xf numFmtId="0" fontId="145" fillId="0" borderId="0" applyNumberFormat="0" applyFill="0" applyBorder="0" applyAlignment="0" applyProtection="0"/>
    <xf numFmtId="0" fontId="146" fillId="43" borderId="0" applyNumberFormat="0" applyBorder="0" applyAlignment="0" applyProtection="0"/>
    <xf numFmtId="0" fontId="147" fillId="44" borderId="0" applyNumberFormat="0" applyBorder="0" applyAlignment="0" applyProtection="0"/>
    <xf numFmtId="0" fontId="148" fillId="45" borderId="0" applyNumberFormat="0" applyBorder="0" applyAlignment="0" applyProtection="0"/>
    <xf numFmtId="0" fontId="149" fillId="46" borderId="36" applyNumberFormat="0" applyAlignment="0" applyProtection="0"/>
    <xf numFmtId="0" fontId="150" fillId="47" borderId="37" applyNumberFormat="0" applyAlignment="0" applyProtection="0"/>
    <xf numFmtId="0" fontId="151" fillId="47" borderId="36" applyNumberFormat="0" applyAlignment="0" applyProtection="0"/>
    <xf numFmtId="0" fontId="152" fillId="0" borderId="38" applyNumberFormat="0" applyFill="0" applyAlignment="0" applyProtection="0"/>
    <xf numFmtId="0" fontId="153" fillId="48" borderId="39" applyNumberFormat="0" applyAlignment="0" applyProtection="0"/>
    <xf numFmtId="0" fontId="38" fillId="0" borderId="0" applyNumberFormat="0" applyFill="0" applyBorder="0" applyAlignment="0" applyProtection="0"/>
    <xf numFmtId="0" fontId="154" fillId="0" borderId="0" applyNumberFormat="0" applyFill="0" applyBorder="0" applyAlignment="0" applyProtection="0"/>
    <xf numFmtId="0" fontId="30" fillId="0" borderId="40" applyNumberFormat="0" applyFill="0" applyAlignment="0" applyProtection="0"/>
    <xf numFmtId="0" fontId="155"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5" fillId="50" borderId="0" applyNumberFormat="0" applyBorder="0" applyAlignment="0" applyProtection="0"/>
    <xf numFmtId="0" fontId="155"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5" fillId="52" borderId="0" applyNumberFormat="0" applyBorder="0" applyAlignment="0" applyProtection="0"/>
    <xf numFmtId="0" fontId="155"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5" fillId="54" borderId="0" applyNumberFormat="0" applyBorder="0" applyAlignment="0" applyProtection="0"/>
    <xf numFmtId="0" fontId="155"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5" fillId="56" borderId="0" applyNumberFormat="0" applyBorder="0" applyAlignment="0" applyProtection="0"/>
    <xf numFmtId="0" fontId="155"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5" fillId="58" borderId="0" applyNumberFormat="0" applyBorder="0" applyAlignment="0" applyProtection="0"/>
    <xf numFmtId="0" fontId="155"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5" fillId="60" borderId="0" applyNumberFormat="0" applyBorder="0" applyAlignment="0" applyProtection="0"/>
    <xf numFmtId="0" fontId="106"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06"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6" fillId="0" borderId="0">
      <alignment vertical="top"/>
    </xf>
    <xf numFmtId="0" fontId="106"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6" fillId="0" borderId="0">
      <alignment vertical="top"/>
    </xf>
    <xf numFmtId="0" fontId="106"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6"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6" fillId="0" borderId="0">
      <alignment vertical="top"/>
    </xf>
    <xf numFmtId="0" fontId="106"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6" fillId="0" borderId="0">
      <alignment vertical="top"/>
    </xf>
    <xf numFmtId="0" fontId="106"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56" fillId="0" borderId="0" applyNumberFormat="0" applyFill="0" applyBorder="0" applyAlignment="0" applyProtection="0"/>
    <xf numFmtId="0" fontId="167"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68" fillId="0" borderId="0" applyNumberFormat="0" applyFill="0" applyBorder="0" applyAlignment="0" applyProtection="0"/>
    <xf numFmtId="0" fontId="167" fillId="0" borderId="0">
      <alignment vertical="top"/>
    </xf>
    <xf numFmtId="0" fontId="2" fillId="0" borderId="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cellStyleXfs>
  <cellXfs count="607">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8"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170" fontId="18" fillId="2" borderId="0" xfId="19" applyNumberFormat="1"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32" fillId="2" borderId="0" xfId="30" applyFont="1" applyFill="1" applyAlignment="1">
      <alignment horizontal="center"/>
    </xf>
    <xf numFmtId="0" fontId="32" fillId="2" borderId="0" xfId="30" applyFont="1" applyFill="1"/>
    <xf numFmtId="0" fontId="17" fillId="2" borderId="0" xfId="19" applyFont="1" applyFill="1" applyAlignment="1">
      <alignment vertical="center" wrapText="1"/>
    </xf>
    <xf numFmtId="170" fontId="18" fillId="2" borderId="0" xfId="19" applyNumberFormat="1" applyFont="1" applyFill="1"/>
    <xf numFmtId="0" fontId="18" fillId="2" borderId="0" xfId="30" applyFont="1" applyFill="1"/>
    <xf numFmtId="0" fontId="17" fillId="2" borderId="0" xfId="0" applyFont="1" applyFill="1"/>
    <xf numFmtId="170" fontId="18" fillId="2" borderId="0" xfId="1" applyNumberFormat="1" applyFont="1" applyFill="1" applyProtection="1">
      <protection locked="0"/>
    </xf>
    <xf numFmtId="170" fontId="17"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0" fontId="17" fillId="2" borderId="32" xfId="19" applyNumberFormat="1" applyFont="1" applyFill="1" applyBorder="1" applyAlignment="1" applyProtection="1">
      <alignment horizontal="center" vertical="center" wrapText="1"/>
    </xf>
    <xf numFmtId="170" fontId="70"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70"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70"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10" fontId="17" fillId="2" borderId="3" xfId="48" applyNumberFormat="1" applyFont="1" applyFill="1" applyBorder="1" applyAlignment="1" applyProtection="1">
      <alignment horizontal="right"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48" applyNumberFormat="1" applyFont="1" applyFill="1" applyBorder="1" applyAlignment="1" applyProtection="1">
      <alignment horizontal="right" vertical="center" wrapText="1"/>
    </xf>
    <xf numFmtId="0" fontId="32" fillId="2" borderId="0" xfId="48" applyFont="1" applyFill="1"/>
    <xf numFmtId="3"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0" fontId="32"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170" fontId="17" fillId="2" borderId="1" xfId="48"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0" fontId="33"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170" fontId="32"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0" fontId="17" fillId="2" borderId="3" xfId="19" applyNumberFormat="1" applyFont="1" applyFill="1" applyBorder="1" applyAlignment="1" applyProtection="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70" fontId="17" fillId="2" borderId="8" xfId="1" applyNumberFormat="1" applyFont="1" applyFill="1" applyBorder="1" applyAlignment="1" applyProtection="1">
      <alignment horizontal="left"/>
      <protection locked="0"/>
    </xf>
    <xf numFmtId="170" fontId="18" fillId="2" borderId="8"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36"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31"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70" fontId="17" fillId="2" borderId="8" xfId="1" applyNumberFormat="1" applyFont="1" applyFill="1" applyBorder="1" applyAlignment="1" applyProtection="1">
      <protection locked="0"/>
    </xf>
    <xf numFmtId="169" fontId="18" fillId="2" borderId="0" xfId="237" applyFont="1" applyFill="1"/>
    <xf numFmtId="169" fontId="18" fillId="2" borderId="0" xfId="237" applyFont="1" applyFill="1" applyAlignment="1">
      <alignment vertical="center"/>
    </xf>
    <xf numFmtId="3" fontId="36"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32"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7" fillId="2" borderId="0" xfId="48" applyFont="1" applyFill="1"/>
    <xf numFmtId="170" fontId="17" fillId="2" borderId="0" xfId="50" applyNumberFormat="1" applyFont="1" applyFill="1" applyAlignment="1" applyProtection="1">
      <alignment horizontal="right"/>
      <protection locked="0"/>
    </xf>
    <xf numFmtId="0" fontId="16" fillId="2" borderId="0" xfId="48" applyFont="1" applyFill="1"/>
    <xf numFmtId="170" fontId="16" fillId="2" borderId="0" xfId="50" applyNumberFormat="1" applyFont="1" applyFill="1" applyAlignment="1" applyProtection="1">
      <alignment horizontal="right"/>
      <protection locked="0"/>
    </xf>
    <xf numFmtId="0" fontId="32" fillId="2" borderId="0" xfId="49" applyFont="1" applyFill="1"/>
    <xf numFmtId="170" fontId="18" fillId="2" borderId="0" xfId="50" applyNumberFormat="1" applyFont="1" applyFill="1" applyAlignment="1" applyProtection="1">
      <alignment horizontal="right"/>
      <protection locked="0"/>
    </xf>
    <xf numFmtId="0" fontId="32" fillId="2" borderId="0" xfId="49" applyFont="1" applyFill="1" applyBorder="1"/>
    <xf numFmtId="170"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7" fillId="2" borderId="1" xfId="49" applyFont="1" applyFill="1" applyBorder="1" applyAlignment="1">
      <alignment horizontal="center" vertical="center" wrapText="1"/>
    </xf>
    <xf numFmtId="0" fontId="32"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2"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59" fillId="0" borderId="0" xfId="963" applyFont="1" applyFill="1"/>
    <xf numFmtId="0" fontId="160" fillId="0" borderId="0" xfId="963" applyFont="1" applyFill="1"/>
    <xf numFmtId="0" fontId="161" fillId="0" borderId="0" xfId="963" applyFont="1" applyFill="1"/>
    <xf numFmtId="0" fontId="20" fillId="0" borderId="0" xfId="963" applyFont="1" applyFill="1" applyAlignment="1">
      <alignment horizontal="right" vertical="center"/>
    </xf>
    <xf numFmtId="0" fontId="162" fillId="0" borderId="0" xfId="963" applyFont="1" applyFill="1" applyAlignment="1">
      <alignment horizontal="right" vertical="center"/>
    </xf>
    <xf numFmtId="0" fontId="162" fillId="0" borderId="0" xfId="963" applyFont="1" applyFill="1" applyAlignment="1">
      <alignment horizontal="right"/>
    </xf>
    <xf numFmtId="0" fontId="162" fillId="0" borderId="0" xfId="963" applyFont="1" applyFill="1" applyBorder="1" applyAlignment="1" applyProtection="1">
      <alignment horizontal="left"/>
      <protection locked="0"/>
    </xf>
    <xf numFmtId="0" fontId="162" fillId="0" borderId="0" xfId="963" applyFont="1" applyFill="1"/>
    <xf numFmtId="0" fontId="163"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5"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63" fillId="0" borderId="0" xfId="963" applyFont="1" applyFill="1" applyAlignment="1">
      <alignment horizontal="center" vertical="center"/>
    </xf>
    <xf numFmtId="0" fontId="163" fillId="0" borderId="0" xfId="963" applyFont="1" applyFill="1" applyAlignment="1">
      <alignment horizontal="center"/>
    </xf>
    <xf numFmtId="0" fontId="164" fillId="0" borderId="0" xfId="963" applyFont="1" applyFill="1" applyAlignment="1">
      <alignment horizontal="center"/>
    </xf>
    <xf numFmtId="0" fontId="162" fillId="0" borderId="0" xfId="963" applyFont="1" applyFill="1" applyAlignment="1">
      <alignment horizontal="center"/>
    </xf>
    <xf numFmtId="0" fontId="166" fillId="0" borderId="0" xfId="963" applyFont="1" applyFill="1"/>
    <xf numFmtId="0" fontId="166"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0" xfId="19" applyFont="1" applyFill="1" applyAlignment="1">
      <alignment horizontal="left" vertical="top" wrapText="1"/>
    </xf>
    <xf numFmtId="0" fontId="18" fillId="2" borderId="0" xfId="19" applyFont="1" applyFill="1" applyAlignment="1">
      <alignment horizontal="left" vertical="top" wrapText="1"/>
    </xf>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49" fontId="17"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2" fillId="2" borderId="0" xfId="0" applyFont="1" applyFill="1" applyAlignment="1">
      <alignment horizontal="right" vertical="center" wrapText="1"/>
    </xf>
    <xf numFmtId="0" fontId="28"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horizontal="center" vertical="center"/>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167" fontId="18" fillId="2" borderId="0" xfId="0" applyNumberFormat="1" applyFont="1" applyFill="1"/>
    <xf numFmtId="0" fontId="17" fillId="2" borderId="1" xfId="8" applyFont="1" applyFill="1" applyBorder="1" applyAlignment="1" applyProtection="1">
      <alignment horizontal="left" vertical="center" wrapText="1"/>
    </xf>
    <xf numFmtId="167" fontId="14" fillId="2" borderId="0" xfId="0" applyNumberFormat="1" applyFont="1" applyFill="1"/>
    <xf numFmtId="169" fontId="18" fillId="2" borderId="0" xfId="1" applyFont="1" applyFill="1">
      <protection locked="0"/>
    </xf>
    <xf numFmtId="0" fontId="18" fillId="2" borderId="1" xfId="8" applyFont="1" applyFill="1" applyBorder="1" applyAlignment="1" applyProtection="1">
      <alignment horizontal="left" vertical="center" wrapText="1"/>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8" fillId="2" borderId="0" xfId="0" applyFont="1" applyFill="1" applyBorder="1"/>
    <xf numFmtId="170" fontId="18" fillId="2" borderId="0" xfId="4" applyNumberFormat="1" applyFont="1" applyFill="1" applyBorder="1"/>
    <xf numFmtId="0" fontId="36" fillId="2" borderId="0" xfId="30" applyFont="1" applyFill="1"/>
    <xf numFmtId="170" fontId="18" fillId="2" borderId="2" xfId="4" applyNumberFormat="1" applyFont="1" applyFill="1" applyBorder="1"/>
    <xf numFmtId="170" fontId="18" fillId="2" borderId="0" xfId="2" applyNumberFormat="1" applyFont="1" applyFill="1" applyAlignment="1">
      <alignment vertical="center"/>
    </xf>
    <xf numFmtId="167" fontId="0" fillId="2" borderId="0" xfId="0" applyNumberFormat="1" applyFill="1"/>
    <xf numFmtId="0" fontId="14" fillId="2" borderId="0" xfId="0" applyNumberFormat="1" applyFont="1" applyFill="1"/>
    <xf numFmtId="170"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170" fontId="18" fillId="2" borderId="0" xfId="0" applyNumberFormat="1" applyFont="1" applyFill="1"/>
    <xf numFmtId="170" fontId="14" fillId="2" borderId="0" xfId="0" applyNumberFormat="1" applyFont="1" applyFill="1"/>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0"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70" fontId="0" fillId="2" borderId="0" xfId="1" applyNumberFormat="1" applyFont="1" applyFill="1">
      <protection locked="0"/>
    </xf>
    <xf numFmtId="0" fontId="17" fillId="2" borderId="0" xfId="30" applyFont="1" applyFill="1" applyAlignment="1">
      <alignment vertical="center"/>
    </xf>
    <xf numFmtId="170" fontId="14" fillId="2" borderId="0" xfId="4" applyNumberFormat="1" applyFont="1" applyFill="1"/>
    <xf numFmtId="0" fontId="17" fillId="2" borderId="1" xfId="19" applyFont="1" applyFill="1" applyBorder="1" applyAlignment="1" applyProtection="1">
      <alignment horizontal="center" vertical="center" wrapText="1"/>
    </xf>
    <xf numFmtId="170"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33" fillId="2" borderId="0" xfId="30" applyFont="1" applyFill="1"/>
    <xf numFmtId="0" fontId="18" fillId="2" borderId="1" xfId="0" applyFont="1" applyFill="1" applyBorder="1" applyAlignment="1">
      <alignment horizontal="center"/>
    </xf>
    <xf numFmtId="170" fontId="18" fillId="2" borderId="1" xfId="1" applyNumberFormat="1" applyFont="1" applyFill="1" applyBorder="1" applyAlignment="1" applyProtection="1">
      <alignment horizontal="right" vertical="center" wrapText="1"/>
    </xf>
    <xf numFmtId="170" fontId="18" fillId="2" borderId="1" xfId="1" applyNumberFormat="1" applyFont="1" applyFill="1" applyBorder="1" applyAlignment="1" applyProtection="1">
      <alignment horizontal="left" vertical="center" wrapText="1"/>
    </xf>
    <xf numFmtId="0" fontId="32" fillId="2" borderId="0" xfId="0" applyFont="1" applyFill="1"/>
    <xf numFmtId="170" fontId="14" fillId="2" borderId="0" xfId="1" applyNumberFormat="1" applyFont="1" applyFill="1">
      <protection locked="0"/>
    </xf>
    <xf numFmtId="41"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0" fontId="33" fillId="2" borderId="0" xfId="0" applyFont="1" applyFill="1"/>
    <xf numFmtId="49" fontId="17" fillId="2" borderId="1" xfId="19" applyNumberFormat="1" applyFont="1" applyFill="1" applyBorder="1" applyAlignment="1" applyProtection="1">
      <alignment horizontal="left" vertical="center" wrapText="1" inden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167" fontId="32" fillId="2" borderId="0" xfId="30" applyNumberFormat="1" applyFont="1" applyFill="1"/>
    <xf numFmtId="0" fontId="18" fillId="2" borderId="0" xfId="0" applyFont="1" applyFill="1" applyAlignment="1"/>
    <xf numFmtId="170" fontId="18" fillId="2" borderId="0" xfId="1" applyNumberFormat="1" applyFont="1" applyFill="1" applyAlignment="1" applyProtection="1">
      <alignment horizontal="right"/>
    </xf>
    <xf numFmtId="170" fontId="18" fillId="2" borderId="2" xfId="1" applyNumberFormat="1" applyFont="1" applyFill="1" applyBorder="1" applyAlignment="1" applyProtection="1">
      <alignment horizontal="right"/>
    </xf>
    <xf numFmtId="170" fontId="21" fillId="2" borderId="0" xfId="4" applyNumberFormat="1" applyFont="1" applyFill="1"/>
    <xf numFmtId="169" fontId="32" fillId="2" borderId="0" xfId="1" applyFont="1" applyFill="1">
      <protection locked="0"/>
    </xf>
    <xf numFmtId="174" fontId="32" fillId="2" borderId="0" xfId="1" applyNumberFormat="1" applyFont="1" applyFill="1">
      <protection locked="0"/>
    </xf>
    <xf numFmtId="170" fontId="32" fillId="2" borderId="0" xfId="1" applyNumberFormat="1" applyFont="1" applyFill="1">
      <protection locked="0"/>
    </xf>
    <xf numFmtId="170" fontId="32" fillId="2" borderId="0" xfId="0" applyNumberFormat="1" applyFont="1" applyFill="1"/>
    <xf numFmtId="0" fontId="25" fillId="2" borderId="1" xfId="19" applyFont="1" applyFill="1" applyBorder="1" applyAlignment="1" applyProtection="1">
      <alignment horizontal="center" vertical="center" wrapText="1"/>
    </xf>
    <xf numFmtId="170" fontId="25"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170" fontId="158" fillId="2" borderId="0" xfId="30" applyNumberFormat="1" applyFont="1" applyFill="1" applyAlignment="1">
      <alignment vertical="center"/>
    </xf>
    <xf numFmtId="0" fontId="158" fillId="2" borderId="0" xfId="30" applyFont="1" applyFill="1" applyAlignment="1">
      <alignment vertical="center"/>
    </xf>
    <xf numFmtId="0" fontId="18"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170" fontId="31" fillId="2" borderId="0" xfId="30" applyNumberFormat="1" applyFont="1" applyFill="1" applyAlignment="1">
      <alignment vertical="center"/>
    </xf>
    <xf numFmtId="0" fontId="31" fillId="2" borderId="0" xfId="30" applyFont="1" applyFill="1" applyAlignment="1">
      <alignment vertical="center"/>
    </xf>
    <xf numFmtId="49" fontId="27" fillId="2" borderId="1" xfId="19" applyNumberFormat="1" applyFont="1" applyFill="1" applyBorder="1" applyAlignment="1" applyProtection="1">
      <alignment horizontal="left" vertical="center" wrapText="1"/>
    </xf>
    <xf numFmtId="11" fontId="26" fillId="2" borderId="1" xfId="19" applyNumberFormat="1" applyFont="1" applyFill="1" applyBorder="1" applyAlignment="1" applyProtection="1">
      <alignment horizontal="left" vertical="center" wrapText="1"/>
    </xf>
    <xf numFmtId="170" fontId="18" fillId="2" borderId="0" xfId="1" applyNumberFormat="1" applyFont="1" applyFill="1" applyBorder="1" applyProtection="1"/>
    <xf numFmtId="169" fontId="14" fillId="2" borderId="0" xfId="1" applyFont="1" applyFill="1">
      <protection locked="0"/>
    </xf>
    <xf numFmtId="170" fontId="158" fillId="2" borderId="0" xfId="1" applyNumberFormat="1" applyFont="1" applyFill="1" applyAlignment="1">
      <alignment vertical="center"/>
      <protection locked="0"/>
    </xf>
    <xf numFmtId="170" fontId="31" fillId="2" borderId="0" xfId="1" applyNumberFormat="1" applyFont="1" applyFill="1" applyAlignment="1">
      <alignment vertical="center"/>
      <protection locked="0"/>
    </xf>
    <xf numFmtId="170" fontId="18" fillId="2" borderId="0" xfId="1" applyNumberFormat="1" applyFont="1" applyFill="1">
      <protection locked="0"/>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2" fillId="2" borderId="0" xfId="30" applyFont="1" applyFill="1" applyBorder="1" applyAlignment="1">
      <alignment vertical="center"/>
    </xf>
    <xf numFmtId="0" fontId="32"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70" fontId="0" fillId="2" borderId="0" xfId="0" applyNumberFormat="1" applyFill="1"/>
    <xf numFmtId="0" fontId="17" fillId="2" borderId="0" xfId="0" applyNumberFormat="1" applyFont="1" applyFill="1" applyBorder="1" applyAlignment="1" applyProtection="1">
      <alignment horizontal="left" vertical="center" wrapText="1"/>
    </xf>
    <xf numFmtId="170" fontId="17" fillId="2" borderId="0" xfId="1" applyNumberFormat="1" applyFont="1" applyFill="1" applyBorder="1" applyAlignment="1" applyProtection="1">
      <alignment horizontal="right"/>
    </xf>
    <xf numFmtId="170" fontId="17" fillId="2" borderId="0" xfId="1" applyNumberFormat="1" applyFont="1" applyFill="1" applyBorder="1" applyAlignment="1">
      <alignment horizontal="right"/>
      <protection locked="0"/>
    </xf>
    <xf numFmtId="10" fontId="17" fillId="2" borderId="0" xfId="1" applyNumberFormat="1" applyFont="1" applyFill="1" applyBorder="1" applyAlignment="1" applyProtection="1">
      <alignment horizontal="right"/>
    </xf>
    <xf numFmtId="0" fontId="18" fillId="2" borderId="0" xfId="30" applyFont="1" applyFill="1" applyBorder="1" applyAlignment="1">
      <alignment horizontal="left"/>
    </xf>
    <xf numFmtId="0" fontId="18" fillId="2" borderId="0" xfId="30" applyFont="1" applyFill="1" applyBorder="1"/>
    <xf numFmtId="0" fontId="18" fillId="2" borderId="0" xfId="30" applyFont="1" applyFill="1" applyBorder="1" applyAlignment="1">
      <alignment horizontal="center"/>
    </xf>
    <xf numFmtId="0" fontId="32" fillId="2" borderId="0" xfId="30" applyFont="1" applyFill="1" applyBorder="1" applyAlignment="1">
      <alignment horizontal="center"/>
    </xf>
    <xf numFmtId="0" fontId="32" fillId="2" borderId="0" xfId="30" applyFont="1" applyFill="1" applyBorder="1"/>
    <xf numFmtId="10" fontId="32" fillId="2" borderId="0" xfId="44" applyNumberFormat="1" applyFont="1" applyFill="1">
      <protection locked="0"/>
    </xf>
    <xf numFmtId="170" fontId="32" fillId="2" borderId="0" xfId="30" applyNumberFormat="1" applyFont="1" applyFill="1"/>
    <xf numFmtId="170" fontId="32" fillId="2" borderId="0" xfId="44" applyNumberFormat="1" applyFont="1" applyFill="1">
      <protection locked="0"/>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0" fontId="18" fillId="2" borderId="0" xfId="44" applyNumberFormat="1" applyFont="1" applyFill="1" applyAlignment="1">
      <alignment vertical="center"/>
      <protection locked="0"/>
    </xf>
    <xf numFmtId="170" fontId="18" fillId="2" borderId="0" xfId="1" applyNumberFormat="1" applyFont="1" applyFill="1" applyAlignment="1">
      <alignment vertical="center"/>
      <protection locked="0"/>
    </xf>
    <xf numFmtId="49" fontId="18" fillId="2" borderId="1" xfId="0" applyNumberFormat="1" applyFont="1" applyFill="1" applyBorder="1" applyAlignment="1" applyProtection="1">
      <alignment horizontal="left" vertical="center" wrapText="1"/>
    </xf>
    <xf numFmtId="41" fontId="32" fillId="2" borderId="0" xfId="0" applyNumberFormat="1" applyFont="1" applyFill="1"/>
    <xf numFmtId="2" fontId="37" fillId="2" borderId="0" xfId="1" applyNumberFormat="1" applyFont="1" applyFill="1" applyProtection="1"/>
    <xf numFmtId="172" fontId="37" fillId="2" borderId="0" xfId="1" applyNumberFormat="1" applyFont="1" applyFill="1" applyProtection="1"/>
    <xf numFmtId="11" fontId="18" fillId="2" borderId="1" xfId="0" applyNumberFormat="1" applyFont="1" applyFill="1" applyBorder="1" applyAlignment="1" applyProtection="1">
      <alignment horizontal="left" vertical="center" wrapText="1"/>
    </xf>
    <xf numFmtId="226" fontId="167" fillId="2" borderId="41" xfId="980" applyNumberFormat="1" applyFill="1" applyBorder="1" applyAlignment="1">
      <alignment vertical="top"/>
    </xf>
    <xf numFmtId="10" fontId="18" fillId="2" borderId="1" xfId="1" applyNumberFormat="1" applyFont="1" applyFill="1" applyBorder="1" applyAlignment="1" applyProtection="1">
      <alignment vertical="center" wrapText="1"/>
    </xf>
    <xf numFmtId="172" fontId="32" fillId="2" borderId="0" xfId="1" applyNumberFormat="1" applyFont="1" applyFill="1" applyProtection="1"/>
    <xf numFmtId="169" fontId="32" fillId="2" borderId="0" xfId="0" applyNumberFormat="1" applyFont="1" applyFill="1"/>
    <xf numFmtId="226" fontId="106" fillId="2" borderId="41" xfId="948" applyNumberFormat="1" applyFont="1" applyFill="1" applyBorder="1" applyAlignment="1">
      <alignment vertical="top"/>
    </xf>
    <xf numFmtId="0" fontId="18" fillId="2" borderId="0" xfId="30" applyFont="1" applyFill="1" applyAlignment="1"/>
    <xf numFmtId="225" fontId="106" fillId="2" borderId="41" xfId="934" applyNumberFormat="1" applyFont="1" applyFill="1" applyBorder="1" applyAlignment="1">
      <alignment horizontal="center" vertical="top"/>
    </xf>
    <xf numFmtId="226" fontId="106" fillId="2" borderId="1" xfId="904" applyNumberFormat="1" applyFont="1" applyFill="1" applyBorder="1" applyAlignment="1">
      <alignment vertical="top"/>
    </xf>
    <xf numFmtId="226" fontId="171" fillId="2" borderId="41" xfId="980" applyNumberFormat="1" applyFont="1" applyFill="1" applyBorder="1" applyAlignment="1">
      <alignment vertical="top"/>
    </xf>
    <xf numFmtId="3" fontId="0" fillId="2" borderId="0" xfId="0" applyNumberFormat="1" applyFill="1"/>
    <xf numFmtId="170" fontId="172" fillId="61" borderId="0" xfId="1" applyNumberFormat="1" applyFont="1" applyFill="1">
      <protection locked="0"/>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43" fontId="32" fillId="2" borderId="0" xfId="0" applyNumberFormat="1" applyFont="1" applyFill="1"/>
    <xf numFmtId="0" fontId="18" fillId="2" borderId="1" xfId="0" quotePrefix="1" applyNumberFormat="1" applyFont="1" applyFill="1" applyBorder="1" applyAlignment="1" applyProtection="1">
      <alignment horizontal="left" vertical="center" wrapText="1"/>
    </xf>
    <xf numFmtId="0" fontId="14" fillId="0" borderId="0" xfId="19" applyNumberFormat="1" applyFont="1" applyFill="1"/>
    <xf numFmtId="0" fontId="14" fillId="0" borderId="0" xfId="19" applyFont="1" applyFill="1"/>
    <xf numFmtId="0" fontId="16" fillId="0" borderId="0" xfId="19" applyFont="1" applyFill="1" applyAlignment="1">
      <alignment horizontal="center" vertical="center"/>
    </xf>
    <xf numFmtId="0" fontId="18" fillId="0" borderId="0" xfId="19" applyNumberFormat="1" applyFont="1" applyFill="1"/>
    <xf numFmtId="0" fontId="18" fillId="0" borderId="0" xfId="19" applyFont="1" applyFill="1"/>
    <xf numFmtId="170" fontId="18" fillId="0" borderId="0" xfId="1" applyNumberFormat="1" applyFont="1" applyFill="1">
      <protection locked="0"/>
    </xf>
    <xf numFmtId="170" fontId="18" fillId="0" borderId="0" xfId="19" applyNumberFormat="1" applyFont="1" applyFill="1"/>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170" fontId="17"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8" fillId="0" borderId="0" xfId="19" applyFont="1" applyFill="1" applyBorder="1"/>
    <xf numFmtId="170" fontId="18" fillId="0" borderId="0" xfId="1" applyNumberFormat="1" applyFont="1" applyFill="1" applyBorder="1" applyProtection="1">
      <protection locked="0"/>
    </xf>
    <xf numFmtId="0" fontId="18" fillId="0" borderId="2" xfId="19" applyFont="1" applyFill="1" applyBorder="1"/>
    <xf numFmtId="0" fontId="18" fillId="0" borderId="2" xfId="19" applyFont="1" applyFill="1" applyBorder="1" applyAlignment="1">
      <alignment horizontal="center"/>
    </xf>
    <xf numFmtId="170" fontId="18" fillId="0" borderId="2" xfId="1" applyNumberFormat="1" applyFont="1" applyFill="1" applyBorder="1" applyProtection="1">
      <protection locked="0"/>
    </xf>
    <xf numFmtId="170" fontId="17" fillId="0" borderId="0" xfId="1" applyNumberFormat="1" applyFont="1" applyFill="1" applyBorder="1" applyAlignment="1" applyProtection="1">
      <alignment horizontal="left"/>
      <protection locked="0"/>
    </xf>
    <xf numFmtId="0" fontId="18" fillId="0" borderId="0" xfId="19" applyFont="1" applyFill="1" applyAlignment="1">
      <alignment vertical="center"/>
    </xf>
    <xf numFmtId="170" fontId="18" fillId="0" borderId="0" xfId="984"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4" fillId="0" borderId="0" xfId="19" applyFont="1" applyFill="1" applyAlignment="1">
      <alignment horizontal="center"/>
    </xf>
    <xf numFmtId="10" fontId="169" fillId="0" borderId="1" xfId="1" applyNumberFormat="1" applyFont="1" applyFill="1" applyBorder="1" applyAlignment="1" applyProtection="1">
      <alignment vertical="center" wrapText="1"/>
    </xf>
    <xf numFmtId="170" fontId="169" fillId="0" borderId="1" xfId="1" applyNumberFormat="1" applyFont="1" applyFill="1" applyBorder="1" applyAlignment="1">
      <alignment vertical="center" wrapText="1"/>
      <protection locked="0"/>
    </xf>
    <xf numFmtId="169" fontId="169" fillId="0" borderId="1" xfId="1" applyNumberFormat="1" applyFont="1" applyFill="1" applyBorder="1" applyAlignment="1" applyProtection="1">
      <alignment horizontal="right" vertical="center" wrapText="1"/>
    </xf>
    <xf numFmtId="0" fontId="18" fillId="2" borderId="0" xfId="0" applyFont="1" applyFill="1" applyAlignment="1">
      <alignment horizontal="left" vertical="center" wrapText="1"/>
    </xf>
    <xf numFmtId="170" fontId="38" fillId="63" borderId="0" xfId="1" applyNumberFormat="1" applyFont="1" applyFill="1">
      <protection locked="0"/>
    </xf>
    <xf numFmtId="227" fontId="0" fillId="0" borderId="0" xfId="0" applyNumberFormat="1"/>
    <xf numFmtId="10" fontId="18" fillId="2" borderId="0" xfId="44" applyNumberFormat="1" applyFont="1" applyFill="1" applyProtection="1"/>
    <xf numFmtId="10" fontId="32" fillId="2" borderId="0" xfId="30" applyNumberFormat="1" applyFont="1" applyFill="1"/>
    <xf numFmtId="9" fontId="18" fillId="2" borderId="1" xfId="19" applyNumberFormat="1" applyFont="1" applyFill="1" applyBorder="1" applyAlignment="1" applyProtection="1">
      <alignment horizontal="right" vertical="center" wrapText="1"/>
    </xf>
    <xf numFmtId="10" fontId="18" fillId="2" borderId="0" xfId="44" applyNumberFormat="1" applyFont="1" applyFill="1" applyBorder="1" applyAlignment="1">
      <alignment horizontal="right" wrapText="1"/>
      <protection locked="0"/>
    </xf>
    <xf numFmtId="10" fontId="18" fillId="2" borderId="0" xfId="44" applyNumberFormat="1" applyFont="1" applyFill="1" applyAlignment="1" applyProtection="1">
      <alignment horizontal="right"/>
    </xf>
    <xf numFmtId="10" fontId="18" fillId="2" borderId="2" xfId="44" applyNumberFormat="1" applyFont="1" applyFill="1" applyBorder="1" applyAlignment="1" applyProtection="1">
      <alignment horizontal="right"/>
    </xf>
    <xf numFmtId="0" fontId="20" fillId="0" borderId="0" xfId="963" applyFont="1" applyFill="1" applyBorder="1" applyAlignment="1" applyProtection="1">
      <alignment horizontal="left"/>
      <protection locked="0"/>
    </xf>
    <xf numFmtId="0" fontId="162" fillId="0" borderId="0" xfId="963" applyFont="1" applyFill="1" applyBorder="1" applyAlignment="1">
      <alignment horizontal="left" vertical="center"/>
    </xf>
    <xf numFmtId="0" fontId="170" fillId="0" borderId="0" xfId="963" applyFont="1" applyFill="1" applyBorder="1" applyAlignment="1" applyProtection="1">
      <alignment horizontal="left"/>
      <protection locked="0"/>
    </xf>
    <xf numFmtId="0" fontId="20" fillId="0" borderId="0" xfId="963" applyFont="1" applyFill="1" applyBorder="1" applyAlignment="1">
      <alignment horizontal="left" vertical="center"/>
    </xf>
    <xf numFmtId="225" fontId="171" fillId="2" borderId="41" xfId="965" applyNumberFormat="1" applyFont="1" applyFill="1" applyBorder="1" applyAlignment="1">
      <alignment horizontal="center" vertical="top"/>
    </xf>
    <xf numFmtId="225" fontId="171" fillId="2" borderId="41" xfId="949" applyNumberFormat="1" applyFont="1" applyFill="1" applyBorder="1" applyAlignment="1">
      <alignment horizontal="center" vertical="top"/>
    </xf>
    <xf numFmtId="225" fontId="171" fillId="2" borderId="41" xfId="934" applyNumberFormat="1" applyFont="1" applyFill="1" applyBorder="1" applyAlignment="1">
      <alignment horizontal="center" vertical="top"/>
    </xf>
    <xf numFmtId="225" fontId="171" fillId="2" borderId="42" xfId="905" applyNumberFormat="1" applyFont="1" applyFill="1" applyBorder="1" applyAlignment="1">
      <alignment horizontal="center" vertical="top"/>
    </xf>
    <xf numFmtId="167" fontId="174" fillId="2" borderId="1" xfId="8" applyNumberFormat="1" applyFont="1" applyFill="1" applyBorder="1" applyAlignment="1" applyProtection="1">
      <alignment horizontal="right" vertical="center" wrapText="1"/>
    </xf>
    <xf numFmtId="167" fontId="169" fillId="2" borderId="1" xfId="8" applyNumberFormat="1" applyFont="1" applyFill="1" applyBorder="1" applyAlignment="1" applyProtection="1">
      <alignment horizontal="right" vertical="center" wrapText="1"/>
    </xf>
    <xf numFmtId="167" fontId="169" fillId="2" borderId="1" xfId="1" applyNumberFormat="1" applyFont="1" applyFill="1" applyBorder="1" applyAlignment="1" applyProtection="1">
      <alignment horizontal="right" vertical="center"/>
    </xf>
    <xf numFmtId="41" fontId="169" fillId="2" borderId="1" xfId="0" applyNumberFormat="1" applyFont="1" applyFill="1" applyBorder="1" applyAlignment="1" applyProtection="1">
      <alignment horizontal="right" vertical="center" wrapText="1"/>
    </xf>
    <xf numFmtId="41" fontId="169" fillId="2" borderId="1" xfId="0" applyNumberFormat="1" applyFont="1" applyFill="1" applyBorder="1" applyAlignment="1" applyProtection="1">
      <alignment horizontal="left" vertical="center" wrapText="1"/>
    </xf>
    <xf numFmtId="10" fontId="169" fillId="2" borderId="1" xfId="44" applyNumberFormat="1" applyFont="1" applyFill="1" applyBorder="1" applyAlignment="1" applyProtection="1">
      <alignment horizontal="right" vertical="center" wrapText="1"/>
    </xf>
    <xf numFmtId="41" fontId="174" fillId="2" borderId="1" xfId="0" applyNumberFormat="1" applyFont="1" applyFill="1" applyBorder="1" applyAlignment="1" applyProtection="1">
      <alignment horizontal="right" vertical="center" wrapText="1"/>
    </xf>
    <xf numFmtId="41" fontId="174" fillId="2" borderId="1" xfId="0" applyNumberFormat="1" applyFont="1" applyFill="1" applyBorder="1" applyAlignment="1" applyProtection="1">
      <alignment horizontal="left" vertical="center" wrapText="1"/>
    </xf>
    <xf numFmtId="171" fontId="169" fillId="2" borderId="1" xfId="0" applyNumberFormat="1" applyFont="1" applyFill="1" applyBorder="1" applyAlignment="1" applyProtection="1">
      <alignment horizontal="right" vertical="center" wrapText="1"/>
    </xf>
    <xf numFmtId="171" fontId="169" fillId="2" borderId="1" xfId="0" applyNumberFormat="1" applyFont="1" applyFill="1" applyBorder="1" applyAlignment="1" applyProtection="1">
      <alignment horizontal="left" vertical="center" wrapText="1"/>
    </xf>
    <xf numFmtId="41" fontId="175" fillId="2" borderId="1" xfId="0" applyNumberFormat="1" applyFont="1" applyFill="1" applyBorder="1" applyAlignment="1" applyProtection="1">
      <alignment horizontal="right" vertical="center" wrapText="1"/>
    </xf>
    <xf numFmtId="173" fontId="176" fillId="2" borderId="1" xfId="0" applyNumberFormat="1" applyFont="1" applyFill="1" applyBorder="1" applyAlignment="1" applyProtection="1">
      <alignment horizontal="right" vertical="center" wrapText="1"/>
    </xf>
    <xf numFmtId="41" fontId="176" fillId="2" borderId="1" xfId="0" applyNumberFormat="1" applyFont="1" applyFill="1" applyBorder="1" applyAlignment="1" applyProtection="1">
      <alignment horizontal="right" vertical="center" wrapText="1"/>
    </xf>
    <xf numFmtId="167" fontId="176" fillId="2" borderId="1" xfId="0" applyNumberFormat="1" applyFont="1" applyFill="1" applyBorder="1" applyAlignment="1" applyProtection="1">
      <alignment horizontal="right" vertical="center" wrapText="1"/>
    </xf>
    <xf numFmtId="167" fontId="175" fillId="2" borderId="1" xfId="0" applyNumberFormat="1" applyFont="1" applyFill="1" applyBorder="1" applyAlignment="1" applyProtection="1">
      <alignment horizontal="right" vertical="center" wrapText="1"/>
    </xf>
    <xf numFmtId="170" fontId="176" fillId="2" borderId="1" xfId="0" applyNumberFormat="1" applyFont="1" applyFill="1" applyBorder="1" applyAlignment="1" applyProtection="1">
      <alignment horizontal="right" vertical="center" wrapText="1"/>
    </xf>
    <xf numFmtId="10" fontId="176" fillId="2" borderId="1" xfId="0" applyNumberFormat="1" applyFont="1" applyFill="1" applyBorder="1" applyAlignment="1" applyProtection="1">
      <alignment horizontal="right" vertical="center" wrapText="1"/>
    </xf>
    <xf numFmtId="170" fontId="173" fillId="2" borderId="1" xfId="2" applyNumberFormat="1" applyFont="1" applyFill="1" applyBorder="1" applyAlignment="1">
      <alignment horizontal="right" vertical="center"/>
    </xf>
    <xf numFmtId="170" fontId="169" fillId="2" borderId="1" xfId="1" applyNumberFormat="1" applyFont="1" applyFill="1" applyBorder="1" applyAlignment="1" applyProtection="1">
      <alignment horizontal="right"/>
    </xf>
    <xf numFmtId="10" fontId="169" fillId="2" borderId="1" xfId="1" applyNumberFormat="1" applyFont="1" applyFill="1" applyBorder="1" applyAlignment="1" applyProtection="1">
      <alignment horizontal="right"/>
    </xf>
    <xf numFmtId="170" fontId="174" fillId="2" borderId="1" xfId="1" applyNumberFormat="1" applyFont="1" applyFill="1" applyBorder="1" applyAlignment="1" applyProtection="1">
      <alignment horizontal="right"/>
    </xf>
    <xf numFmtId="10" fontId="174" fillId="2" borderId="1" xfId="1" applyNumberFormat="1" applyFont="1" applyFill="1" applyBorder="1" applyAlignment="1" applyProtection="1">
      <alignment horizontal="right"/>
    </xf>
    <xf numFmtId="170" fontId="174" fillId="2" borderId="1" xfId="1" applyNumberFormat="1" applyFont="1" applyFill="1" applyBorder="1" applyAlignment="1">
      <alignment horizontal="right"/>
      <protection locked="0"/>
    </xf>
    <xf numFmtId="170" fontId="169" fillId="2" borderId="1" xfId="1" applyNumberFormat="1" applyFont="1" applyFill="1" applyBorder="1" applyAlignment="1">
      <alignment horizontal="right"/>
      <protection locked="0"/>
    </xf>
    <xf numFmtId="170" fontId="174" fillId="2" borderId="1" xfId="5" applyNumberFormat="1" applyFont="1" applyFill="1" applyBorder="1" applyAlignment="1" applyProtection="1">
      <alignment vertical="center"/>
      <protection locked="0"/>
    </xf>
    <xf numFmtId="170" fontId="169" fillId="2" borderId="1" xfId="5" applyNumberFormat="1" applyFont="1" applyFill="1" applyBorder="1" applyAlignment="1" applyProtection="1">
      <alignment horizontal="left" vertical="center" wrapText="1"/>
      <protection locked="0"/>
    </xf>
    <xf numFmtId="10" fontId="169" fillId="2" borderId="1" xfId="1" applyNumberFormat="1" applyFont="1" applyFill="1" applyBorder="1" applyAlignment="1" applyProtection="1">
      <alignment horizontal="right" vertical="center" wrapText="1"/>
    </xf>
    <xf numFmtId="10" fontId="169" fillId="2" borderId="1" xfId="1" applyNumberFormat="1" applyFont="1" applyFill="1" applyBorder="1" applyAlignment="1" applyProtection="1">
      <alignment vertical="center" wrapText="1"/>
    </xf>
    <xf numFmtId="10" fontId="169" fillId="0" borderId="1" xfId="1" applyNumberFormat="1" applyFont="1" applyFill="1" applyBorder="1" applyAlignment="1" applyProtection="1">
      <alignment horizontal="right" vertical="center" wrapText="1"/>
    </xf>
    <xf numFmtId="170" fontId="169" fillId="2" borderId="1" xfId="1" applyNumberFormat="1" applyFont="1" applyFill="1" applyBorder="1" applyAlignment="1" applyProtection="1">
      <alignment vertical="center" wrapText="1"/>
    </xf>
    <xf numFmtId="170" fontId="169" fillId="2" borderId="1" xfId="1" applyNumberFormat="1" applyFont="1" applyFill="1" applyBorder="1" applyAlignment="1">
      <alignment vertical="center" wrapText="1"/>
      <protection locked="0"/>
    </xf>
    <xf numFmtId="169" fontId="169" fillId="2" borderId="1" xfId="1" applyFont="1" applyFill="1" applyBorder="1" applyAlignment="1" applyProtection="1">
      <alignment horizontal="right" vertical="center" wrapText="1"/>
    </xf>
    <xf numFmtId="43" fontId="169" fillId="2" borderId="1" xfId="1" applyNumberFormat="1" applyFont="1" applyFill="1" applyBorder="1" applyAlignment="1" applyProtection="1">
      <alignment vertical="center" wrapText="1"/>
    </xf>
    <xf numFmtId="169" fontId="169" fillId="2" borderId="1" xfId="1" applyNumberFormat="1" applyFont="1" applyFill="1" applyBorder="1" applyAlignment="1" applyProtection="1">
      <alignment vertical="center" wrapText="1"/>
    </xf>
    <xf numFmtId="170" fontId="169" fillId="2" borderId="1" xfId="1" applyNumberFormat="1" applyFont="1" applyFill="1" applyBorder="1" applyAlignment="1" applyProtection="1">
      <alignment horizontal="right" vertical="center" wrapText="1"/>
    </xf>
    <xf numFmtId="169" fontId="169" fillId="2" borderId="1" xfId="1" applyNumberFormat="1" applyFont="1" applyFill="1" applyBorder="1" applyAlignment="1" applyProtection="1">
      <alignment horizontal="right" vertical="center" wrapText="1"/>
    </xf>
    <xf numFmtId="0" fontId="17" fillId="2" borderId="0" xfId="0" applyFont="1" applyFill="1" applyAlignment="1">
      <alignment horizontal="left" vertical="center" wrapText="1"/>
    </xf>
    <xf numFmtId="0" fontId="18" fillId="0" borderId="0" xfId="19" applyFont="1" applyFill="1" applyAlignment="1">
      <alignment horizontal="left" vertical="center" wrapText="1"/>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Alignment="1">
      <alignment horizontal="center" vertical="center"/>
    </xf>
    <xf numFmtId="0" fontId="16" fillId="2" borderId="0" xfId="0" applyFont="1" applyFill="1" applyAlignment="1">
      <alignment horizontal="center" vertical="center"/>
    </xf>
    <xf numFmtId="49" fontId="17" fillId="62" borderId="1" xfId="19" applyNumberFormat="1" applyFont="1" applyFill="1" applyBorder="1" applyAlignment="1" applyProtection="1">
      <alignment horizontal="center" vertical="center" wrapText="1"/>
    </xf>
    <xf numFmtId="49" fontId="174" fillId="62" borderId="1" xfId="19" applyNumberFormat="1" applyFont="1" applyFill="1" applyBorder="1" applyAlignment="1" applyProtection="1">
      <alignment horizontal="center" vertical="center" wrapText="1"/>
    </xf>
    <xf numFmtId="49" fontId="174" fillId="0" borderId="1" xfId="19" applyNumberFormat="1" applyFont="1" applyFill="1" applyBorder="1" applyAlignment="1" applyProtection="1">
      <alignment horizontal="center" vertical="center" wrapText="1"/>
    </xf>
    <xf numFmtId="0" fontId="17" fillId="2" borderId="1" xfId="8" applyNumberFormat="1" applyFont="1" applyFill="1" applyBorder="1" applyAlignment="1" applyProtection="1">
      <alignment horizontal="center" vertical="center" wrapText="1"/>
    </xf>
    <xf numFmtId="170" fontId="174" fillId="2" borderId="1" xfId="983" applyNumberFormat="1" applyFont="1" applyFill="1" applyBorder="1" applyAlignment="1" applyProtection="1">
      <alignment vertical="center"/>
      <protection locked="0"/>
    </xf>
    <xf numFmtId="0" fontId="18" fillId="2" borderId="1" xfId="8" applyNumberFormat="1" applyFont="1" applyFill="1" applyBorder="1" applyAlignment="1" applyProtection="1">
      <alignment horizontal="center" vertical="center" wrapText="1"/>
    </xf>
    <xf numFmtId="170" fontId="169" fillId="2" borderId="1" xfId="983" applyNumberFormat="1" applyFont="1" applyFill="1" applyBorder="1" applyAlignment="1" applyProtection="1">
      <alignment vertical="center"/>
      <protection locked="0"/>
    </xf>
    <xf numFmtId="170" fontId="174" fillId="0" borderId="1" xfId="983" applyNumberFormat="1" applyFont="1" applyFill="1" applyBorder="1" applyAlignment="1" applyProtection="1">
      <alignment vertical="center"/>
      <protection locked="0"/>
    </xf>
    <xf numFmtId="0" fontId="18" fillId="0" borderId="1" xfId="8" applyFont="1" applyFill="1" applyBorder="1" applyAlignment="1" applyProtection="1">
      <alignment horizontal="left" vertical="center" wrapText="1"/>
    </xf>
    <xf numFmtId="0" fontId="18" fillId="0" borderId="1" xfId="8" applyNumberFormat="1" applyFont="1" applyFill="1" applyBorder="1" applyAlignment="1" applyProtection="1">
      <alignment horizontal="center" vertical="center" wrapText="1"/>
    </xf>
    <xf numFmtId="0" fontId="18" fillId="0" borderId="1" xfId="8" applyFont="1" applyFill="1" applyBorder="1" applyAlignment="1" applyProtection="1">
      <alignment horizontal="center" vertical="center" wrapText="1"/>
    </xf>
    <xf numFmtId="170" fontId="177" fillId="2" borderId="1" xfId="983" applyNumberFormat="1" applyFont="1" applyFill="1" applyBorder="1" applyAlignment="1" applyProtection="1">
      <alignment vertical="center"/>
      <protection locked="0"/>
    </xf>
    <xf numFmtId="0" fontId="24" fillId="0" borderId="1" xfId="8" applyFont="1" applyFill="1" applyBorder="1" applyAlignment="1" applyProtection="1">
      <alignment horizontal="left" vertical="center" wrapText="1"/>
    </xf>
    <xf numFmtId="0" fontId="24" fillId="0"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49" fontId="18" fillId="2" borderId="1" xfId="8" applyNumberFormat="1" applyFont="1" applyFill="1" applyBorder="1" applyAlignment="1" applyProtection="1">
      <alignment horizontal="center" vertical="center" wrapText="1"/>
    </xf>
    <xf numFmtId="170" fontId="169" fillId="2" borderId="1" xfId="983" applyNumberFormat="1" applyFont="1" applyFill="1" applyBorder="1" applyAlignment="1" applyProtection="1">
      <alignment horizontal="right" vertical="center"/>
      <protection locked="0"/>
    </xf>
    <xf numFmtId="0" fontId="17" fillId="0" borderId="1" xfId="8" applyFont="1" applyFill="1" applyBorder="1" applyAlignment="1" applyProtection="1">
      <alignment horizontal="left" vertical="center" wrapText="1"/>
    </xf>
    <xf numFmtId="170" fontId="174" fillId="2" borderId="1" xfId="8" applyNumberFormat="1" applyFont="1" applyFill="1" applyBorder="1" applyAlignment="1" applyProtection="1">
      <alignment horizontal="center" vertical="center" wrapText="1"/>
    </xf>
    <xf numFmtId="170" fontId="18" fillId="0" borderId="1" xfId="8" applyNumberFormat="1" applyFont="1" applyFill="1" applyBorder="1" applyAlignment="1" applyProtection="1">
      <alignment horizontal="center" vertical="center" wrapText="1"/>
    </xf>
    <xf numFmtId="170" fontId="169" fillId="2"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left" vertical="center" wrapText="1"/>
    </xf>
    <xf numFmtId="169" fontId="18" fillId="0" borderId="1" xfId="983" applyNumberFormat="1" applyFont="1" applyFill="1" applyBorder="1" applyAlignment="1" applyProtection="1">
      <alignment horizontal="center" vertical="center" wrapText="1"/>
      <protection locked="0"/>
    </xf>
    <xf numFmtId="169" fontId="169" fillId="2" borderId="1" xfId="983" applyNumberFormat="1" applyFont="1" applyFill="1" applyBorder="1" applyAlignment="1" applyProtection="1">
      <alignment horizontal="center" vertical="center" wrapText="1"/>
      <protection locked="0"/>
    </xf>
    <xf numFmtId="169" fontId="18" fillId="0" borderId="1" xfId="8" applyNumberFormat="1" applyFont="1" applyFill="1" applyBorder="1" applyAlignment="1" applyProtection="1">
      <alignment horizontal="center" vertical="center" wrapText="1"/>
    </xf>
    <xf numFmtId="170" fontId="169" fillId="0" borderId="1" xfId="8" applyNumberFormat="1" applyFont="1" applyFill="1" applyBorder="1" applyAlignment="1" applyProtection="1">
      <alignment horizontal="center" vertical="center" wrapText="1"/>
    </xf>
    <xf numFmtId="170" fontId="169" fillId="0" borderId="1" xfId="983" applyNumberFormat="1" applyFont="1" applyFill="1" applyBorder="1" applyAlignment="1" applyProtection="1">
      <alignment vertical="center"/>
      <protection locked="0"/>
    </xf>
    <xf numFmtId="170" fontId="169" fillId="0" borderId="3" xfId="983" applyNumberFormat="1" applyFont="1" applyFill="1" applyBorder="1" applyAlignment="1" applyProtection="1">
      <alignment vertical="center"/>
      <protection locked="0"/>
    </xf>
    <xf numFmtId="169" fontId="169" fillId="0" borderId="3" xfId="983" applyNumberFormat="1" applyFont="1" applyFill="1" applyBorder="1" applyAlignment="1" applyProtection="1">
      <alignment horizontal="center" vertical="center" wrapText="1"/>
      <protection locked="0"/>
    </xf>
    <xf numFmtId="170" fontId="174" fillId="2" borderId="3" xfId="8" applyNumberFormat="1" applyFont="1" applyFill="1" applyBorder="1" applyAlignment="1" applyProtection="1">
      <alignment horizontal="center" vertical="center" wrapText="1"/>
    </xf>
    <xf numFmtId="170" fontId="169" fillId="0" borderId="3" xfId="8" applyNumberFormat="1" applyFont="1" applyFill="1" applyBorder="1" applyAlignment="1" applyProtection="1">
      <alignment horizontal="left" vertical="center" wrapText="1"/>
    </xf>
    <xf numFmtId="170" fontId="169" fillId="0" borderId="1" xfId="8" applyNumberFormat="1" applyFont="1" applyFill="1" applyBorder="1" applyAlignment="1" applyProtection="1">
      <alignment horizontal="left" vertical="center" wrapText="1"/>
    </xf>
    <xf numFmtId="49" fontId="17" fillId="62" borderId="3" xfId="19" applyNumberFormat="1" applyFont="1" applyFill="1" applyBorder="1" applyAlignment="1" applyProtection="1">
      <alignment horizontal="center" vertical="center" wrapText="1"/>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0" fontId="17" fillId="2" borderId="1" xfId="1" applyNumberFormat="1" applyFont="1" applyFill="1" applyBorder="1" applyAlignment="1" applyProtection="1">
      <alignment horizontal="left" wrapText="1"/>
      <protection locked="0"/>
    </xf>
    <xf numFmtId="167" fontId="18" fillId="2" borderId="1" xfId="1" applyNumberFormat="1" applyFont="1" applyFill="1" applyBorder="1" applyAlignment="1" applyProtection="1">
      <alignment horizontal="right" vertical="center"/>
    </xf>
    <xf numFmtId="170" fontId="17" fillId="2" borderId="1" xfId="1" applyNumberFormat="1" applyFont="1" applyFill="1" applyBorder="1" applyAlignment="1" applyProtection="1">
      <alignment horizontal="right" vertical="center" wrapText="1"/>
      <protection locked="0"/>
    </xf>
    <xf numFmtId="170" fontId="17" fillId="2" borderId="1" xfId="1" applyNumberFormat="1" applyFont="1" applyFill="1" applyBorder="1" applyAlignment="1" applyProtection="1">
      <alignment horizontal="left"/>
      <protection locked="0"/>
    </xf>
    <xf numFmtId="170" fontId="174" fillId="2" borderId="1" xfId="1" applyNumberFormat="1" applyFont="1" applyFill="1" applyBorder="1" applyAlignment="1" applyProtection="1">
      <alignment horizontal="right" vertical="center" wrapText="1"/>
      <protection locked="0"/>
    </xf>
    <xf numFmtId="0" fontId="18" fillId="2" borderId="1" xfId="8" applyFont="1" applyFill="1" applyBorder="1" applyAlignment="1" applyProtection="1">
      <alignment horizontal="left" wrapText="1"/>
    </xf>
    <xf numFmtId="0" fontId="18" fillId="2" borderId="1" xfId="8" applyFont="1" applyFill="1" applyBorder="1" applyAlignment="1" applyProtection="1">
      <alignment horizontal="center" wrapText="1"/>
    </xf>
    <xf numFmtId="167" fontId="174" fillId="2" borderId="1" xfId="1" applyNumberFormat="1" applyFont="1" applyFill="1" applyBorder="1" applyAlignment="1" applyProtection="1">
      <alignment horizontal="right" vertical="center"/>
    </xf>
    <xf numFmtId="170" fontId="18" fillId="2" borderId="1" xfId="1" applyNumberFormat="1" applyFont="1" applyFill="1" applyBorder="1" applyAlignment="1" applyProtection="1">
      <alignment horizontal="left"/>
      <protection locked="0"/>
    </xf>
    <xf numFmtId="0" fontId="40" fillId="2" borderId="1" xfId="0" quotePrefix="1" applyFont="1" applyFill="1" applyBorder="1" applyAlignment="1">
      <alignment horizontal="center"/>
    </xf>
    <xf numFmtId="0" fontId="14" fillId="2" borderId="1" xfId="0" quotePrefix="1" applyFont="1" applyFill="1" applyBorder="1" applyAlignment="1">
      <alignment horizontal="center"/>
    </xf>
    <xf numFmtId="170" fontId="174" fillId="2" borderId="1" xfId="1" applyNumberFormat="1" applyFont="1" applyFill="1" applyBorder="1" applyAlignment="1">
      <alignment horizontal="right" vertical="center"/>
      <protection locked="0"/>
    </xf>
    <xf numFmtId="169" fontId="174" fillId="2" borderId="1" xfId="1" applyFont="1" applyFill="1" applyBorder="1" applyAlignment="1">
      <alignment horizontal="right" vertical="center"/>
      <protection locked="0"/>
    </xf>
    <xf numFmtId="169" fontId="169" fillId="2" borderId="1" xfId="1" applyFont="1" applyFill="1" applyBorder="1" applyAlignment="1">
      <alignment horizontal="right" vertical="center"/>
      <protection locked="0"/>
    </xf>
    <xf numFmtId="169" fontId="169" fillId="2" borderId="1" xfId="1" applyFont="1" applyFill="1" applyBorder="1" applyAlignment="1">
      <alignment horizontal="right" vertical="center" wrapText="1"/>
      <protection locked="0"/>
    </xf>
    <xf numFmtId="0" fontId="18" fillId="0" borderId="0" xfId="0" applyFont="1" applyFill="1" applyAlignment="1">
      <alignment horizontal="left" vertical="center" wrapText="1"/>
    </xf>
    <xf numFmtId="14" fontId="169"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7" fillId="2" borderId="0" xfId="0" applyFont="1" applyFill="1" applyAlignment="1">
      <alignment horizontal="left" vertical="center" wrapText="1"/>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17" fillId="0" borderId="0" xfId="19" applyFont="1" applyFill="1" applyAlignment="1">
      <alignment horizontal="right" vertical="center" wrapText="1"/>
    </xf>
    <xf numFmtId="0" fontId="18" fillId="0" borderId="0" xfId="19" applyFont="1" applyFill="1" applyAlignment="1">
      <alignment horizontal="right" vertical="center" wrapText="1"/>
    </xf>
    <xf numFmtId="0" fontId="17"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34" fillId="2" borderId="0" xfId="0" applyFont="1" applyFill="1" applyAlignment="1">
      <alignment horizontal="right" vertical="center" wrapText="1"/>
    </xf>
    <xf numFmtId="0" fontId="35" fillId="2" borderId="0" xfId="0" applyFont="1" applyFill="1" applyAlignment="1">
      <alignment horizontal="right"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28" fillId="2" borderId="0" xfId="0" applyFont="1" applyFill="1" applyAlignment="1">
      <alignment horizontal="right" vertical="center" wrapText="1"/>
    </xf>
    <xf numFmtId="0" fontId="22" fillId="2" borderId="0" xfId="19" applyFont="1" applyFill="1" applyAlignment="1">
      <alignment horizontal="right" vertical="center" wrapText="1"/>
    </xf>
    <xf numFmtId="0" fontId="28"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07" fillId="2" borderId="0" xfId="48" applyFont="1" applyFill="1" applyAlignment="1">
      <alignment horizontal="right" vertical="center" wrapText="1"/>
    </xf>
    <xf numFmtId="0" fontId="28"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57"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0" fontId="17" fillId="2" borderId="31" xfId="19" applyNumberFormat="1" applyFont="1" applyFill="1" applyBorder="1" applyAlignment="1" applyProtection="1">
      <alignment horizontal="center" vertical="center" wrapText="1"/>
    </xf>
    <xf numFmtId="0" fontId="17" fillId="2" borderId="32" xfId="19" applyNumberFormat="1" applyFont="1" applyFill="1" applyBorder="1" applyAlignment="1" applyProtection="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84"/>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8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15" sqref="B15"/>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9" t="s">
        <v>461</v>
      </c>
      <c r="B1" s="199" t="s">
        <v>462</v>
      </c>
      <c r="C1" s="199" t="s">
        <v>463</v>
      </c>
    </row>
    <row r="2" spans="1:3">
      <c r="A2" s="199"/>
      <c r="B2" s="200">
        <f>BCthunhap!D46-BCKetQuaHoatDong_06028!D44</f>
        <v>0</v>
      </c>
      <c r="C2" s="200">
        <f>BCtinhhinhtaichinh!D33-BCTaiSan_06027!D30</f>
        <v>0</v>
      </c>
    </row>
    <row r="3" spans="1:3">
      <c r="A3" s="199"/>
      <c r="B3" s="200">
        <f>BCthunhap!D45-BCKetQuaHoatDong_06028!D43-BCKetQuaHoatDong_06028!D41</f>
        <v>0</v>
      </c>
      <c r="C3" s="200">
        <f>BCTaiSan_06027!D54-BCtinhhinhtaichinh!D45</f>
        <v>0</v>
      </c>
    </row>
    <row r="4" spans="1:3">
      <c r="A4" s="199"/>
      <c r="B4" s="200">
        <f>BCtinhhinhtaichinh!D51-BCtinhhinhtaichinh!E51-BCthunhap!D48</f>
        <v>0</v>
      </c>
      <c r="C4" s="200">
        <f>BCtinhhinhtaichinh!D52-BCTaiSan_06027!D57</f>
        <v>0</v>
      </c>
    </row>
    <row r="5" spans="1:3">
      <c r="A5" s="199"/>
      <c r="B5" s="200">
        <f>BCthunhap!D48-BCKetQuaHoatDong_06028!D45</f>
        <v>0</v>
      </c>
      <c r="C5" s="200">
        <f>BCtinhhinhtaichinh!D47-Khac_06030!D34</f>
        <v>0</v>
      </c>
    </row>
    <row r="6" spans="1:3">
      <c r="A6" s="199"/>
      <c r="B6" s="200"/>
      <c r="C6" s="200">
        <f>BCtinhhinhtaichinh!D33-BCDanhMucDauTu_06029!F62</f>
        <v>0</v>
      </c>
    </row>
    <row r="7" spans="1:3">
      <c r="A7" s="199"/>
      <c r="B7" s="200"/>
      <c r="C7" s="200">
        <f>BCtinhhinhtaichinh!D33-BCDanhMucDauTu_06029!F62</f>
        <v>0</v>
      </c>
    </row>
    <row r="10" spans="1:3">
      <c r="B10" s="7" t="s">
        <v>701</v>
      </c>
    </row>
    <row r="11" spans="1:3">
      <c r="B11" s="8"/>
    </row>
    <row r="12" spans="1:3">
      <c r="B12" s="9" t="s">
        <v>704</v>
      </c>
    </row>
    <row r="13" spans="1:3" ht="15">
      <c r="B13" s="201"/>
    </row>
    <row r="14" spans="1:3" ht="21">
      <c r="B14" s="204" t="s">
        <v>725</v>
      </c>
    </row>
    <row r="15" spans="1:3" ht="15">
      <c r="B15" s="201"/>
    </row>
    <row r="16" spans="1:3" ht="21">
      <c r="B16" s="202" t="s">
        <v>703</v>
      </c>
      <c r="C16" s="202" t="s">
        <v>699</v>
      </c>
    </row>
    <row r="21" spans="2:3" ht="25.5">
      <c r="B21" s="203" t="s">
        <v>702</v>
      </c>
      <c r="C21" s="203" t="s">
        <v>700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88"/>
  <sheetViews>
    <sheetView view="pageBreakPreview" topLeftCell="A6" zoomScaleNormal="100" zoomScaleSheetLayoutView="100" workbookViewId="0">
      <selection activeCell="G6" sqref="G1:O1048576"/>
    </sheetView>
  </sheetViews>
  <sheetFormatPr defaultColWidth="9.140625" defaultRowHeight="15"/>
  <cols>
    <col min="1" max="1" width="9.140625" style="31"/>
    <col min="2" max="2" width="59.42578125" style="31" customWidth="1"/>
    <col min="3" max="3" width="12.85546875" style="31" customWidth="1"/>
    <col min="4" max="4" width="28.85546875" style="31" customWidth="1"/>
    <col min="5" max="5" width="29.5703125" style="31" customWidth="1"/>
    <col min="6" max="6" width="2.5703125" style="31" customWidth="1"/>
    <col min="7" max="9" width="17.85546875" style="31" hidden="1" customWidth="1"/>
    <col min="10" max="11" width="17.85546875" style="353" hidden="1" customWidth="1"/>
    <col min="12" max="13" width="17.85546875" style="31" hidden="1" customWidth="1"/>
    <col min="14" max="14" width="19" style="31" hidden="1" customWidth="1"/>
    <col min="15" max="15" width="17.85546875" style="313" hidden="1" customWidth="1"/>
    <col min="16" max="16" width="17.85546875" style="313" customWidth="1"/>
    <col min="17" max="28" width="17.85546875" style="31" customWidth="1"/>
    <col min="29" max="16384" width="9.140625" style="31"/>
  </cols>
  <sheetData>
    <row r="1" spans="1:16" ht="23.25" customHeight="1">
      <c r="A1" s="552" t="s">
        <v>544</v>
      </c>
      <c r="B1" s="552"/>
      <c r="C1" s="552"/>
      <c r="D1" s="552"/>
      <c r="E1" s="552"/>
      <c r="F1" s="552"/>
      <c r="G1" s="31">
        <v>366</v>
      </c>
      <c r="H1" s="31" t="s">
        <v>482</v>
      </c>
      <c r="I1" s="31">
        <f>SUM(L18:L86)</f>
        <v>91</v>
      </c>
      <c r="J1" s="353" t="s">
        <v>481</v>
      </c>
      <c r="K1" s="413">
        <f>SUM(M18:M86)/SUM(L18:L86)</f>
        <v>80054994918.63736</v>
      </c>
      <c r="L1" s="31">
        <f>M88/L88</f>
        <v>80054994918.63736</v>
      </c>
    </row>
    <row r="2" spans="1:16" ht="27" customHeight="1">
      <c r="A2" s="554" t="s">
        <v>545</v>
      </c>
      <c r="B2" s="554"/>
      <c r="C2" s="554"/>
      <c r="D2" s="554"/>
      <c r="E2" s="554"/>
      <c r="F2" s="554"/>
      <c r="K2" s="313"/>
      <c r="L2" s="354"/>
    </row>
    <row r="3" spans="1:16" ht="15" customHeight="1">
      <c r="A3" s="538" t="s">
        <v>280</v>
      </c>
      <c r="B3" s="538"/>
      <c r="C3" s="538"/>
      <c r="D3" s="538"/>
      <c r="E3" s="538"/>
      <c r="F3" s="538"/>
      <c r="K3" s="355"/>
    </row>
    <row r="4" spans="1:16">
      <c r="A4" s="538"/>
      <c r="B4" s="538"/>
      <c r="C4" s="538"/>
      <c r="D4" s="538"/>
      <c r="E4" s="538"/>
      <c r="F4" s="538"/>
    </row>
    <row r="5" spans="1:16">
      <c r="A5" s="549" t="str">
        <f>'ngay thang'!B10</f>
        <v>Quý 1 năm 2024/Quarter I 2024</v>
      </c>
      <c r="B5" s="549"/>
      <c r="C5" s="549"/>
      <c r="D5" s="549"/>
      <c r="E5" s="549"/>
      <c r="F5" s="549"/>
    </row>
    <row r="6" spans="1:16">
      <c r="A6" s="378"/>
      <c r="B6" s="378"/>
      <c r="C6" s="378"/>
      <c r="D6" s="378"/>
      <c r="E6" s="378"/>
      <c r="F6" s="1"/>
    </row>
    <row r="7" spans="1:16" ht="31.5" customHeight="1">
      <c r="A7" s="526" t="s">
        <v>245</v>
      </c>
      <c r="B7" s="526"/>
      <c r="C7" s="526" t="s">
        <v>651</v>
      </c>
      <c r="D7" s="526"/>
      <c r="E7" s="526"/>
      <c r="F7" s="526"/>
    </row>
    <row r="8" spans="1:16" ht="30" customHeight="1">
      <c r="A8" s="526" t="s">
        <v>243</v>
      </c>
      <c r="B8" s="526"/>
      <c r="C8" s="526" t="s">
        <v>474</v>
      </c>
      <c r="D8" s="526"/>
      <c r="E8" s="526"/>
      <c r="F8" s="526"/>
    </row>
    <row r="9" spans="1:16" ht="30" customHeight="1">
      <c r="A9" s="535" t="s">
        <v>242</v>
      </c>
      <c r="B9" s="535"/>
      <c r="C9" s="535" t="s">
        <v>244</v>
      </c>
      <c r="D9" s="535"/>
      <c r="E9" s="535"/>
      <c r="F9" s="535"/>
      <c r="I9" s="31" t="s">
        <v>483</v>
      </c>
      <c r="J9" s="313">
        <f>989992000+85047820000</f>
        <v>86037812000</v>
      </c>
    </row>
    <row r="10" spans="1:16" ht="30" customHeight="1">
      <c r="A10" s="535" t="s">
        <v>246</v>
      </c>
      <c r="B10" s="535"/>
      <c r="C10" s="535" t="str">
        <f>'ngay thang'!B14</f>
        <v>Ngày 09 tháng 04 năm 2024
09 Apr 2024</v>
      </c>
      <c r="D10" s="535"/>
      <c r="E10" s="535"/>
      <c r="F10" s="535"/>
      <c r="I10" s="31" t="s">
        <v>648</v>
      </c>
      <c r="J10" s="313">
        <v>84263530000</v>
      </c>
    </row>
    <row r="11" spans="1:16" ht="22.5" customHeight="1">
      <c r="A11" s="377"/>
      <c r="B11" s="377"/>
      <c r="C11" s="377"/>
      <c r="D11" s="377"/>
      <c r="E11" s="377"/>
      <c r="F11" s="377"/>
    </row>
    <row r="12" spans="1:16" ht="21" customHeight="1">
      <c r="A12" s="286" t="s">
        <v>284</v>
      </c>
    </row>
    <row r="13" spans="1:16" s="358" customFormat="1" ht="43.5" customHeight="1">
      <c r="A13" s="356" t="s">
        <v>200</v>
      </c>
      <c r="B13" s="356" t="s">
        <v>205</v>
      </c>
      <c r="C13" s="356" t="s">
        <v>206</v>
      </c>
      <c r="D13" s="357" t="s">
        <v>484</v>
      </c>
      <c r="E13" s="357" t="s">
        <v>485</v>
      </c>
      <c r="J13" s="359"/>
      <c r="K13" s="359"/>
      <c r="O13" s="360"/>
      <c r="P13" s="360"/>
    </row>
    <row r="14" spans="1:16" s="295" customFormat="1" ht="31.5" customHeight="1">
      <c r="A14" s="292" t="s">
        <v>46</v>
      </c>
      <c r="B14" s="361" t="s">
        <v>263</v>
      </c>
      <c r="C14" s="361" t="s">
        <v>147</v>
      </c>
      <c r="D14" s="342"/>
      <c r="E14" s="342"/>
      <c r="O14" s="313"/>
      <c r="P14" s="313"/>
    </row>
    <row r="15" spans="1:16" s="295" customFormat="1" ht="50.25" customHeight="1">
      <c r="A15" s="292">
        <v>1</v>
      </c>
      <c r="B15" s="361" t="s">
        <v>563</v>
      </c>
      <c r="C15" s="361" t="s">
        <v>148</v>
      </c>
      <c r="D15" s="455">
        <f>G15/K1*G1/I1</f>
        <v>1.2001250539076674E-2</v>
      </c>
      <c r="E15" s="456">
        <v>1.2001162824042833E-2</v>
      </c>
      <c r="G15" s="362">
        <f>BCKetQuaHoatDong_06028!D20</f>
        <v>238877499</v>
      </c>
      <c r="O15" s="313"/>
      <c r="P15" s="313"/>
    </row>
    <row r="16" spans="1:16" s="295" customFormat="1" ht="56.25" customHeight="1">
      <c r="A16" s="292">
        <v>2</v>
      </c>
      <c r="B16" s="361" t="s">
        <v>564</v>
      </c>
      <c r="C16" s="361" t="s">
        <v>149</v>
      </c>
      <c r="D16" s="455">
        <f>G16/K1*G1/I1</f>
        <v>4.002596567170052E-3</v>
      </c>
      <c r="E16" s="456">
        <v>4.4725699218891718E-3</v>
      </c>
      <c r="G16" s="362">
        <f>BCKetQuaHoatDong_06028!D21</f>
        <v>79669219</v>
      </c>
      <c r="H16" s="363"/>
      <c r="I16" s="364"/>
      <c r="O16" s="313"/>
      <c r="P16" s="313"/>
    </row>
    <row r="17" spans="1:19" s="295" customFormat="1" ht="75" customHeight="1">
      <c r="A17" s="292">
        <v>3</v>
      </c>
      <c r="B17" s="365" t="s">
        <v>565</v>
      </c>
      <c r="C17" s="361" t="s">
        <v>150</v>
      </c>
      <c r="D17" s="455">
        <f>G17/K1*G1/I1</f>
        <v>4.4764007807689393E-3</v>
      </c>
      <c r="E17" s="456">
        <v>5.0405000318593431E-3</v>
      </c>
      <c r="G17" s="362">
        <f>BCKetQuaHoatDong_06028!D25</f>
        <v>89100000</v>
      </c>
      <c r="H17" s="363"/>
      <c r="I17" s="364"/>
      <c r="J17" s="295" t="s">
        <v>477</v>
      </c>
      <c r="K17" s="295" t="s">
        <v>478</v>
      </c>
      <c r="L17" s="295" t="s">
        <v>479</v>
      </c>
      <c r="M17" s="295" t="s">
        <v>480</v>
      </c>
      <c r="O17" s="313"/>
      <c r="P17" s="313"/>
    </row>
    <row r="18" spans="1:19" s="295" customFormat="1" ht="48" customHeight="1">
      <c r="A18" s="292">
        <v>4</v>
      </c>
      <c r="B18" s="361" t="s">
        <v>264</v>
      </c>
      <c r="C18" s="361" t="s">
        <v>151</v>
      </c>
      <c r="D18" s="455">
        <f>G18/K1*G1/I1</f>
        <v>0</v>
      </c>
      <c r="E18" s="456">
        <v>1.043051320105691E-3</v>
      </c>
      <c r="G18" s="362">
        <f>BCKetQuaHoatDong_06028!D30</f>
        <v>0</v>
      </c>
      <c r="J18" s="425">
        <v>45292</v>
      </c>
      <c r="K18" s="374">
        <v>75812994682</v>
      </c>
      <c r="L18" s="295">
        <v>1</v>
      </c>
      <c r="M18" s="312">
        <f>K18*L18</f>
        <v>75812994682</v>
      </c>
      <c r="N18" s="296">
        <v>69905221498</v>
      </c>
      <c r="O18" s="376">
        <f>N18-M18</f>
        <v>-5907773184</v>
      </c>
      <c r="P18" s="328"/>
      <c r="Q18" s="328"/>
      <c r="R18" s="24"/>
      <c r="S18" s="311"/>
    </row>
    <row r="19" spans="1:19" s="295" customFormat="1" ht="56.25" customHeight="1">
      <c r="A19" s="292">
        <v>5</v>
      </c>
      <c r="B19" s="361" t="s">
        <v>566</v>
      </c>
      <c r="C19" s="361"/>
      <c r="D19" s="455"/>
      <c r="E19" s="456"/>
      <c r="G19" s="362">
        <v>0</v>
      </c>
      <c r="J19" s="425">
        <v>45293</v>
      </c>
      <c r="K19" s="374">
        <v>74836884667</v>
      </c>
      <c r="L19" s="295">
        <f>J19-J18</f>
        <v>1</v>
      </c>
      <c r="M19" s="312">
        <f t="shared" ref="M19:M83" si="0">K19*L19</f>
        <v>74836884667</v>
      </c>
      <c r="N19" s="296">
        <v>70388413912</v>
      </c>
      <c r="O19" s="376">
        <f t="shared" ref="O19:O82" si="1">N19-M19</f>
        <v>-4448470755</v>
      </c>
      <c r="P19" s="328"/>
      <c r="Q19" s="328"/>
      <c r="R19" s="24"/>
      <c r="S19" s="311"/>
    </row>
    <row r="20" spans="1:19" s="295" customFormat="1" ht="57.75" customHeight="1">
      <c r="A20" s="292">
        <v>6</v>
      </c>
      <c r="B20" s="361" t="s">
        <v>567</v>
      </c>
      <c r="C20" s="361"/>
      <c r="D20" s="455"/>
      <c r="E20" s="456"/>
      <c r="G20" s="362">
        <v>0</v>
      </c>
      <c r="J20" s="425">
        <v>45294</v>
      </c>
      <c r="K20" s="374">
        <v>75919896876</v>
      </c>
      <c r="L20" s="295">
        <f>J20-J19</f>
        <v>1</v>
      </c>
      <c r="M20" s="312">
        <f t="shared" si="0"/>
        <v>75919896876</v>
      </c>
      <c r="N20" s="296">
        <v>68662387247</v>
      </c>
      <c r="O20" s="376">
        <f t="shared" si="1"/>
        <v>-7257509629</v>
      </c>
      <c r="P20" s="328"/>
      <c r="Q20" s="296"/>
      <c r="R20" s="274"/>
      <c r="S20" s="311"/>
    </row>
    <row r="21" spans="1:19" s="295" customFormat="1" ht="81" customHeight="1">
      <c r="A21" s="292">
        <v>7</v>
      </c>
      <c r="B21" s="365" t="s">
        <v>265</v>
      </c>
      <c r="C21" s="361" t="s">
        <v>152</v>
      </c>
      <c r="D21" s="455">
        <f>G21/K1*G1/I1</f>
        <v>1.2247580342817904E-2</v>
      </c>
      <c r="E21" s="456">
        <v>1.2592330035158755E-2</v>
      </c>
      <c r="G21" s="362">
        <f>BCKetQuaHoatDong_06028!D31+BCKetQuaHoatDong_06028!D33+BCKetQuaHoatDong_06028!D37</f>
        <v>243780542</v>
      </c>
      <c r="J21" s="425">
        <v>45295</v>
      </c>
      <c r="K21" s="374">
        <v>75746150407</v>
      </c>
      <c r="L21" s="295">
        <f t="shared" ref="L21:L78" si="2">J21-J20</f>
        <v>1</v>
      </c>
      <c r="M21" s="312">
        <f t="shared" si="0"/>
        <v>75746150407</v>
      </c>
      <c r="N21" s="296">
        <v>69323901699</v>
      </c>
      <c r="O21" s="376">
        <f t="shared" si="1"/>
        <v>-6422248708</v>
      </c>
      <c r="P21" s="328"/>
      <c r="Q21" s="296"/>
      <c r="R21" s="274"/>
      <c r="S21" s="311"/>
    </row>
    <row r="22" spans="1:19" s="295" customFormat="1" ht="42" customHeight="1">
      <c r="A22" s="292">
        <v>8</v>
      </c>
      <c r="B22" s="361" t="s">
        <v>568</v>
      </c>
      <c r="C22" s="361" t="s">
        <v>153</v>
      </c>
      <c r="D22" s="457">
        <f>G22/K1/I1*G1</f>
        <v>3.2727828229833569E-2</v>
      </c>
      <c r="E22" s="456">
        <v>3.5149614133055798E-2</v>
      </c>
      <c r="G22" s="362">
        <f>BCKetQuaHoatDong_06028!D19</f>
        <v>651427260</v>
      </c>
      <c r="J22" s="425">
        <v>45298</v>
      </c>
      <c r="K22" s="374">
        <v>76474331697</v>
      </c>
      <c r="L22" s="295">
        <f t="shared" si="2"/>
        <v>3</v>
      </c>
      <c r="M22" s="312">
        <f t="shared" si="0"/>
        <v>229422995091</v>
      </c>
      <c r="N22" s="296">
        <v>68852737978</v>
      </c>
      <c r="O22" s="376">
        <f t="shared" si="1"/>
        <v>-160570257113</v>
      </c>
      <c r="P22" s="328"/>
      <c r="Q22" s="328"/>
      <c r="R22" s="24"/>
      <c r="S22" s="311"/>
    </row>
    <row r="23" spans="1:19" s="295" customFormat="1" ht="69.75" customHeight="1">
      <c r="A23" s="292">
        <v>9</v>
      </c>
      <c r="B23" s="365" t="s">
        <v>266</v>
      </c>
      <c r="C23" s="361" t="s">
        <v>154</v>
      </c>
      <c r="D23" s="409">
        <f>G23/2/K1*G1/I1</f>
        <v>4.2779857480067234</v>
      </c>
      <c r="E23" s="456">
        <v>4.3580593064354787</v>
      </c>
      <c r="G23" s="314">
        <f>J9+J10</f>
        <v>170301342000</v>
      </c>
      <c r="H23" s="368"/>
      <c r="J23" s="425">
        <v>45299</v>
      </c>
      <c r="K23" s="374">
        <v>76824021342</v>
      </c>
      <c r="L23" s="295">
        <f t="shared" si="2"/>
        <v>1</v>
      </c>
      <c r="M23" s="312">
        <f t="shared" si="0"/>
        <v>76824021342</v>
      </c>
      <c r="N23" s="296">
        <v>209624305407</v>
      </c>
      <c r="O23" s="376">
        <f t="shared" si="1"/>
        <v>132800284065</v>
      </c>
      <c r="P23" s="328"/>
      <c r="Q23" s="328"/>
      <c r="R23" s="24"/>
      <c r="S23" s="311"/>
    </row>
    <row r="24" spans="1:19" s="295" customFormat="1" ht="57" customHeight="1">
      <c r="A24" s="292">
        <v>10</v>
      </c>
      <c r="B24" s="365" t="s">
        <v>569</v>
      </c>
      <c r="C24" s="361"/>
      <c r="D24" s="456"/>
      <c r="E24" s="456"/>
      <c r="H24" s="368"/>
      <c r="J24" s="425">
        <v>45300</v>
      </c>
      <c r="K24" s="374">
        <v>76788521124</v>
      </c>
      <c r="L24" s="295">
        <f t="shared" si="2"/>
        <v>1</v>
      </c>
      <c r="M24" s="312">
        <f t="shared" si="0"/>
        <v>76788521124</v>
      </c>
      <c r="N24" s="296">
        <v>70681561227</v>
      </c>
      <c r="O24" s="376">
        <f t="shared" si="1"/>
        <v>-6106959897</v>
      </c>
      <c r="P24" s="328"/>
      <c r="Q24" s="328"/>
      <c r="R24" s="24"/>
      <c r="S24" s="311"/>
    </row>
    <row r="25" spans="1:19" s="295" customFormat="1" ht="25.5">
      <c r="A25" s="292" t="s">
        <v>56</v>
      </c>
      <c r="B25" s="361" t="s">
        <v>267</v>
      </c>
      <c r="C25" s="361" t="s">
        <v>155</v>
      </c>
      <c r="D25" s="455"/>
      <c r="E25" s="458"/>
      <c r="H25" s="368"/>
      <c r="J25" s="425">
        <v>45301</v>
      </c>
      <c r="K25" s="374">
        <v>76081557399</v>
      </c>
      <c r="L25" s="295">
        <f t="shared" si="2"/>
        <v>1</v>
      </c>
      <c r="M25" s="312">
        <f t="shared" si="0"/>
        <v>76081557399</v>
      </c>
      <c r="N25" s="296">
        <v>70384545040</v>
      </c>
      <c r="O25" s="376">
        <f t="shared" si="1"/>
        <v>-5697012359</v>
      </c>
      <c r="P25" s="328"/>
      <c r="Q25" s="328"/>
      <c r="R25" s="24"/>
      <c r="S25" s="311"/>
    </row>
    <row r="26" spans="1:19" s="295" customFormat="1" ht="30" customHeight="1">
      <c r="A26" s="564">
        <v>1</v>
      </c>
      <c r="B26" s="361" t="s">
        <v>268</v>
      </c>
      <c r="C26" s="361" t="s">
        <v>156</v>
      </c>
      <c r="D26" s="458">
        <v>59095017400</v>
      </c>
      <c r="E26" s="459">
        <v>56357805800</v>
      </c>
      <c r="J26" s="425">
        <v>45302</v>
      </c>
      <c r="K26" s="374">
        <v>76680599398</v>
      </c>
      <c r="L26" s="295">
        <f t="shared" si="2"/>
        <v>1</v>
      </c>
      <c r="M26" s="312">
        <f t="shared" si="0"/>
        <v>76680599398</v>
      </c>
      <c r="N26" s="296">
        <v>71607403258</v>
      </c>
      <c r="O26" s="376">
        <f t="shared" si="1"/>
        <v>-5073196140</v>
      </c>
      <c r="P26" s="328"/>
      <c r="Q26" s="328"/>
      <c r="R26" s="24"/>
      <c r="S26" s="311"/>
    </row>
    <row r="27" spans="1:19" s="295" customFormat="1" ht="39.75" customHeight="1">
      <c r="A27" s="565"/>
      <c r="B27" s="361" t="s">
        <v>269</v>
      </c>
      <c r="C27" s="361" t="s">
        <v>157</v>
      </c>
      <c r="D27" s="458">
        <v>59095017400</v>
      </c>
      <c r="E27" s="458">
        <v>56357805800</v>
      </c>
      <c r="J27" s="425">
        <v>45305</v>
      </c>
      <c r="K27" s="374">
        <v>75760392284</v>
      </c>
      <c r="L27" s="295">
        <f t="shared" si="2"/>
        <v>3</v>
      </c>
      <c r="M27" s="312">
        <f t="shared" si="0"/>
        <v>227281176852</v>
      </c>
      <c r="N27" s="296">
        <v>71737427795</v>
      </c>
      <c r="O27" s="376">
        <f t="shared" si="1"/>
        <v>-155543749057</v>
      </c>
      <c r="P27" s="328"/>
      <c r="Q27" s="328"/>
      <c r="R27" s="24"/>
      <c r="S27" s="311"/>
    </row>
    <row r="28" spans="1:19" s="295" customFormat="1" ht="42.75" customHeight="1">
      <c r="A28" s="566"/>
      <c r="B28" s="361" t="s">
        <v>270</v>
      </c>
      <c r="C28" s="361" t="s">
        <v>158</v>
      </c>
      <c r="D28" s="460">
        <v>5909501.7400000002</v>
      </c>
      <c r="E28" s="461">
        <v>5635780.5800000001</v>
      </c>
      <c r="J28" s="425">
        <v>45306</v>
      </c>
      <c r="K28" s="374">
        <v>75171549431</v>
      </c>
      <c r="L28" s="295">
        <f t="shared" si="2"/>
        <v>1</v>
      </c>
      <c r="M28" s="312">
        <f t="shared" si="0"/>
        <v>75171549431</v>
      </c>
      <c r="N28" s="296">
        <v>217142066841</v>
      </c>
      <c r="O28" s="376">
        <f t="shared" si="1"/>
        <v>141970517410</v>
      </c>
      <c r="P28" s="328"/>
      <c r="Q28" s="328"/>
      <c r="R28" s="24"/>
      <c r="S28" s="311"/>
    </row>
    <row r="29" spans="1:19" s="295" customFormat="1" ht="32.25" customHeight="1">
      <c r="A29" s="564">
        <v>2</v>
      </c>
      <c r="B29" s="361" t="s">
        <v>271</v>
      </c>
      <c r="C29" s="361" t="s">
        <v>159</v>
      </c>
      <c r="D29" s="458">
        <v>4899006900</v>
      </c>
      <c r="E29" s="458">
        <v>2737211600</v>
      </c>
      <c r="J29" s="425">
        <v>45307</v>
      </c>
      <c r="K29" s="374">
        <v>76409737623</v>
      </c>
      <c r="L29" s="295">
        <f t="shared" si="2"/>
        <v>1</v>
      </c>
      <c r="M29" s="312">
        <f t="shared" si="0"/>
        <v>76409737623</v>
      </c>
      <c r="N29" s="296">
        <v>71347689290</v>
      </c>
      <c r="O29" s="376">
        <f t="shared" si="1"/>
        <v>-5062048333</v>
      </c>
      <c r="P29" s="328"/>
      <c r="Q29" s="328"/>
      <c r="R29" s="24"/>
      <c r="S29" s="311"/>
    </row>
    <row r="30" spans="1:19" s="295" customFormat="1" ht="31.5" customHeight="1">
      <c r="A30" s="565"/>
      <c r="B30" s="361" t="s">
        <v>272</v>
      </c>
      <c r="C30" s="361" t="s">
        <v>160</v>
      </c>
      <c r="D30" s="462">
        <v>847660.9</v>
      </c>
      <c r="E30" s="462">
        <v>364085.8</v>
      </c>
      <c r="J30" s="425">
        <v>45308</v>
      </c>
      <c r="K30" s="374">
        <v>76487342379</v>
      </c>
      <c r="L30" s="295">
        <f t="shared" si="2"/>
        <v>1</v>
      </c>
      <c r="M30" s="312">
        <f t="shared" si="0"/>
        <v>76487342379</v>
      </c>
      <c r="N30" s="296">
        <v>68604261912</v>
      </c>
      <c r="O30" s="376">
        <f t="shared" si="1"/>
        <v>-7883080467</v>
      </c>
      <c r="P30" s="328"/>
      <c r="Q30" s="328"/>
      <c r="R30" s="24"/>
      <c r="S30" s="311"/>
    </row>
    <row r="31" spans="1:19" s="295" customFormat="1" ht="30" customHeight="1">
      <c r="A31" s="565"/>
      <c r="B31" s="361" t="s">
        <v>273</v>
      </c>
      <c r="C31" s="361" t="s">
        <v>161</v>
      </c>
      <c r="D31" s="458">
        <v>8476609000</v>
      </c>
      <c r="E31" s="458">
        <v>3640858000</v>
      </c>
      <c r="G31" s="379"/>
      <c r="J31" s="425">
        <v>45309</v>
      </c>
      <c r="K31" s="374">
        <v>77193770344</v>
      </c>
      <c r="L31" s="295">
        <f t="shared" si="2"/>
        <v>1</v>
      </c>
      <c r="M31" s="312">
        <f t="shared" si="0"/>
        <v>77193770344</v>
      </c>
      <c r="N31" s="296">
        <v>67895608359</v>
      </c>
      <c r="O31" s="376">
        <f t="shared" si="1"/>
        <v>-9298161985</v>
      </c>
      <c r="P31" s="328"/>
      <c r="Q31" s="328"/>
      <c r="R31" s="24"/>
      <c r="S31" s="311"/>
    </row>
    <row r="32" spans="1:19" s="295" customFormat="1" ht="30.75" customHeight="1">
      <c r="A32" s="565"/>
      <c r="B32" s="361" t="s">
        <v>570</v>
      </c>
      <c r="C32" s="361" t="s">
        <v>162</v>
      </c>
      <c r="D32" s="462">
        <v>-357760.21</v>
      </c>
      <c r="E32" s="462">
        <v>-90364.64</v>
      </c>
      <c r="J32" s="425">
        <v>45312</v>
      </c>
      <c r="K32" s="374">
        <v>77299874596</v>
      </c>
      <c r="L32" s="295">
        <f t="shared" si="2"/>
        <v>3</v>
      </c>
      <c r="M32" s="312">
        <f t="shared" si="0"/>
        <v>231899623788</v>
      </c>
      <c r="N32" s="296">
        <v>67102991054</v>
      </c>
      <c r="O32" s="376">
        <f t="shared" si="1"/>
        <v>-164796632734</v>
      </c>
      <c r="P32" s="328"/>
      <c r="Q32" s="328"/>
      <c r="R32" s="24"/>
      <c r="S32" s="311"/>
    </row>
    <row r="33" spans="1:19" s="295" customFormat="1" ht="42.75" customHeight="1">
      <c r="A33" s="566"/>
      <c r="B33" s="361" t="s">
        <v>274</v>
      </c>
      <c r="C33" s="361" t="s">
        <v>163</v>
      </c>
      <c r="D33" s="458">
        <v>-3577602100</v>
      </c>
      <c r="E33" s="458">
        <v>-903646400</v>
      </c>
      <c r="I33" s="295">
        <f>J32-J18+1</f>
        <v>21</v>
      </c>
      <c r="J33" s="425">
        <v>45313</v>
      </c>
      <c r="K33" s="374">
        <v>77598890034</v>
      </c>
      <c r="L33" s="295">
        <f t="shared" si="2"/>
        <v>1</v>
      </c>
      <c r="M33" s="312">
        <f t="shared" si="0"/>
        <v>77598890034</v>
      </c>
      <c r="N33" s="296">
        <v>203448353133</v>
      </c>
      <c r="O33" s="376">
        <f t="shared" si="1"/>
        <v>125849463099</v>
      </c>
      <c r="P33" s="328"/>
      <c r="Q33" s="328"/>
      <c r="R33" s="24"/>
      <c r="S33" s="311"/>
    </row>
    <row r="34" spans="1:19" s="295" customFormat="1" ht="33" customHeight="1">
      <c r="A34" s="564">
        <v>3</v>
      </c>
      <c r="B34" s="361" t="s">
        <v>275</v>
      </c>
      <c r="C34" s="361" t="s">
        <v>164</v>
      </c>
      <c r="D34" s="463">
        <v>63994024300</v>
      </c>
      <c r="E34" s="458">
        <v>59095017400</v>
      </c>
      <c r="G34" s="314"/>
      <c r="J34" s="425">
        <v>45314</v>
      </c>
      <c r="K34" s="374">
        <v>77442314811</v>
      </c>
      <c r="L34" s="295">
        <f t="shared" si="2"/>
        <v>1</v>
      </c>
      <c r="M34" s="312">
        <f t="shared" si="0"/>
        <v>77442314811</v>
      </c>
      <c r="N34" s="296">
        <v>67410952827</v>
      </c>
      <c r="O34" s="376">
        <f t="shared" si="1"/>
        <v>-10031361984</v>
      </c>
      <c r="P34" s="328"/>
      <c r="Q34" s="328"/>
      <c r="R34" s="24"/>
      <c r="S34" s="311"/>
    </row>
    <row r="35" spans="1:19" s="295" customFormat="1" ht="55.5" customHeight="1">
      <c r="A35" s="565"/>
      <c r="B35" s="361" t="s">
        <v>571</v>
      </c>
      <c r="C35" s="361" t="s">
        <v>165</v>
      </c>
      <c r="D35" s="463">
        <v>63994024300</v>
      </c>
      <c r="E35" s="458">
        <v>59095017400</v>
      </c>
      <c r="J35" s="425">
        <v>45315</v>
      </c>
      <c r="K35" s="374">
        <v>77334190312</v>
      </c>
      <c r="L35" s="295">
        <f t="shared" si="2"/>
        <v>1</v>
      </c>
      <c r="M35" s="312">
        <f t="shared" si="0"/>
        <v>77334190312</v>
      </c>
      <c r="N35" s="296">
        <v>68002099228</v>
      </c>
      <c r="O35" s="376">
        <f t="shared" si="1"/>
        <v>-9332091084</v>
      </c>
      <c r="P35" s="328"/>
      <c r="Q35" s="328"/>
      <c r="R35" s="24"/>
      <c r="S35" s="311"/>
    </row>
    <row r="36" spans="1:19" s="295" customFormat="1" ht="45" customHeight="1">
      <c r="A36" s="566"/>
      <c r="B36" s="361" t="s">
        <v>572</v>
      </c>
      <c r="C36" s="361" t="s">
        <v>166</v>
      </c>
      <c r="D36" s="460">
        <v>6399402.4299999997</v>
      </c>
      <c r="E36" s="461">
        <v>5909501.7400000002</v>
      </c>
      <c r="G36" s="369"/>
      <c r="J36" s="425">
        <v>45316</v>
      </c>
      <c r="K36" s="374">
        <v>77531258501</v>
      </c>
      <c r="L36" s="295">
        <f t="shared" si="2"/>
        <v>1</v>
      </c>
      <c r="M36" s="312">
        <f t="shared" si="0"/>
        <v>77531258501</v>
      </c>
      <c r="N36" s="296">
        <v>67769910871</v>
      </c>
      <c r="O36" s="376">
        <f t="shared" si="1"/>
        <v>-9761347630</v>
      </c>
      <c r="P36" s="328"/>
      <c r="Q36" s="328"/>
      <c r="R36" s="24"/>
      <c r="S36" s="311"/>
    </row>
    <row r="37" spans="1:19" s="295" customFormat="1" ht="55.5" customHeight="1">
      <c r="A37" s="292">
        <v>4</v>
      </c>
      <c r="B37" s="361" t="s">
        <v>276</v>
      </c>
      <c r="C37" s="361" t="s">
        <v>167</v>
      </c>
      <c r="D37" s="409">
        <v>0</v>
      </c>
      <c r="E37" s="456">
        <v>0</v>
      </c>
      <c r="G37" s="379"/>
      <c r="J37" s="425">
        <v>45319</v>
      </c>
      <c r="K37" s="374">
        <v>77978506780</v>
      </c>
      <c r="L37" s="295">
        <f t="shared" si="2"/>
        <v>3</v>
      </c>
      <c r="M37" s="312">
        <f t="shared" si="0"/>
        <v>233935520340</v>
      </c>
      <c r="N37" s="296">
        <v>66181451787</v>
      </c>
      <c r="O37" s="376">
        <f t="shared" si="1"/>
        <v>-167754068553</v>
      </c>
      <c r="P37" s="328"/>
      <c r="Q37" s="328"/>
      <c r="R37" s="24"/>
      <c r="S37" s="311"/>
    </row>
    <row r="38" spans="1:19" s="295" customFormat="1" ht="39.75" customHeight="1">
      <c r="A38" s="292">
        <v>5</v>
      </c>
      <c r="B38" s="361" t="s">
        <v>277</v>
      </c>
      <c r="C38" s="361" t="s">
        <v>168</v>
      </c>
      <c r="D38" s="409">
        <v>0.85050000000000003</v>
      </c>
      <c r="E38" s="456">
        <v>0.92400000000000004</v>
      </c>
      <c r="J38" s="425">
        <v>45320</v>
      </c>
      <c r="K38" s="374">
        <v>77554489032</v>
      </c>
      <c r="L38" s="295">
        <f t="shared" si="2"/>
        <v>1</v>
      </c>
      <c r="M38" s="312">
        <f t="shared" si="0"/>
        <v>77554489032</v>
      </c>
      <c r="N38" s="296">
        <v>199419571212</v>
      </c>
      <c r="O38" s="376">
        <f t="shared" si="1"/>
        <v>121865082180</v>
      </c>
      <c r="P38" s="328"/>
      <c r="Q38" s="328"/>
      <c r="R38" s="24"/>
      <c r="S38" s="311"/>
    </row>
    <row r="39" spans="1:19" s="295" customFormat="1" ht="39" customHeight="1">
      <c r="A39" s="292">
        <v>6</v>
      </c>
      <c r="B39" s="361" t="s">
        <v>278</v>
      </c>
      <c r="C39" s="361" t="s">
        <v>169</v>
      </c>
      <c r="D39" s="409">
        <v>0</v>
      </c>
      <c r="E39" s="456">
        <v>4.0000000000000002E-4</v>
      </c>
      <c r="J39" s="425">
        <v>45321</v>
      </c>
      <c r="K39" s="374">
        <v>78173861710</v>
      </c>
      <c r="L39" s="295">
        <f t="shared" si="2"/>
        <v>1</v>
      </c>
      <c r="M39" s="312">
        <f t="shared" si="0"/>
        <v>78173861710</v>
      </c>
      <c r="N39" s="313">
        <v>65249759008</v>
      </c>
      <c r="O39" s="376">
        <f t="shared" si="1"/>
        <v>-12924102702</v>
      </c>
      <c r="P39" s="328"/>
      <c r="Q39" s="328"/>
      <c r="S39" s="311"/>
    </row>
    <row r="40" spans="1:19" s="295" customFormat="1" ht="39" customHeight="1">
      <c r="A40" s="292">
        <v>7</v>
      </c>
      <c r="B40" s="361" t="s">
        <v>279</v>
      </c>
      <c r="C40" s="361" t="s">
        <v>170</v>
      </c>
      <c r="D40" s="410">
        <v>1279</v>
      </c>
      <c r="E40" s="459">
        <v>702</v>
      </c>
      <c r="J40" s="425">
        <v>45322</v>
      </c>
      <c r="K40" s="366">
        <v>77241885477</v>
      </c>
      <c r="L40" s="295">
        <f t="shared" si="2"/>
        <v>1</v>
      </c>
      <c r="M40" s="312">
        <f t="shared" si="0"/>
        <v>77241885477</v>
      </c>
      <c r="N40" s="313">
        <v>64501072508</v>
      </c>
      <c r="O40" s="376">
        <f t="shared" si="1"/>
        <v>-12740812969</v>
      </c>
      <c r="P40" s="328"/>
      <c r="Q40" s="328"/>
    </row>
    <row r="41" spans="1:19" s="295" customFormat="1" ht="39" customHeight="1">
      <c r="A41" s="292">
        <v>7</v>
      </c>
      <c r="B41" s="361" t="s">
        <v>573</v>
      </c>
      <c r="C41" s="361" t="s">
        <v>627</v>
      </c>
      <c r="D41" s="411">
        <f>BCTaiSan_06027!D57</f>
        <v>13877.94</v>
      </c>
      <c r="E41" s="464">
        <v>12829.8</v>
      </c>
      <c r="J41" s="426">
        <v>45323</v>
      </c>
      <c r="K41" s="370">
        <v>77896059021</v>
      </c>
      <c r="L41" s="295">
        <f t="shared" si="2"/>
        <v>1</v>
      </c>
      <c r="M41" s="312">
        <f t="shared" si="0"/>
        <v>77896059021</v>
      </c>
      <c r="N41" s="313">
        <v>65100478302</v>
      </c>
      <c r="O41" s="376">
        <f t="shared" si="1"/>
        <v>-12795580719</v>
      </c>
      <c r="P41" s="313"/>
    </row>
    <row r="42" spans="1:19" s="295" customFormat="1" ht="49.5" customHeight="1">
      <c r="A42" s="292">
        <v>8</v>
      </c>
      <c r="B42" s="361" t="s">
        <v>574</v>
      </c>
      <c r="C42" s="361" t="s">
        <v>628</v>
      </c>
      <c r="D42" s="367"/>
      <c r="E42" s="367"/>
      <c r="J42" s="426">
        <v>45326</v>
      </c>
      <c r="K42" s="370">
        <v>77857510046</v>
      </c>
      <c r="L42" s="295">
        <f t="shared" si="2"/>
        <v>3</v>
      </c>
      <c r="M42" s="312">
        <f t="shared" si="0"/>
        <v>233572530138</v>
      </c>
      <c r="N42" s="313">
        <v>66221283243</v>
      </c>
      <c r="O42" s="376">
        <f t="shared" si="1"/>
        <v>-167351246895</v>
      </c>
      <c r="P42" s="313"/>
    </row>
    <row r="43" spans="1:19" s="34" customFormat="1">
      <c r="D43" s="371"/>
      <c r="E43" s="371"/>
      <c r="J43" s="427">
        <v>45327</v>
      </c>
      <c r="K43" s="370">
        <v>78446328422</v>
      </c>
      <c r="L43" s="295">
        <f t="shared" si="2"/>
        <v>1</v>
      </c>
      <c r="M43" s="312">
        <f t="shared" si="0"/>
        <v>78446328422</v>
      </c>
      <c r="N43" s="331">
        <v>199781840400</v>
      </c>
      <c r="O43" s="376">
        <f t="shared" si="1"/>
        <v>121335511978</v>
      </c>
      <c r="P43" s="331"/>
    </row>
    <row r="44" spans="1:19" s="34" customFormat="1">
      <c r="J44" s="428">
        <v>45328</v>
      </c>
      <c r="K44" s="373">
        <v>78742564798</v>
      </c>
      <c r="L44" s="295">
        <f t="shared" si="2"/>
        <v>1</v>
      </c>
      <c r="M44" s="312">
        <f t="shared" si="0"/>
        <v>78742564798</v>
      </c>
      <c r="N44" s="331">
        <v>67100412282</v>
      </c>
      <c r="O44" s="376">
        <f t="shared" si="1"/>
        <v>-11642152516</v>
      </c>
      <c r="P44" s="331"/>
    </row>
    <row r="45" spans="1:19" s="34" customFormat="1">
      <c r="A45" s="35" t="str">
        <f>GiaTriTaiSanRong_06129!A23</f>
        <v>Đại diện được ủy quyền của Ngân hàng giám sát</v>
      </c>
      <c r="B45" s="1"/>
      <c r="C45" s="36"/>
      <c r="D45" s="37" t="str">
        <f>GiaTriTaiSanRong_06129!E23</f>
        <v>Đại diện được ủy quyền của Công ty quản lý Quỹ</v>
      </c>
      <c r="J45" s="427">
        <v>45333</v>
      </c>
      <c r="K45" s="370">
        <v>79305092045</v>
      </c>
      <c r="L45" s="295">
        <f t="shared" si="2"/>
        <v>5</v>
      </c>
      <c r="M45" s="312">
        <f t="shared" si="0"/>
        <v>396525460225</v>
      </c>
      <c r="N45" s="331">
        <v>66592394410</v>
      </c>
      <c r="O45" s="376">
        <f t="shared" si="1"/>
        <v>-329933065815</v>
      </c>
      <c r="P45" s="331"/>
    </row>
    <row r="46" spans="1:19" s="34" customFormat="1">
      <c r="A46" s="38" t="s">
        <v>176</v>
      </c>
      <c r="B46" s="1"/>
      <c r="C46" s="36"/>
      <c r="D46" s="39" t="s">
        <v>177</v>
      </c>
      <c r="J46" s="427">
        <v>45336</v>
      </c>
      <c r="K46" s="370">
        <v>79290029761</v>
      </c>
      <c r="L46" s="295">
        <f t="shared" si="2"/>
        <v>3</v>
      </c>
      <c r="M46" s="312">
        <f t="shared" si="0"/>
        <v>237870089283</v>
      </c>
      <c r="N46" s="331">
        <v>68689692985</v>
      </c>
      <c r="O46" s="376">
        <f t="shared" si="1"/>
        <v>-169180396298</v>
      </c>
      <c r="P46" s="331"/>
    </row>
    <row r="47" spans="1:19" s="34" customFormat="1">
      <c r="A47" s="1"/>
      <c r="B47" s="1"/>
      <c r="C47" s="36"/>
      <c r="D47" s="36"/>
      <c r="J47" s="427">
        <v>45337</v>
      </c>
      <c r="K47" s="370">
        <v>79963042666</v>
      </c>
      <c r="L47" s="295">
        <f t="shared" si="2"/>
        <v>1</v>
      </c>
      <c r="M47" s="312">
        <f t="shared" si="0"/>
        <v>79963042666</v>
      </c>
      <c r="N47" s="331">
        <v>68923537439</v>
      </c>
      <c r="O47" s="376">
        <f t="shared" si="1"/>
        <v>-11039505227</v>
      </c>
      <c r="P47" s="331"/>
    </row>
    <row r="48" spans="1:19" s="34" customFormat="1">
      <c r="A48" s="1"/>
      <c r="B48" s="1"/>
      <c r="C48" s="36"/>
      <c r="D48" s="36"/>
      <c r="J48" s="427">
        <v>45340</v>
      </c>
      <c r="K48" s="370">
        <v>80133190530</v>
      </c>
      <c r="L48" s="295">
        <f t="shared" si="2"/>
        <v>3</v>
      </c>
      <c r="M48" s="312">
        <f t="shared" si="0"/>
        <v>240399571590</v>
      </c>
      <c r="N48" s="331">
        <v>205575752460</v>
      </c>
      <c r="O48" s="376">
        <f t="shared" si="1"/>
        <v>-34823819130</v>
      </c>
      <c r="P48" s="331"/>
    </row>
    <row r="49" spans="1:16" s="34" customFormat="1">
      <c r="A49" s="1"/>
      <c r="B49" s="1"/>
      <c r="C49" s="36"/>
      <c r="D49" s="36"/>
      <c r="J49" s="427">
        <v>45341</v>
      </c>
      <c r="K49" s="370">
        <v>80216806624</v>
      </c>
      <c r="L49" s="295">
        <f t="shared" si="2"/>
        <v>1</v>
      </c>
      <c r="M49" s="312">
        <f t="shared" si="0"/>
        <v>80216806624</v>
      </c>
      <c r="N49" s="331">
        <v>69222328442</v>
      </c>
      <c r="O49" s="376">
        <f t="shared" si="1"/>
        <v>-10994478182</v>
      </c>
      <c r="P49" s="331"/>
    </row>
    <row r="50" spans="1:16" s="34" customFormat="1">
      <c r="A50" s="1"/>
      <c r="B50" s="1"/>
      <c r="C50" s="36"/>
      <c r="D50" s="36"/>
      <c r="J50" s="427">
        <v>45342</v>
      </c>
      <c r="K50" s="370">
        <v>80386872941</v>
      </c>
      <c r="L50" s="295">
        <f t="shared" si="2"/>
        <v>1</v>
      </c>
      <c r="M50" s="312">
        <f t="shared" si="0"/>
        <v>80386872941</v>
      </c>
      <c r="N50" s="331">
        <v>69835211958</v>
      </c>
      <c r="O50" s="376">
        <f t="shared" si="1"/>
        <v>-10551660983</v>
      </c>
      <c r="P50" s="331"/>
    </row>
    <row r="51" spans="1:16" s="34" customFormat="1">
      <c r="A51" s="1"/>
      <c r="B51" s="1"/>
      <c r="C51" s="36"/>
      <c r="D51" s="36"/>
      <c r="J51" s="427">
        <v>45343</v>
      </c>
      <c r="K51" s="370">
        <v>80226659577</v>
      </c>
      <c r="L51" s="295">
        <f t="shared" si="2"/>
        <v>1</v>
      </c>
      <c r="M51" s="312">
        <f t="shared" si="0"/>
        <v>80226659577</v>
      </c>
      <c r="N51" s="331">
        <v>69836491634</v>
      </c>
      <c r="O51" s="376">
        <f t="shared" si="1"/>
        <v>-10390167943</v>
      </c>
      <c r="P51" s="331"/>
    </row>
    <row r="52" spans="1:16" s="34" customFormat="1">
      <c r="A52" s="1"/>
      <c r="B52" s="1"/>
      <c r="C52" s="36"/>
      <c r="D52" s="36"/>
      <c r="J52" s="427">
        <v>45344</v>
      </c>
      <c r="K52" s="370">
        <v>80079151099</v>
      </c>
      <c r="L52" s="295">
        <f t="shared" si="2"/>
        <v>1</v>
      </c>
      <c r="M52" s="312">
        <f t="shared" si="0"/>
        <v>80079151099</v>
      </c>
      <c r="N52" s="331">
        <v>70691234355</v>
      </c>
      <c r="O52" s="376">
        <f t="shared" si="1"/>
        <v>-9387916744</v>
      </c>
      <c r="P52" s="331"/>
    </row>
    <row r="53" spans="1:16" s="34" customFormat="1">
      <c r="A53" s="1"/>
      <c r="B53" s="1"/>
      <c r="C53" s="36"/>
      <c r="D53" s="36"/>
      <c r="J53" s="427">
        <v>45347</v>
      </c>
      <c r="K53" s="370">
        <v>77977222746</v>
      </c>
      <c r="L53" s="295">
        <f t="shared" si="2"/>
        <v>3</v>
      </c>
      <c r="M53" s="312">
        <f t="shared" si="0"/>
        <v>233931668238</v>
      </c>
      <c r="N53" s="331">
        <v>209032364106</v>
      </c>
      <c r="O53" s="376">
        <f t="shared" si="1"/>
        <v>-24899304132</v>
      </c>
      <c r="P53" s="331"/>
    </row>
    <row r="54" spans="1:16" s="34" customFormat="1">
      <c r="A54" s="28"/>
      <c r="B54" s="28"/>
      <c r="C54" s="36"/>
      <c r="D54" s="29"/>
      <c r="E54" s="29"/>
      <c r="J54" s="427">
        <v>45348</v>
      </c>
      <c r="K54" s="370">
        <v>78886631159</v>
      </c>
      <c r="L54" s="295">
        <f t="shared" si="2"/>
        <v>1</v>
      </c>
      <c r="M54" s="312">
        <f t="shared" si="0"/>
        <v>78886631159</v>
      </c>
      <c r="N54" s="331">
        <v>70263224212</v>
      </c>
      <c r="O54" s="376">
        <f t="shared" si="1"/>
        <v>-8623406947</v>
      </c>
      <c r="P54" s="331"/>
    </row>
    <row r="55" spans="1:16" s="34" customFormat="1">
      <c r="A55" s="25" t="s">
        <v>237</v>
      </c>
      <c r="B55" s="1"/>
      <c r="C55" s="36"/>
      <c r="D55" s="27" t="s">
        <v>475</v>
      </c>
      <c r="J55" s="427">
        <v>45349</v>
      </c>
      <c r="K55" s="370">
        <v>78959167574</v>
      </c>
      <c r="L55" s="295">
        <f t="shared" si="2"/>
        <v>1</v>
      </c>
      <c r="M55" s="312">
        <f t="shared" si="0"/>
        <v>78959167574</v>
      </c>
      <c r="N55" s="331">
        <v>71005125828</v>
      </c>
      <c r="O55" s="376">
        <f t="shared" si="1"/>
        <v>-7954041746</v>
      </c>
      <c r="P55" s="331"/>
    </row>
    <row r="56" spans="1:16" s="34" customFormat="1">
      <c r="A56" s="25" t="s">
        <v>635</v>
      </c>
      <c r="B56" s="1"/>
      <c r="C56" s="36"/>
      <c r="D56" s="27"/>
      <c r="J56" s="427">
        <v>45350</v>
      </c>
      <c r="K56" s="370">
        <v>79458846045</v>
      </c>
      <c r="L56" s="295">
        <f t="shared" si="2"/>
        <v>1</v>
      </c>
      <c r="M56" s="312">
        <f t="shared" si="0"/>
        <v>79458846045</v>
      </c>
      <c r="N56" s="331">
        <v>71954482856</v>
      </c>
      <c r="O56" s="376">
        <f t="shared" si="1"/>
        <v>-7504363189</v>
      </c>
      <c r="P56" s="331"/>
    </row>
    <row r="57" spans="1:16" s="34" customFormat="1">
      <c r="A57" s="1" t="s">
        <v>238</v>
      </c>
      <c r="B57" s="1"/>
      <c r="C57" s="36"/>
      <c r="D57" s="26"/>
      <c r="J57" s="427">
        <v>45351</v>
      </c>
      <c r="K57" s="370">
        <v>80071793913</v>
      </c>
      <c r="L57" s="295">
        <f t="shared" si="2"/>
        <v>1</v>
      </c>
      <c r="M57" s="312">
        <f t="shared" si="0"/>
        <v>80071793913</v>
      </c>
      <c r="N57" s="331">
        <v>68473267842</v>
      </c>
      <c r="O57" s="376">
        <f t="shared" si="1"/>
        <v>-11598526071</v>
      </c>
      <c r="P57" s="331"/>
    </row>
    <row r="58" spans="1:16">
      <c r="J58" s="427">
        <v>45354</v>
      </c>
      <c r="K58" s="370">
        <v>80363861501</v>
      </c>
      <c r="L58" s="295">
        <f t="shared" si="2"/>
        <v>3</v>
      </c>
      <c r="M58" s="312">
        <f t="shared" si="0"/>
        <v>241091584503</v>
      </c>
      <c r="N58" s="313">
        <v>210155536344</v>
      </c>
      <c r="O58" s="376">
        <f t="shared" si="1"/>
        <v>-30936048159</v>
      </c>
    </row>
    <row r="59" spans="1:16">
      <c r="J59" s="427">
        <v>45355</v>
      </c>
      <c r="K59" s="370">
        <v>81151355713</v>
      </c>
      <c r="L59" s="295">
        <f t="shared" si="2"/>
        <v>1</v>
      </c>
      <c r="M59" s="312">
        <f t="shared" si="0"/>
        <v>81151355713</v>
      </c>
      <c r="N59" s="313">
        <v>68827746558</v>
      </c>
      <c r="O59" s="376">
        <f t="shared" si="1"/>
        <v>-12323609155</v>
      </c>
    </row>
    <row r="60" spans="1:16">
      <c r="J60" s="427">
        <v>45356</v>
      </c>
      <c r="K60" s="370">
        <v>81889595771</v>
      </c>
      <c r="L60" s="295">
        <f t="shared" si="2"/>
        <v>1</v>
      </c>
      <c r="M60" s="312">
        <f t="shared" si="0"/>
        <v>81889595771</v>
      </c>
      <c r="N60" s="313">
        <v>69619422011</v>
      </c>
      <c r="O60" s="376">
        <f t="shared" si="1"/>
        <v>-12270173760</v>
      </c>
    </row>
    <row r="61" spans="1:16">
      <c r="J61" s="427">
        <v>45357</v>
      </c>
      <c r="K61" s="370">
        <v>81129219444</v>
      </c>
      <c r="L61" s="295">
        <f t="shared" si="2"/>
        <v>1</v>
      </c>
      <c r="M61" s="312">
        <f t="shared" si="0"/>
        <v>81129219444</v>
      </c>
      <c r="N61" s="313">
        <v>70409879457</v>
      </c>
      <c r="O61" s="376">
        <f t="shared" si="1"/>
        <v>-10719339987</v>
      </c>
    </row>
    <row r="62" spans="1:16">
      <c r="J62" s="427">
        <v>45358</v>
      </c>
      <c r="K62" s="370">
        <v>81982438457</v>
      </c>
      <c r="L62" s="295">
        <f t="shared" si="2"/>
        <v>1</v>
      </c>
      <c r="M62" s="312">
        <f t="shared" si="0"/>
        <v>81982438457</v>
      </c>
      <c r="N62" s="313">
        <v>70261047507</v>
      </c>
      <c r="O62" s="376">
        <f t="shared" si="1"/>
        <v>-11721390950</v>
      </c>
    </row>
    <row r="63" spans="1:16">
      <c r="J63" s="427">
        <v>45361</v>
      </c>
      <c r="K63" s="370">
        <v>80966563832</v>
      </c>
      <c r="L63" s="295">
        <f t="shared" si="2"/>
        <v>3</v>
      </c>
      <c r="M63" s="312">
        <f t="shared" si="0"/>
        <v>242899691496</v>
      </c>
      <c r="N63" s="313">
        <v>212140805352</v>
      </c>
      <c r="O63" s="376">
        <f t="shared" si="1"/>
        <v>-30758886144</v>
      </c>
    </row>
    <row r="64" spans="1:16">
      <c r="J64" s="427">
        <v>45362</v>
      </c>
      <c r="K64" s="370">
        <v>81055562182</v>
      </c>
      <c r="L64" s="295">
        <f t="shared" si="2"/>
        <v>1</v>
      </c>
      <c r="M64" s="312">
        <f t="shared" si="0"/>
        <v>81055562182</v>
      </c>
      <c r="N64" s="313">
        <v>73436285013</v>
      </c>
      <c r="O64" s="376">
        <f t="shared" si="1"/>
        <v>-7619277169</v>
      </c>
    </row>
    <row r="65" spans="10:15">
      <c r="J65" s="427">
        <v>45363</v>
      </c>
      <c r="K65" s="370">
        <v>81876761263</v>
      </c>
      <c r="L65" s="295">
        <f t="shared" si="2"/>
        <v>1</v>
      </c>
      <c r="M65" s="312">
        <f t="shared" si="0"/>
        <v>81876761263</v>
      </c>
      <c r="N65" s="313">
        <v>73131846167</v>
      </c>
      <c r="O65" s="376">
        <f t="shared" si="1"/>
        <v>-8744915096</v>
      </c>
    </row>
    <row r="66" spans="10:15">
      <c r="J66" s="427">
        <v>45364</v>
      </c>
      <c r="K66" s="370">
        <v>84843404117</v>
      </c>
      <c r="L66" s="295">
        <f t="shared" si="2"/>
        <v>1</v>
      </c>
      <c r="M66" s="312">
        <f t="shared" si="0"/>
        <v>84843404117</v>
      </c>
      <c r="N66" s="313">
        <v>73784432561</v>
      </c>
      <c r="O66" s="376">
        <f t="shared" si="1"/>
        <v>-11058971556</v>
      </c>
    </row>
    <row r="67" spans="10:15">
      <c r="J67" s="427">
        <v>45365</v>
      </c>
      <c r="K67" s="370">
        <v>84729343690</v>
      </c>
      <c r="L67" s="295">
        <f t="shared" si="2"/>
        <v>1</v>
      </c>
      <c r="M67" s="312">
        <f t="shared" si="0"/>
        <v>84729343690</v>
      </c>
      <c r="N67" s="313">
        <v>72480457413</v>
      </c>
      <c r="O67" s="376">
        <f t="shared" si="1"/>
        <v>-12248886277</v>
      </c>
    </row>
    <row r="68" spans="10:15">
      <c r="J68" s="427">
        <v>45368</v>
      </c>
      <c r="K68" s="370">
        <v>84690940050</v>
      </c>
      <c r="L68" s="295">
        <f t="shared" si="2"/>
        <v>3</v>
      </c>
      <c r="M68" s="312">
        <f t="shared" si="0"/>
        <v>254072820150</v>
      </c>
      <c r="N68" s="313">
        <v>215739245709</v>
      </c>
      <c r="O68" s="376">
        <f t="shared" si="1"/>
        <v>-38333574441</v>
      </c>
    </row>
    <row r="69" spans="10:15">
      <c r="J69" s="427">
        <v>45369</v>
      </c>
      <c r="K69" s="370">
        <v>83186628243</v>
      </c>
      <c r="L69" s="295">
        <f t="shared" si="2"/>
        <v>1</v>
      </c>
      <c r="M69" s="312">
        <f t="shared" si="0"/>
        <v>83186628243</v>
      </c>
      <c r="N69" s="313">
        <v>71802204295</v>
      </c>
      <c r="O69" s="376">
        <f t="shared" si="1"/>
        <v>-11384423948</v>
      </c>
    </row>
    <row r="70" spans="10:15">
      <c r="J70" s="427">
        <v>45370</v>
      </c>
      <c r="K70" s="370">
        <v>83994212940</v>
      </c>
      <c r="L70" s="295">
        <f t="shared" si="2"/>
        <v>1</v>
      </c>
      <c r="M70" s="312">
        <f t="shared" si="0"/>
        <v>83994212940</v>
      </c>
      <c r="N70" s="313">
        <v>72900004378</v>
      </c>
      <c r="O70" s="376">
        <f t="shared" si="1"/>
        <v>-11094208562</v>
      </c>
    </row>
    <row r="71" spans="10:15">
      <c r="J71" s="427">
        <v>45371</v>
      </c>
      <c r="K71" s="370">
        <v>85047531297</v>
      </c>
      <c r="L71" s="295">
        <f t="shared" si="2"/>
        <v>1</v>
      </c>
      <c r="M71" s="312">
        <f t="shared" si="0"/>
        <v>85047531297</v>
      </c>
      <c r="N71" s="313">
        <v>71380507534</v>
      </c>
      <c r="O71" s="376">
        <f t="shared" si="1"/>
        <v>-13667023763</v>
      </c>
    </row>
    <row r="72" spans="10:15">
      <c r="J72" s="427">
        <v>45372</v>
      </c>
      <c r="K72" s="370">
        <v>86082929268</v>
      </c>
      <c r="L72" s="295">
        <f t="shared" si="2"/>
        <v>1</v>
      </c>
      <c r="M72" s="312">
        <f t="shared" si="0"/>
        <v>86082929268</v>
      </c>
      <c r="N72" s="313">
        <v>70869373235</v>
      </c>
      <c r="O72" s="376">
        <f t="shared" si="1"/>
        <v>-15213556033</v>
      </c>
    </row>
    <row r="73" spans="10:15">
      <c r="J73" s="427">
        <v>45375</v>
      </c>
      <c r="K73" s="370">
        <v>86343861344</v>
      </c>
      <c r="L73" s="295">
        <f t="shared" si="2"/>
        <v>3</v>
      </c>
      <c r="M73" s="312">
        <f t="shared" si="0"/>
        <v>259031584032</v>
      </c>
      <c r="N73" s="313">
        <v>213384622623</v>
      </c>
      <c r="O73" s="376">
        <f t="shared" si="1"/>
        <v>-45646961409</v>
      </c>
    </row>
    <row r="74" spans="10:15">
      <c r="J74" s="427">
        <v>45376</v>
      </c>
      <c r="K74" s="370">
        <v>85756762958</v>
      </c>
      <c r="L74" s="295">
        <f t="shared" si="2"/>
        <v>1</v>
      </c>
      <c r="M74" s="312">
        <f t="shared" si="0"/>
        <v>85756762958</v>
      </c>
      <c r="N74" s="313">
        <v>70737130700</v>
      </c>
      <c r="O74" s="376">
        <f t="shared" si="1"/>
        <v>-15019632258</v>
      </c>
    </row>
    <row r="75" spans="10:15">
      <c r="J75" s="427">
        <v>45377</v>
      </c>
      <c r="K75" s="370">
        <v>86710164776</v>
      </c>
      <c r="L75" s="295">
        <f t="shared" si="2"/>
        <v>1</v>
      </c>
      <c r="M75" s="312">
        <f t="shared" si="0"/>
        <v>86710164776</v>
      </c>
      <c r="N75" s="313">
        <v>71859251857</v>
      </c>
      <c r="O75" s="376">
        <f t="shared" si="1"/>
        <v>-14850912919</v>
      </c>
    </row>
    <row r="76" spans="10:15">
      <c r="J76" s="427">
        <v>45378</v>
      </c>
      <c r="K76" s="370">
        <v>88053771732</v>
      </c>
      <c r="L76" s="295">
        <f t="shared" si="2"/>
        <v>1</v>
      </c>
      <c r="M76" s="312">
        <f t="shared" si="0"/>
        <v>88053771732</v>
      </c>
      <c r="N76" s="313">
        <v>72341000882</v>
      </c>
      <c r="O76" s="376">
        <f t="shared" si="1"/>
        <v>-15712770850</v>
      </c>
    </row>
    <row r="77" spans="10:15">
      <c r="J77" s="427">
        <v>45379</v>
      </c>
      <c r="K77" s="370">
        <v>88985103827</v>
      </c>
      <c r="L77" s="295">
        <f t="shared" si="2"/>
        <v>1</v>
      </c>
      <c r="M77" s="312">
        <f t="shared" si="0"/>
        <v>88985103827</v>
      </c>
      <c r="N77" s="313">
        <v>72543767870</v>
      </c>
      <c r="O77" s="376">
        <f t="shared" si="1"/>
        <v>-16441335957</v>
      </c>
    </row>
    <row r="78" spans="10:15">
      <c r="J78" s="372">
        <v>45382</v>
      </c>
      <c r="K78" s="370">
        <v>88810532268</v>
      </c>
      <c r="L78" s="295">
        <f t="shared" si="2"/>
        <v>3</v>
      </c>
      <c r="M78" s="312">
        <f t="shared" si="0"/>
        <v>266431596804</v>
      </c>
      <c r="N78" s="313">
        <v>217450730823</v>
      </c>
      <c r="O78" s="376">
        <f t="shared" si="1"/>
        <v>-48980865981</v>
      </c>
    </row>
    <row r="79" spans="10:15">
      <c r="J79" s="372"/>
      <c r="K79" s="370"/>
      <c r="L79" s="295"/>
      <c r="M79" s="312">
        <f t="shared" si="0"/>
        <v>0</v>
      </c>
      <c r="N79" s="313">
        <v>73472072572</v>
      </c>
      <c r="O79" s="376">
        <f t="shared" si="1"/>
        <v>73472072572</v>
      </c>
    </row>
    <row r="80" spans="10:15">
      <c r="J80" s="372"/>
      <c r="K80" s="370"/>
      <c r="L80" s="295">
        <f t="shared" ref="L80:L83" si="3">J80-J79</f>
        <v>0</v>
      </c>
      <c r="M80" s="312">
        <f t="shared" si="0"/>
        <v>0</v>
      </c>
      <c r="N80" s="313">
        <v>73941015796</v>
      </c>
      <c r="O80" s="376">
        <f t="shared" si="1"/>
        <v>73941015796</v>
      </c>
    </row>
    <row r="81" spans="10:15">
      <c r="J81" s="372"/>
      <c r="K81" s="370"/>
      <c r="L81" s="295">
        <f t="shared" si="3"/>
        <v>0</v>
      </c>
      <c r="M81" s="312">
        <f t="shared" si="0"/>
        <v>0</v>
      </c>
      <c r="N81" s="313">
        <v>74030182855</v>
      </c>
      <c r="O81" s="376">
        <f t="shared" si="1"/>
        <v>74030182855</v>
      </c>
    </row>
    <row r="82" spans="10:15">
      <c r="J82" s="372"/>
      <c r="K82" s="370"/>
      <c r="L82" s="295">
        <f t="shared" si="3"/>
        <v>0</v>
      </c>
      <c r="M82" s="312">
        <f t="shared" si="0"/>
        <v>0</v>
      </c>
      <c r="N82" s="313">
        <v>74343827122</v>
      </c>
      <c r="O82" s="376">
        <f t="shared" si="1"/>
        <v>74343827122</v>
      </c>
    </row>
    <row r="83" spans="10:15">
      <c r="J83" s="372"/>
      <c r="K83" s="370"/>
      <c r="L83" s="295">
        <f t="shared" si="3"/>
        <v>0</v>
      </c>
      <c r="M83" s="312">
        <f t="shared" si="0"/>
        <v>0</v>
      </c>
      <c r="N83" s="313">
        <v>227453234985</v>
      </c>
      <c r="O83" s="376">
        <f t="shared" ref="O83:O86" si="4">N83-M83</f>
        <v>227453234985</v>
      </c>
    </row>
    <row r="84" spans="10:15">
      <c r="J84" s="372"/>
      <c r="K84" s="370"/>
      <c r="L84" s="295">
        <f t="shared" ref="L84" si="5">J84-J83</f>
        <v>0</v>
      </c>
      <c r="M84" s="312">
        <f t="shared" ref="M84:M86" si="6">K84*L84</f>
        <v>0</v>
      </c>
      <c r="O84" s="376">
        <f t="shared" si="4"/>
        <v>0</v>
      </c>
    </row>
    <row r="85" spans="10:15">
      <c r="J85" s="372"/>
      <c r="K85" s="370"/>
      <c r="L85" s="295"/>
      <c r="M85" s="312">
        <f t="shared" si="6"/>
        <v>0</v>
      </c>
      <c r="O85" s="376">
        <f t="shared" si="4"/>
        <v>0</v>
      </c>
    </row>
    <row r="86" spans="10:15">
      <c r="J86" s="372"/>
      <c r="K86" s="370"/>
      <c r="L86" s="295"/>
      <c r="M86" s="312">
        <f t="shared" si="6"/>
        <v>0</v>
      </c>
      <c r="O86" s="376">
        <f t="shared" si="4"/>
        <v>0</v>
      </c>
    </row>
    <row r="88" spans="10:15">
      <c r="L88" s="31">
        <f>SUM(L18:L84)</f>
        <v>91</v>
      </c>
      <c r="M88" s="31">
        <f>SUM(M18:M84)</f>
        <v>7285004537596</v>
      </c>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6" zoomScaleNormal="100" zoomScaleSheetLayoutView="85" zoomScalePageLayoutView="77" workbookViewId="0">
      <selection activeCell="D8" sqref="D8:J8"/>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552" t="s">
        <v>544</v>
      </c>
      <c r="B1" s="552"/>
      <c r="C1" s="552"/>
      <c r="D1" s="552"/>
      <c r="E1" s="552"/>
      <c r="F1" s="552"/>
      <c r="G1" s="552"/>
      <c r="H1" s="552"/>
      <c r="I1" s="552"/>
      <c r="J1" s="552"/>
      <c r="K1" s="552"/>
    </row>
    <row r="2" spans="1:11" ht="28.5" customHeight="1">
      <c r="A2" s="554" t="s">
        <v>575</v>
      </c>
      <c r="B2" s="554"/>
      <c r="C2" s="554"/>
      <c r="D2" s="554"/>
      <c r="E2" s="554"/>
      <c r="F2" s="554"/>
      <c r="G2" s="554"/>
      <c r="H2" s="554"/>
      <c r="I2" s="554"/>
      <c r="J2" s="554"/>
      <c r="K2" s="554"/>
    </row>
    <row r="3" spans="1:11" ht="15" customHeight="1">
      <c r="A3" s="538" t="s">
        <v>236</v>
      </c>
      <c r="B3" s="538"/>
      <c r="C3" s="538"/>
      <c r="D3" s="538"/>
      <c r="E3" s="538"/>
      <c r="F3" s="538"/>
      <c r="G3" s="538"/>
      <c r="H3" s="538"/>
      <c r="I3" s="538"/>
      <c r="J3" s="538"/>
      <c r="K3" s="538"/>
    </row>
    <row r="4" spans="1:11">
      <c r="A4" s="538"/>
      <c r="B4" s="538"/>
      <c r="C4" s="538"/>
      <c r="D4" s="538"/>
      <c r="E4" s="538"/>
      <c r="F4" s="538"/>
      <c r="G4" s="538"/>
      <c r="H4" s="538"/>
      <c r="I4" s="538"/>
      <c r="J4" s="538"/>
      <c r="K4" s="538"/>
    </row>
    <row r="5" spans="1:11">
      <c r="A5" s="549" t="str">
        <f>'ngay thang'!B12</f>
        <v>Tại ngày 31 tháng 03 năm 2024/As at 31 Mar 2024</v>
      </c>
      <c r="B5" s="549"/>
      <c r="C5" s="549"/>
      <c r="D5" s="549"/>
      <c r="E5" s="549"/>
      <c r="F5" s="549"/>
      <c r="G5" s="549"/>
      <c r="H5" s="549"/>
      <c r="I5" s="549"/>
      <c r="J5" s="549"/>
      <c r="K5" s="549"/>
    </row>
    <row r="6" spans="1:11">
      <c r="A6" s="16"/>
      <c r="B6" s="16"/>
      <c r="C6" s="16"/>
      <c r="D6" s="16"/>
      <c r="E6" s="16"/>
      <c r="F6" s="1"/>
    </row>
    <row r="7" spans="1:11" ht="27.75" customHeight="1">
      <c r="A7" s="526" t="s">
        <v>245</v>
      </c>
      <c r="B7" s="526"/>
      <c r="D7" s="526" t="s">
        <v>651</v>
      </c>
      <c r="E7" s="526"/>
      <c r="F7" s="526"/>
      <c r="G7" s="526"/>
      <c r="H7" s="526"/>
      <c r="I7" s="526"/>
      <c r="J7" s="526"/>
    </row>
    <row r="8" spans="1:11" ht="31.5" customHeight="1">
      <c r="A8" s="526" t="s">
        <v>243</v>
      </c>
      <c r="B8" s="526"/>
      <c r="D8" s="526" t="s">
        <v>474</v>
      </c>
      <c r="E8" s="526"/>
      <c r="F8" s="526"/>
      <c r="G8" s="526"/>
      <c r="H8" s="526"/>
      <c r="I8" s="526"/>
      <c r="J8" s="526"/>
    </row>
    <row r="9" spans="1:11" ht="31.5" customHeight="1">
      <c r="A9" s="535" t="s">
        <v>242</v>
      </c>
      <c r="B9" s="535"/>
      <c r="D9" s="535" t="s">
        <v>244</v>
      </c>
      <c r="E9" s="535"/>
      <c r="F9" s="535"/>
      <c r="G9" s="535"/>
      <c r="H9" s="535"/>
      <c r="I9" s="535"/>
      <c r="J9" s="535"/>
    </row>
    <row r="10" spans="1:11" ht="31.5" customHeight="1">
      <c r="A10" s="535" t="s">
        <v>246</v>
      </c>
      <c r="B10" s="535"/>
      <c r="D10" s="526" t="str">
        <f>'ngay thang'!B14</f>
        <v>Ngày 09 tháng 04 năm 2024
09 Apr 2024</v>
      </c>
      <c r="E10" s="535"/>
      <c r="F10" s="535"/>
      <c r="G10" s="535"/>
      <c r="H10" s="535"/>
      <c r="I10" s="535"/>
      <c r="J10" s="535"/>
    </row>
    <row r="12" spans="1:11" s="34" customFormat="1" ht="29.25" customHeight="1">
      <c r="A12" s="567" t="s">
        <v>207</v>
      </c>
      <c r="B12" s="567" t="s">
        <v>208</v>
      </c>
      <c r="C12" s="571" t="s">
        <v>199</v>
      </c>
      <c r="D12" s="567" t="s">
        <v>231</v>
      </c>
      <c r="E12" s="567" t="s">
        <v>209</v>
      </c>
      <c r="F12" s="567" t="s">
        <v>210</v>
      </c>
      <c r="G12" s="567" t="s">
        <v>211</v>
      </c>
      <c r="H12" s="569" t="s">
        <v>212</v>
      </c>
      <c r="I12" s="570"/>
      <c r="J12" s="569" t="s">
        <v>215</v>
      </c>
      <c r="K12" s="570"/>
    </row>
    <row r="13" spans="1:11" s="34" customFormat="1" ht="51">
      <c r="A13" s="568"/>
      <c r="B13" s="568"/>
      <c r="C13" s="572"/>
      <c r="D13" s="568"/>
      <c r="E13" s="568"/>
      <c r="F13" s="568"/>
      <c r="G13" s="568"/>
      <c r="H13" s="198" t="s">
        <v>213</v>
      </c>
      <c r="I13" s="198" t="s">
        <v>214</v>
      </c>
      <c r="J13" s="198" t="s">
        <v>216</v>
      </c>
      <c r="K13" s="198" t="s">
        <v>214</v>
      </c>
    </row>
    <row r="14" spans="1:11" s="34" customFormat="1" ht="25.5">
      <c r="A14" s="3" t="s">
        <v>72</v>
      </c>
      <c r="B14" s="4" t="s">
        <v>223</v>
      </c>
      <c r="C14" s="4" t="s">
        <v>73</v>
      </c>
      <c r="D14" s="190"/>
      <c r="E14" s="190"/>
      <c r="F14" s="191"/>
      <c r="G14" s="192"/>
      <c r="H14" s="4"/>
      <c r="I14" s="2"/>
      <c r="J14" s="5"/>
      <c r="K14" s="6"/>
    </row>
    <row r="15" spans="1:11" s="34" customFormat="1" ht="25.5">
      <c r="A15" s="3" t="s">
        <v>46</v>
      </c>
      <c r="B15" s="4" t="s">
        <v>224</v>
      </c>
      <c r="C15" s="4" t="s">
        <v>74</v>
      </c>
      <c r="D15" s="191"/>
      <c r="E15" s="191"/>
      <c r="F15" s="191"/>
      <c r="G15" s="192"/>
      <c r="H15" s="4"/>
      <c r="I15" s="2"/>
      <c r="J15" s="4"/>
      <c r="K15" s="2"/>
    </row>
    <row r="16" spans="1:11" s="34" customFormat="1" ht="25.5">
      <c r="A16" s="3" t="s">
        <v>75</v>
      </c>
      <c r="B16" s="4" t="s">
        <v>217</v>
      </c>
      <c r="C16" s="4" t="s">
        <v>76</v>
      </c>
      <c r="D16" s="191"/>
      <c r="E16" s="191"/>
      <c r="F16" s="191"/>
      <c r="G16" s="190"/>
      <c r="H16" s="4"/>
      <c r="I16" s="193"/>
      <c r="J16" s="4"/>
      <c r="K16" s="193"/>
    </row>
    <row r="17" spans="1:11" s="34" customFormat="1" ht="25.5">
      <c r="A17" s="3" t="s">
        <v>56</v>
      </c>
      <c r="B17" s="4" t="s">
        <v>218</v>
      </c>
      <c r="C17" s="4" t="s">
        <v>77</v>
      </c>
      <c r="D17" s="191"/>
      <c r="E17" s="191"/>
      <c r="F17" s="191"/>
      <c r="G17" s="192"/>
      <c r="H17" s="4"/>
      <c r="I17" s="2"/>
      <c r="J17" s="4"/>
      <c r="K17" s="2"/>
    </row>
    <row r="18" spans="1:11" s="34" customFormat="1" ht="25.5">
      <c r="A18" s="3" t="s">
        <v>78</v>
      </c>
      <c r="B18" s="4" t="s">
        <v>225</v>
      </c>
      <c r="C18" s="4" t="s">
        <v>79</v>
      </c>
      <c r="D18" s="191"/>
      <c r="E18" s="191"/>
      <c r="F18" s="191"/>
      <c r="G18" s="192"/>
      <c r="H18" s="4"/>
      <c r="I18" s="2"/>
      <c r="J18" s="4"/>
      <c r="K18" s="2"/>
    </row>
    <row r="19" spans="1:11" s="34" customFormat="1" ht="25.5">
      <c r="A19" s="3" t="s">
        <v>80</v>
      </c>
      <c r="B19" s="4" t="s">
        <v>219</v>
      </c>
      <c r="C19" s="4" t="s">
        <v>81</v>
      </c>
      <c r="D19" s="191"/>
      <c r="E19" s="191"/>
      <c r="F19" s="191"/>
      <c r="G19" s="192"/>
      <c r="H19" s="4"/>
      <c r="I19" s="2"/>
      <c r="J19" s="4"/>
      <c r="K19" s="2"/>
    </row>
    <row r="20" spans="1:11" s="34" customFormat="1" ht="25.5">
      <c r="A20" s="3" t="s">
        <v>46</v>
      </c>
      <c r="B20" s="4" t="s">
        <v>220</v>
      </c>
      <c r="C20" s="4" t="s">
        <v>82</v>
      </c>
      <c r="D20" s="191"/>
      <c r="E20" s="191"/>
      <c r="F20" s="191"/>
      <c r="G20" s="192"/>
      <c r="H20" s="4"/>
      <c r="I20" s="2"/>
      <c r="J20" s="4"/>
      <c r="K20" s="2"/>
    </row>
    <row r="21" spans="1:11" s="34" customFormat="1" ht="25.5">
      <c r="A21" s="3" t="s">
        <v>83</v>
      </c>
      <c r="B21" s="4" t="s">
        <v>221</v>
      </c>
      <c r="C21" s="4" t="s">
        <v>84</v>
      </c>
      <c r="D21" s="191"/>
      <c r="E21" s="191"/>
      <c r="F21" s="191"/>
      <c r="G21" s="192"/>
      <c r="H21" s="4"/>
      <c r="I21" s="2"/>
      <c r="J21" s="4"/>
      <c r="K21" s="2"/>
    </row>
    <row r="22" spans="1:11" s="34" customFormat="1" ht="25.5">
      <c r="A22" s="3" t="s">
        <v>56</v>
      </c>
      <c r="B22" s="4" t="s">
        <v>222</v>
      </c>
      <c r="C22" s="4" t="s">
        <v>85</v>
      </c>
      <c r="D22" s="191"/>
      <c r="E22" s="191"/>
      <c r="F22" s="191"/>
      <c r="G22" s="192"/>
      <c r="H22" s="4"/>
      <c r="I22" s="2"/>
      <c r="J22" s="4"/>
      <c r="K22" s="2"/>
    </row>
    <row r="23" spans="1:11" s="34" customFormat="1" ht="38.25">
      <c r="A23" s="3" t="s">
        <v>86</v>
      </c>
      <c r="B23" s="4" t="s">
        <v>226</v>
      </c>
      <c r="C23" s="4" t="s">
        <v>87</v>
      </c>
      <c r="D23" s="191"/>
      <c r="E23" s="191"/>
      <c r="F23" s="191"/>
      <c r="G23" s="192"/>
      <c r="H23" s="4"/>
      <c r="I23" s="2"/>
      <c r="J23" s="4"/>
      <c r="K23" s="2"/>
    </row>
    <row r="24" spans="1:11" s="34" customFormat="1" ht="12.75">
      <c r="A24" s="194"/>
      <c r="B24" s="195"/>
      <c r="C24" s="195"/>
      <c r="D24" s="191"/>
      <c r="E24" s="191"/>
      <c r="F24" s="191"/>
      <c r="G24" s="192"/>
      <c r="H24" s="4"/>
      <c r="I24" s="2"/>
      <c r="J24" s="5"/>
      <c r="K24" s="6"/>
    </row>
    <row r="25" spans="1:11" s="34" customFormat="1" ht="12.75">
      <c r="A25" s="196"/>
    </row>
    <row r="26" spans="1:11" s="34" customFormat="1" ht="12.75">
      <c r="A26" s="35" t="str">
        <f>Khac_06030!A45</f>
        <v>Đại diện được ủy quyền của Ngân hàng giám sát</v>
      </c>
      <c r="B26" s="1"/>
      <c r="C26" s="36"/>
      <c r="I26" s="37" t="str">
        <f>Khac_06030!D45</f>
        <v>Đại diện được ủy quyền của Công ty quản lý Quỹ</v>
      </c>
    </row>
    <row r="27" spans="1:11" s="34" customFormat="1" ht="12.75">
      <c r="A27" s="38" t="s">
        <v>176</v>
      </c>
      <c r="B27" s="1"/>
      <c r="C27" s="36"/>
      <c r="I27" s="39" t="s">
        <v>177</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7"/>
      <c r="I35" s="29"/>
      <c r="J35" s="197"/>
      <c r="K35" s="197"/>
    </row>
    <row r="36" spans="1:11">
      <c r="A36" s="25" t="s">
        <v>237</v>
      </c>
      <c r="B36" s="1"/>
      <c r="C36" s="36"/>
      <c r="I36" s="27" t="s">
        <v>475</v>
      </c>
    </row>
    <row r="37" spans="1:11">
      <c r="A37" s="25" t="s">
        <v>635</v>
      </c>
      <c r="B37" s="1"/>
      <c r="C37" s="36"/>
      <c r="I37" s="27"/>
    </row>
    <row r="38" spans="1:11">
      <c r="A38" s="1" t="s">
        <v>238</v>
      </c>
      <c r="B38" s="1"/>
      <c r="C38" s="36"/>
      <c r="I38" s="26"/>
    </row>
    <row r="39" spans="1:11">
      <c r="A39" s="31"/>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D30" sqref="D30"/>
    </sheetView>
  </sheetViews>
  <sheetFormatPr defaultColWidth="9.140625" defaultRowHeight="15"/>
  <cols>
    <col min="1" max="1" width="4.85546875" style="189" customWidth="1"/>
    <col min="2" max="2" width="61.85546875" style="182" customWidth="1"/>
    <col min="3" max="3" width="33.5703125" style="182" customWidth="1"/>
    <col min="4" max="4" width="41.42578125" style="182" customWidth="1"/>
    <col min="5" max="16384" width="9.140625" style="182"/>
  </cols>
  <sheetData>
    <row r="1" spans="1:4" ht="27.75" customHeight="1">
      <c r="A1" s="573" t="s">
        <v>544</v>
      </c>
      <c r="B1" s="573"/>
      <c r="C1" s="573"/>
      <c r="D1" s="573"/>
    </row>
    <row r="2" spans="1:4" ht="28.5" customHeight="1">
      <c r="A2" s="574" t="s">
        <v>603</v>
      </c>
      <c r="B2" s="574"/>
      <c r="C2" s="574"/>
      <c r="D2" s="574"/>
    </row>
    <row r="3" spans="1:4" ht="15" customHeight="1">
      <c r="A3" s="575" t="s">
        <v>486</v>
      </c>
      <c r="B3" s="575"/>
      <c r="C3" s="575"/>
      <c r="D3" s="575"/>
    </row>
    <row r="4" spans="1:4">
      <c r="A4" s="575"/>
      <c r="B4" s="575"/>
      <c r="C4" s="575"/>
      <c r="D4" s="575"/>
    </row>
    <row r="5" spans="1:4">
      <c r="A5" s="576" t="str">
        <f>'ngay thang'!B10</f>
        <v>Quý 1 năm 2024/Quarter I 2024</v>
      </c>
      <c r="B5" s="577"/>
      <c r="C5" s="577"/>
      <c r="D5" s="577"/>
    </row>
    <row r="6" spans="1:4">
      <c r="A6" s="17"/>
      <c r="B6" s="17"/>
      <c r="C6" s="17"/>
      <c r="D6" s="17"/>
    </row>
    <row r="7" spans="1:4" ht="28.5" customHeight="1">
      <c r="A7" s="578" t="s">
        <v>243</v>
      </c>
      <c r="B7" s="578"/>
      <c r="C7" s="578" t="s">
        <v>474</v>
      </c>
      <c r="D7" s="578"/>
    </row>
    <row r="8" spans="1:4" ht="29.25" customHeight="1">
      <c r="A8" s="579" t="s">
        <v>242</v>
      </c>
      <c r="B8" s="579"/>
      <c r="C8" s="578" t="s">
        <v>634</v>
      </c>
      <c r="D8" s="579"/>
    </row>
    <row r="9" spans="1:4" ht="31.5" customHeight="1">
      <c r="A9" s="578" t="s">
        <v>245</v>
      </c>
      <c r="B9" s="578"/>
      <c r="C9" s="578" t="s">
        <v>651</v>
      </c>
      <c r="D9" s="578"/>
    </row>
    <row r="10" spans="1:4" ht="27" customHeight="1">
      <c r="A10" s="579" t="s">
        <v>246</v>
      </c>
      <c r="B10" s="579"/>
      <c r="C10" s="578" t="str">
        <f>'ngay thang'!B14</f>
        <v>Ngày 09 tháng 04 năm 2024
09 Apr 2024</v>
      </c>
      <c r="D10" s="578"/>
    </row>
    <row r="11" spans="1:4" ht="16.5" customHeight="1">
      <c r="A11" s="18"/>
      <c r="B11" s="18"/>
      <c r="C11" s="18"/>
      <c r="D11" s="18"/>
    </row>
    <row r="12" spans="1:4">
      <c r="A12" s="580" t="s">
        <v>487</v>
      </c>
      <c r="B12" s="580"/>
      <c r="C12" s="580"/>
      <c r="D12" s="580"/>
    </row>
    <row r="13" spans="1:4" s="177" customFormat="1" ht="15.75" customHeight="1">
      <c r="A13" s="581" t="s">
        <v>207</v>
      </c>
      <c r="B13" s="581" t="s">
        <v>488</v>
      </c>
      <c r="C13" s="583" t="s">
        <v>489</v>
      </c>
      <c r="D13" s="583"/>
    </row>
    <row r="14" spans="1:4" s="177" customFormat="1" ht="21" customHeight="1">
      <c r="A14" s="582"/>
      <c r="B14" s="582"/>
      <c r="C14" s="188" t="s">
        <v>490</v>
      </c>
      <c r="D14" s="188" t="s">
        <v>491</v>
      </c>
    </row>
    <row r="15" spans="1:4" s="177" customFormat="1" ht="12.75">
      <c r="A15" s="10" t="s">
        <v>46</v>
      </c>
      <c r="B15" s="11" t="s">
        <v>492</v>
      </c>
      <c r="C15" s="172"/>
      <c r="D15" s="172"/>
    </row>
    <row r="16" spans="1:4" s="177" customFormat="1" ht="12.75">
      <c r="A16" s="10" t="s">
        <v>493</v>
      </c>
      <c r="B16" s="11" t="s">
        <v>494</v>
      </c>
      <c r="C16" s="173"/>
      <c r="D16" s="173"/>
    </row>
    <row r="17" spans="1:4" s="177" customFormat="1" ht="12.75">
      <c r="A17" s="10" t="s">
        <v>495</v>
      </c>
      <c r="B17" s="11" t="s">
        <v>496</v>
      </c>
      <c r="C17" s="173"/>
      <c r="D17" s="173"/>
    </row>
    <row r="18" spans="1:4" s="177" customFormat="1" ht="12.75">
      <c r="A18" s="10" t="s">
        <v>56</v>
      </c>
      <c r="B18" s="11" t="s">
        <v>497</v>
      </c>
      <c r="C18" s="173"/>
      <c r="D18" s="173"/>
    </row>
    <row r="19" spans="1:4" s="177" customFormat="1" ht="12.75">
      <c r="A19" s="10" t="s">
        <v>493</v>
      </c>
      <c r="B19" s="11" t="s">
        <v>494</v>
      </c>
      <c r="C19" s="173"/>
      <c r="D19" s="173"/>
    </row>
    <row r="20" spans="1:4" s="177" customFormat="1" ht="12.75">
      <c r="A20" s="10" t="s">
        <v>495</v>
      </c>
      <c r="B20" s="11" t="s">
        <v>496</v>
      </c>
      <c r="C20" s="173"/>
      <c r="D20" s="173"/>
    </row>
    <row r="21" spans="1:4" s="177" customFormat="1" ht="12.75">
      <c r="A21" s="10" t="s">
        <v>133</v>
      </c>
      <c r="B21" s="11" t="s">
        <v>498</v>
      </c>
      <c r="C21" s="173"/>
      <c r="D21" s="173"/>
    </row>
    <row r="22" spans="1:4" s="177" customFormat="1" ht="12.75">
      <c r="A22" s="10" t="s">
        <v>493</v>
      </c>
      <c r="B22" s="11" t="s">
        <v>494</v>
      </c>
      <c r="C22" s="173"/>
      <c r="D22" s="173"/>
    </row>
    <row r="23" spans="1:4" s="177" customFormat="1" ht="12.75">
      <c r="A23" s="10" t="s">
        <v>495</v>
      </c>
      <c r="B23" s="11" t="s">
        <v>496</v>
      </c>
      <c r="C23" s="173"/>
      <c r="D23" s="173"/>
    </row>
    <row r="24" spans="1:4" s="177" customFormat="1" ht="12.75">
      <c r="A24" s="10" t="s">
        <v>135</v>
      </c>
      <c r="B24" s="11" t="s">
        <v>499</v>
      </c>
      <c r="C24" s="173"/>
      <c r="D24" s="173"/>
    </row>
    <row r="25" spans="1:4" s="177" customFormat="1" ht="12.75">
      <c r="A25" s="174">
        <v>1</v>
      </c>
      <c r="B25" s="175" t="s">
        <v>494</v>
      </c>
      <c r="C25" s="173"/>
      <c r="D25" s="173"/>
    </row>
    <row r="26" spans="1:4" s="177" customFormat="1" ht="12.75">
      <c r="A26" s="174">
        <v>2</v>
      </c>
      <c r="B26" s="175" t="s">
        <v>496</v>
      </c>
      <c r="C26" s="173"/>
      <c r="D26" s="173"/>
    </row>
    <row r="27" spans="1:4" s="177" customFormat="1" ht="12.75">
      <c r="A27" s="584" t="s">
        <v>500</v>
      </c>
      <c r="B27" s="584"/>
      <c r="C27" s="584"/>
      <c r="D27" s="584"/>
    </row>
    <row r="28" spans="1:4" s="177" customFormat="1" ht="12.75">
      <c r="A28" s="176"/>
    </row>
    <row r="29" spans="1:4" s="177" customFormat="1" ht="12.75">
      <c r="A29" s="178" t="str">
        <f>BCHoatDongVay_06026!A26</f>
        <v>Đại diện được ủy quyền của Ngân hàng giám sát</v>
      </c>
      <c r="B29" s="60"/>
      <c r="D29" s="179" t="str">
        <f>BCHoatDongVay_06026!I26</f>
        <v>Đại diện được ủy quyền của Công ty quản lý Quỹ</v>
      </c>
    </row>
    <row r="30" spans="1:4" s="177" customFormat="1" ht="12.75">
      <c r="A30" s="180" t="s">
        <v>176</v>
      </c>
      <c r="B30" s="60"/>
      <c r="D30" s="181" t="s">
        <v>177</v>
      </c>
    </row>
    <row r="31" spans="1:4">
      <c r="A31" s="60"/>
      <c r="B31" s="60"/>
      <c r="D31" s="183"/>
    </row>
    <row r="32" spans="1:4">
      <c r="A32" s="60"/>
      <c r="B32" s="60"/>
      <c r="D32" s="183"/>
    </row>
    <row r="33" spans="1:4">
      <c r="A33" s="60"/>
      <c r="B33" s="60"/>
      <c r="D33" s="183"/>
    </row>
    <row r="34" spans="1:4">
      <c r="A34" s="60"/>
      <c r="B34" s="60"/>
      <c r="D34" s="183"/>
    </row>
    <row r="35" spans="1:4">
      <c r="A35" s="60"/>
      <c r="B35" s="60"/>
      <c r="D35" s="183"/>
    </row>
    <row r="36" spans="1:4">
      <c r="A36" s="60"/>
      <c r="B36" s="60"/>
      <c r="D36" s="183"/>
    </row>
    <row r="37" spans="1:4">
      <c r="A37" s="89"/>
      <c r="B37" s="89"/>
      <c r="C37" s="184"/>
      <c r="D37" s="185"/>
    </row>
    <row r="38" spans="1:4" s="184" customFormat="1">
      <c r="A38" s="186" t="s">
        <v>237</v>
      </c>
      <c r="B38" s="187"/>
      <c r="C38" s="131"/>
      <c r="D38" s="128" t="s">
        <v>501</v>
      </c>
    </row>
    <row r="39" spans="1:4">
      <c r="A39" s="12" t="s">
        <v>635</v>
      </c>
      <c r="B39" s="60"/>
      <c r="C39" s="130"/>
      <c r="D39" s="130"/>
    </row>
    <row r="40" spans="1:4">
      <c r="A40" s="60" t="s">
        <v>238</v>
      </c>
      <c r="B40" s="60"/>
    </row>
    <row r="41" spans="1:4">
      <c r="A41" s="182"/>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E36" sqref="E36"/>
    </sheetView>
  </sheetViews>
  <sheetFormatPr defaultColWidth="9.140625" defaultRowHeight="12.75"/>
  <cols>
    <col min="1" max="1" width="6.85546875" style="167" customWidth="1"/>
    <col min="2" max="2" width="48.28515625" style="60" customWidth="1"/>
    <col min="3" max="3" width="12.28515625" style="74" customWidth="1"/>
    <col min="4" max="4" width="15.42578125" style="74" customWidth="1"/>
    <col min="5" max="5" width="15.7109375" style="74" customWidth="1"/>
    <col min="6" max="6" width="20.42578125" style="74" customWidth="1"/>
    <col min="7" max="7" width="24.28515625" style="60" customWidth="1"/>
    <col min="8" max="8" width="19.140625" style="153" bestFit="1" customWidth="1"/>
    <col min="9" max="9" width="9.140625" style="60"/>
    <col min="10" max="10" width="12.85546875" style="60" bestFit="1" customWidth="1"/>
    <col min="11" max="11" width="5.42578125" style="60" bestFit="1" customWidth="1"/>
    <col min="12" max="12" width="9.140625" style="60" customWidth="1"/>
    <col min="13" max="13" width="24.5703125" style="60" bestFit="1" customWidth="1"/>
    <col min="14" max="16384" width="9.140625" style="60"/>
  </cols>
  <sheetData>
    <row r="1" spans="1:13" ht="33.75" customHeight="1">
      <c r="A1" s="585" t="s">
        <v>544</v>
      </c>
      <c r="B1" s="585"/>
      <c r="C1" s="585"/>
      <c r="D1" s="585"/>
      <c r="E1" s="585"/>
      <c r="F1" s="585"/>
      <c r="G1" s="585"/>
    </row>
    <row r="2" spans="1:13" ht="34.5" customHeight="1">
      <c r="A2" s="586" t="s">
        <v>604</v>
      </c>
      <c r="B2" s="586"/>
      <c r="C2" s="586"/>
      <c r="D2" s="586"/>
      <c r="E2" s="586"/>
      <c r="F2" s="586"/>
      <c r="G2" s="586"/>
    </row>
    <row r="3" spans="1:13" ht="39.75" customHeight="1">
      <c r="A3" s="575" t="s">
        <v>502</v>
      </c>
      <c r="B3" s="575"/>
      <c r="C3" s="575"/>
      <c r="D3" s="575"/>
      <c r="E3" s="575"/>
      <c r="F3" s="575"/>
      <c r="G3" s="575"/>
    </row>
    <row r="4" spans="1:13">
      <c r="A4" s="576" t="str">
        <f>'BC Han muc nuoc ngoai'!A5:D5</f>
        <v>Quý 1 năm 2024/Quarter I 2024</v>
      </c>
      <c r="B4" s="577"/>
      <c r="C4" s="577"/>
      <c r="D4" s="577"/>
      <c r="E4" s="577"/>
      <c r="F4" s="577"/>
      <c r="G4" s="577"/>
    </row>
    <row r="5" spans="1:13">
      <c r="A5" s="17"/>
      <c r="B5" s="17"/>
      <c r="C5" s="17"/>
      <c r="D5" s="17"/>
      <c r="E5" s="17"/>
      <c r="F5" s="17"/>
      <c r="G5" s="17"/>
    </row>
    <row r="6" spans="1:13" s="135" customFormat="1" ht="28.5" customHeight="1">
      <c r="A6" s="587" t="s">
        <v>629</v>
      </c>
      <c r="B6" s="587"/>
      <c r="C6" s="588" t="s">
        <v>474</v>
      </c>
      <c r="D6" s="588"/>
      <c r="E6" s="588"/>
      <c r="F6" s="588"/>
      <c r="G6" s="588"/>
      <c r="H6" s="154"/>
    </row>
    <row r="7" spans="1:13" s="135" customFormat="1" ht="28.5" customHeight="1">
      <c r="A7" s="587" t="s">
        <v>242</v>
      </c>
      <c r="B7" s="587"/>
      <c r="C7" s="589" t="s">
        <v>636</v>
      </c>
      <c r="D7" s="589"/>
      <c r="E7" s="589"/>
      <c r="F7" s="589"/>
      <c r="G7" s="589"/>
      <c r="H7" s="154"/>
    </row>
    <row r="8" spans="1:13" s="135" customFormat="1" ht="28.5" customHeight="1">
      <c r="A8" s="587" t="s">
        <v>631</v>
      </c>
      <c r="B8" s="587"/>
      <c r="C8" s="588" t="s">
        <v>651</v>
      </c>
      <c r="D8" s="588"/>
      <c r="E8" s="588"/>
      <c r="F8" s="588"/>
      <c r="G8" s="588"/>
      <c r="H8" s="154"/>
    </row>
    <row r="9" spans="1:13" s="135" customFormat="1" ht="24.75" customHeight="1">
      <c r="A9" s="587" t="s">
        <v>246</v>
      </c>
      <c r="B9" s="587"/>
      <c r="C9" s="590" t="str">
        <f>'BC Han muc nuoc ngoai'!C10:D10</f>
        <v>Ngày 09 tháng 04 năm 2024
09 Apr 2024</v>
      </c>
      <c r="D9" s="590"/>
      <c r="E9" s="590"/>
      <c r="F9" s="134"/>
      <c r="G9" s="155"/>
      <c r="H9" s="154"/>
    </row>
    <row r="10" spans="1:13" s="135" customFormat="1" ht="9" customHeight="1">
      <c r="A10" s="18"/>
      <c r="B10" s="18"/>
      <c r="C10" s="13"/>
      <c r="D10" s="134"/>
      <c r="E10" s="134"/>
      <c r="F10" s="134"/>
      <c r="G10" s="155"/>
      <c r="H10" s="154"/>
    </row>
    <row r="11" spans="1:13" ht="10.15" customHeight="1">
      <c r="A11" s="72"/>
      <c r="B11" s="72"/>
      <c r="C11" s="72"/>
      <c r="D11" s="72"/>
      <c r="E11" s="72"/>
      <c r="F11" s="72"/>
      <c r="G11" s="72"/>
    </row>
    <row r="12" spans="1:13" ht="18" customHeight="1">
      <c r="A12" s="156" t="s">
        <v>503</v>
      </c>
      <c r="B12" s="156"/>
      <c r="C12" s="156"/>
      <c r="D12" s="156"/>
      <c r="E12" s="156"/>
      <c r="F12" s="156"/>
      <c r="G12" s="157"/>
    </row>
    <row r="13" spans="1:13" ht="30.75" customHeight="1">
      <c r="A13" s="592" t="s">
        <v>504</v>
      </c>
      <c r="B13" s="592" t="s">
        <v>249</v>
      </c>
      <c r="C13" s="594" t="s">
        <v>304</v>
      </c>
      <c r="D13" s="595"/>
      <c r="E13" s="594" t="s">
        <v>505</v>
      </c>
      <c r="F13" s="595"/>
      <c r="G13" s="592" t="s">
        <v>506</v>
      </c>
      <c r="M13" s="158"/>
    </row>
    <row r="14" spans="1:13" ht="28.5" customHeight="1">
      <c r="A14" s="593"/>
      <c r="B14" s="593"/>
      <c r="C14" s="138" t="s">
        <v>490</v>
      </c>
      <c r="D14" s="138" t="s">
        <v>507</v>
      </c>
      <c r="E14" s="138" t="s">
        <v>490</v>
      </c>
      <c r="F14" s="138" t="s">
        <v>507</v>
      </c>
      <c r="G14" s="593"/>
      <c r="M14" s="158"/>
    </row>
    <row r="15" spans="1:13" s="94" customFormat="1" ht="25.5">
      <c r="A15" s="142" t="s">
        <v>89</v>
      </c>
      <c r="B15" s="14" t="s">
        <v>508</v>
      </c>
      <c r="C15" s="159"/>
      <c r="D15" s="159"/>
      <c r="E15" s="159"/>
      <c r="F15" s="159"/>
      <c r="G15" s="160"/>
      <c r="H15" s="161"/>
    </row>
    <row r="16" spans="1:13" s="94" customFormat="1" ht="25.5">
      <c r="A16" s="142"/>
      <c r="B16" s="14" t="s">
        <v>509</v>
      </c>
      <c r="C16" s="159"/>
      <c r="D16" s="159"/>
      <c r="E16" s="159"/>
      <c r="F16" s="159"/>
      <c r="G16" s="160"/>
      <c r="H16" s="161"/>
    </row>
    <row r="17" spans="1:13" s="94" customFormat="1" ht="25.5">
      <c r="A17" s="142"/>
      <c r="B17" s="14" t="s">
        <v>510</v>
      </c>
      <c r="C17" s="159"/>
      <c r="D17" s="159"/>
      <c r="E17" s="159"/>
      <c r="F17" s="159"/>
      <c r="G17" s="160"/>
      <c r="H17" s="161"/>
    </row>
    <row r="18" spans="1:13" s="94" customFormat="1" ht="25.5">
      <c r="A18" s="142"/>
      <c r="B18" s="14" t="s">
        <v>394</v>
      </c>
      <c r="C18" s="159"/>
      <c r="D18" s="159"/>
      <c r="E18" s="159"/>
      <c r="F18" s="159"/>
      <c r="G18" s="160"/>
      <c r="H18" s="161"/>
    </row>
    <row r="19" spans="1:13" s="94" customFormat="1" ht="25.5">
      <c r="A19" s="142" t="s">
        <v>93</v>
      </c>
      <c r="B19" s="14" t="s">
        <v>395</v>
      </c>
      <c r="C19" s="159"/>
      <c r="D19" s="159"/>
      <c r="E19" s="159"/>
      <c r="F19" s="159"/>
      <c r="G19" s="160"/>
      <c r="H19" s="161"/>
    </row>
    <row r="20" spans="1:13" s="94" customFormat="1" ht="25.5">
      <c r="A20" s="142" t="s">
        <v>97</v>
      </c>
      <c r="B20" s="14" t="s">
        <v>511</v>
      </c>
      <c r="C20" s="159"/>
      <c r="D20" s="159"/>
      <c r="E20" s="159"/>
      <c r="F20" s="159"/>
      <c r="G20" s="160"/>
      <c r="H20" s="161"/>
    </row>
    <row r="21" spans="1:13" s="94" customFormat="1" ht="25.5">
      <c r="A21" s="142" t="s">
        <v>99</v>
      </c>
      <c r="B21" s="14" t="s">
        <v>400</v>
      </c>
      <c r="C21" s="159"/>
      <c r="D21" s="159"/>
      <c r="E21" s="159"/>
      <c r="F21" s="159"/>
      <c r="G21" s="160"/>
      <c r="H21" s="161"/>
    </row>
    <row r="22" spans="1:13" s="94" customFormat="1" ht="38.25">
      <c r="A22" s="142" t="s">
        <v>101</v>
      </c>
      <c r="B22" s="14" t="s">
        <v>512</v>
      </c>
      <c r="C22" s="159"/>
      <c r="D22" s="159"/>
      <c r="E22" s="159"/>
      <c r="F22" s="159"/>
      <c r="G22" s="160"/>
      <c r="H22" s="161"/>
    </row>
    <row r="23" spans="1:13" s="94" customFormat="1" ht="25.5">
      <c r="A23" s="142" t="s">
        <v>103</v>
      </c>
      <c r="B23" s="14" t="s">
        <v>402</v>
      </c>
      <c r="C23" s="159"/>
      <c r="D23" s="159"/>
      <c r="E23" s="159"/>
      <c r="F23" s="159"/>
      <c r="G23" s="160"/>
      <c r="H23" s="161"/>
    </row>
    <row r="24" spans="1:13" s="94" customFormat="1" ht="25.5">
      <c r="A24" s="142" t="s">
        <v>105</v>
      </c>
      <c r="B24" s="14" t="s">
        <v>403</v>
      </c>
      <c r="C24" s="159"/>
      <c r="D24" s="159"/>
      <c r="E24" s="159"/>
      <c r="F24" s="159"/>
      <c r="G24" s="160"/>
      <c r="H24" s="161"/>
    </row>
    <row r="25" spans="1:13" s="94" customFormat="1" ht="25.5">
      <c r="A25" s="142" t="s">
        <v>107</v>
      </c>
      <c r="B25" s="14" t="s">
        <v>513</v>
      </c>
      <c r="C25" s="98"/>
      <c r="D25" s="98"/>
      <c r="E25" s="98"/>
      <c r="F25" s="98"/>
      <c r="G25" s="162"/>
      <c r="H25" s="161"/>
    </row>
    <row r="26" spans="1:13" ht="30.75" customHeight="1">
      <c r="A26" s="592" t="s">
        <v>504</v>
      </c>
      <c r="B26" s="592" t="s">
        <v>251</v>
      </c>
      <c r="C26" s="594" t="s">
        <v>304</v>
      </c>
      <c r="D26" s="595"/>
      <c r="E26" s="594" t="s">
        <v>505</v>
      </c>
      <c r="F26" s="595"/>
      <c r="G26" s="592" t="s">
        <v>506</v>
      </c>
      <c r="M26" s="158"/>
    </row>
    <row r="27" spans="1:13" ht="28.5" customHeight="1">
      <c r="A27" s="593"/>
      <c r="B27" s="593"/>
      <c r="C27" s="138" t="s">
        <v>490</v>
      </c>
      <c r="D27" s="138" t="s">
        <v>507</v>
      </c>
      <c r="E27" s="138" t="s">
        <v>490</v>
      </c>
      <c r="F27" s="138" t="s">
        <v>507</v>
      </c>
      <c r="G27" s="593"/>
      <c r="M27" s="158"/>
    </row>
    <row r="28" spans="1:13" s="94" customFormat="1" ht="38.25">
      <c r="A28" s="142" t="s">
        <v>110</v>
      </c>
      <c r="B28" s="14" t="s">
        <v>514</v>
      </c>
      <c r="C28" s="98"/>
      <c r="D28" s="98"/>
      <c r="E28" s="98"/>
      <c r="F28" s="98"/>
      <c r="G28" s="160"/>
      <c r="H28" s="161"/>
    </row>
    <row r="29" spans="1:13" s="94" customFormat="1" ht="25.5">
      <c r="A29" s="142" t="s">
        <v>112</v>
      </c>
      <c r="B29" s="14" t="s">
        <v>406</v>
      </c>
      <c r="C29" s="159"/>
      <c r="D29" s="159"/>
      <c r="E29" s="159"/>
      <c r="F29" s="159"/>
      <c r="G29" s="160"/>
      <c r="H29" s="161"/>
    </row>
    <row r="30" spans="1:13" s="94" customFormat="1" ht="25.5">
      <c r="A30" s="142" t="s">
        <v>114</v>
      </c>
      <c r="B30" s="14" t="s">
        <v>414</v>
      </c>
      <c r="C30" s="98"/>
      <c r="D30" s="98"/>
      <c r="E30" s="98"/>
      <c r="F30" s="98"/>
      <c r="G30" s="162"/>
      <c r="H30" s="161"/>
    </row>
    <row r="31" spans="1:13" s="94" customFormat="1" ht="15">
      <c r="A31" s="591" t="s">
        <v>500</v>
      </c>
      <c r="B31" s="591"/>
      <c r="C31" s="591"/>
      <c r="D31" s="591"/>
      <c r="E31" s="591"/>
      <c r="F31" s="591"/>
      <c r="G31" s="591"/>
      <c r="H31" s="161"/>
    </row>
    <row r="32" spans="1:13" s="94" customFormat="1" ht="15">
      <c r="A32" s="163"/>
      <c r="B32" s="164"/>
      <c r="C32" s="165"/>
      <c r="D32" s="165"/>
      <c r="E32" s="165"/>
      <c r="F32" s="165"/>
      <c r="G32" s="166"/>
      <c r="H32" s="161"/>
    </row>
    <row r="33" spans="1:13" s="153" customFormat="1" ht="11.25" customHeight="1">
      <c r="A33" s="167"/>
      <c r="B33" s="60"/>
      <c r="C33" s="74"/>
      <c r="D33" s="74"/>
      <c r="E33" s="74"/>
      <c r="F33" s="74"/>
      <c r="G33" s="60"/>
      <c r="I33" s="60"/>
      <c r="J33" s="60"/>
      <c r="K33" s="60"/>
      <c r="L33" s="60"/>
      <c r="M33" s="60"/>
    </row>
    <row r="34" spans="1:13" s="153" customFormat="1" ht="5.25" customHeight="1">
      <c r="A34" s="60"/>
      <c r="B34" s="168"/>
      <c r="C34" s="60"/>
      <c r="D34" s="60"/>
      <c r="E34" s="60"/>
      <c r="F34" s="60"/>
      <c r="G34" s="60"/>
      <c r="I34" s="60"/>
      <c r="J34" s="60"/>
      <c r="K34" s="60"/>
      <c r="L34" s="60"/>
      <c r="M34" s="60"/>
    </row>
    <row r="35" spans="1:13" s="153" customFormat="1" ht="12.75" customHeight="1">
      <c r="A35" s="121" t="str">
        <f>'BC Han muc nuoc ngoai'!A29</f>
        <v>Đại diện được ủy quyền của Ngân hàng giám sát</v>
      </c>
      <c r="B35" s="121"/>
      <c r="C35" s="146"/>
      <c r="D35" s="146"/>
      <c r="E35" s="146" t="str">
        <f>'BC Han muc nuoc ngoai'!D29</f>
        <v>Đại diện được ủy quyền của Công ty quản lý Quỹ</v>
      </c>
      <c r="F35" s="146"/>
      <c r="G35" s="146"/>
      <c r="I35" s="60"/>
      <c r="J35" s="60"/>
      <c r="K35" s="60"/>
      <c r="L35" s="60"/>
      <c r="M35" s="60"/>
    </row>
    <row r="36" spans="1:13" s="153" customFormat="1">
      <c r="A36" s="46" t="s">
        <v>176</v>
      </c>
      <c r="B36" s="46"/>
      <c r="C36" s="147"/>
      <c r="D36" s="147"/>
      <c r="E36" s="147" t="s">
        <v>177</v>
      </c>
      <c r="F36" s="146"/>
      <c r="G36" s="146"/>
      <c r="I36" s="60"/>
      <c r="J36" s="60"/>
      <c r="K36" s="60"/>
      <c r="L36" s="60"/>
      <c r="M36" s="60"/>
    </row>
    <row r="37" spans="1:13" s="153" customFormat="1">
      <c r="A37" s="122"/>
      <c r="B37" s="122"/>
      <c r="C37" s="123"/>
      <c r="D37" s="123"/>
      <c r="E37" s="123"/>
      <c r="F37" s="123"/>
      <c r="G37" s="72"/>
      <c r="I37" s="60"/>
      <c r="J37" s="60"/>
      <c r="K37" s="60"/>
      <c r="L37" s="60"/>
      <c r="M37" s="60"/>
    </row>
    <row r="38" spans="1:13" s="153" customFormat="1">
      <c r="A38" s="122"/>
      <c r="B38" s="122"/>
      <c r="C38" s="123"/>
      <c r="D38" s="123"/>
      <c r="E38" s="123"/>
      <c r="F38" s="123"/>
      <c r="G38" s="72"/>
      <c r="I38" s="60"/>
      <c r="J38" s="60"/>
      <c r="K38" s="60"/>
      <c r="L38" s="60"/>
      <c r="M38" s="60"/>
    </row>
    <row r="39" spans="1:13" s="153" customFormat="1">
      <c r="A39" s="122"/>
      <c r="B39" s="122"/>
      <c r="C39" s="123"/>
      <c r="D39" s="123"/>
      <c r="E39" s="123"/>
      <c r="F39" s="123"/>
      <c r="G39" s="72"/>
      <c r="I39" s="60"/>
      <c r="J39" s="60"/>
      <c r="K39" s="60"/>
      <c r="L39" s="60"/>
      <c r="M39" s="60"/>
    </row>
    <row r="40" spans="1:13" s="153" customFormat="1">
      <c r="A40" s="122"/>
      <c r="B40" s="122"/>
      <c r="C40" s="123"/>
      <c r="D40" s="123"/>
      <c r="E40" s="123"/>
      <c r="F40" s="123"/>
      <c r="G40" s="72"/>
      <c r="I40" s="60"/>
      <c r="J40" s="60"/>
      <c r="K40" s="60"/>
      <c r="L40" s="60"/>
      <c r="M40" s="60"/>
    </row>
    <row r="41" spans="1:13" s="153" customFormat="1" ht="65.25" customHeight="1">
      <c r="A41" s="124"/>
      <c r="B41" s="124"/>
      <c r="C41" s="149"/>
      <c r="D41" s="149"/>
      <c r="E41" s="149"/>
      <c r="F41" s="149"/>
      <c r="G41" s="125"/>
      <c r="I41" s="60"/>
      <c r="J41" s="60"/>
      <c r="K41" s="60"/>
      <c r="L41" s="60"/>
      <c r="M41" s="60"/>
    </row>
    <row r="42" spans="1:13" s="170" customFormat="1">
      <c r="A42" s="48" t="s">
        <v>515</v>
      </c>
      <c r="B42" s="48"/>
      <c r="C42" s="48"/>
      <c r="D42" s="131"/>
      <c r="E42" s="152" t="s">
        <v>501</v>
      </c>
      <c r="F42" s="169"/>
      <c r="G42" s="48"/>
      <c r="I42" s="89"/>
      <c r="J42" s="89"/>
      <c r="K42" s="89"/>
      <c r="L42" s="89"/>
      <c r="M42" s="89"/>
    </row>
    <row r="43" spans="1:13" s="170" customFormat="1">
      <c r="A43" s="52" t="s">
        <v>635</v>
      </c>
      <c r="B43" s="52"/>
      <c r="C43" s="52"/>
      <c r="D43" s="130"/>
      <c r="E43" s="130"/>
      <c r="F43" s="130"/>
      <c r="G43" s="52"/>
      <c r="I43" s="89"/>
      <c r="J43" s="89"/>
      <c r="K43" s="89"/>
      <c r="L43" s="89"/>
      <c r="M43" s="89"/>
    </row>
    <row r="44" spans="1:13" s="170" customFormat="1">
      <c r="A44" s="171" t="s">
        <v>238</v>
      </c>
      <c r="B44" s="171"/>
      <c r="C44" s="171"/>
      <c r="D44" s="171"/>
      <c r="E44" s="52"/>
      <c r="F44" s="52"/>
      <c r="G44" s="52"/>
      <c r="I44" s="89"/>
      <c r="J44" s="89"/>
      <c r="K44" s="89"/>
      <c r="L44" s="89"/>
      <c r="M44" s="89"/>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paperSize="9"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8" sqref="A8:B8"/>
    </sheetView>
  </sheetViews>
  <sheetFormatPr defaultColWidth="9.140625" defaultRowHeight="12.75"/>
  <cols>
    <col min="1" max="1" width="6.7109375" style="60" customWidth="1"/>
    <col min="2" max="2" width="50" style="60" customWidth="1"/>
    <col min="3" max="3" width="25.85546875" style="120" customWidth="1"/>
    <col min="4" max="4" width="25.5703125" style="120" customWidth="1"/>
    <col min="5" max="7" width="21.7109375" style="120" customWidth="1"/>
    <col min="8" max="8" width="10.7109375" style="60" bestFit="1" customWidth="1"/>
    <col min="9" max="9" width="16" style="60" bestFit="1" customWidth="1"/>
    <col min="10" max="10" width="10.7109375" style="60" bestFit="1" customWidth="1"/>
    <col min="11" max="16384" width="9.140625" style="60"/>
  </cols>
  <sheetData>
    <row r="1" spans="1:7" ht="31.5" customHeight="1">
      <c r="A1" s="596" t="s">
        <v>544</v>
      </c>
      <c r="B1" s="596"/>
      <c r="C1" s="596"/>
      <c r="D1" s="596"/>
      <c r="E1" s="596"/>
      <c r="F1" s="596"/>
      <c r="G1" s="596"/>
    </row>
    <row r="2" spans="1:7" ht="37.15" customHeight="1">
      <c r="A2" s="586" t="s">
        <v>604</v>
      </c>
      <c r="B2" s="586"/>
      <c r="C2" s="586"/>
      <c r="D2" s="586"/>
      <c r="E2" s="586"/>
      <c r="F2" s="586"/>
      <c r="G2" s="586"/>
    </row>
    <row r="3" spans="1:7" ht="35.25" customHeight="1">
      <c r="A3" s="575" t="s">
        <v>502</v>
      </c>
      <c r="B3" s="575"/>
      <c r="C3" s="575"/>
      <c r="D3" s="575"/>
      <c r="E3" s="575"/>
      <c r="F3" s="575"/>
      <c r="G3" s="575"/>
    </row>
    <row r="4" spans="1:7">
      <c r="A4" s="577" t="str">
        <f>'ngay thang'!B10</f>
        <v>Quý 1 năm 2024/Quarter I 2024</v>
      </c>
      <c r="B4" s="577"/>
      <c r="C4" s="577"/>
      <c r="D4" s="577"/>
      <c r="E4" s="577"/>
      <c r="F4" s="577"/>
      <c r="G4" s="577"/>
    </row>
    <row r="5" spans="1:7" ht="5.25" customHeight="1">
      <c r="A5" s="17"/>
      <c r="B5" s="577"/>
      <c r="C5" s="577"/>
      <c r="D5" s="577"/>
      <c r="E5" s="577"/>
      <c r="F5" s="17"/>
    </row>
    <row r="6" spans="1:7" ht="28.5" customHeight="1">
      <c r="A6" s="587" t="s">
        <v>629</v>
      </c>
      <c r="B6" s="587"/>
      <c r="C6" s="590" t="s">
        <v>474</v>
      </c>
      <c r="D6" s="590"/>
      <c r="E6" s="590"/>
      <c r="F6" s="590"/>
      <c r="G6" s="590"/>
    </row>
    <row r="7" spans="1:7" ht="28.5" customHeight="1">
      <c r="A7" s="587" t="s">
        <v>242</v>
      </c>
      <c r="B7" s="587"/>
      <c r="C7" s="597" t="s">
        <v>633</v>
      </c>
      <c r="D7" s="597"/>
      <c r="E7" s="597"/>
      <c r="F7" s="597"/>
      <c r="G7" s="597"/>
    </row>
    <row r="8" spans="1:7" ht="37.5" customHeight="1">
      <c r="A8" s="587" t="s">
        <v>631</v>
      </c>
      <c r="B8" s="587"/>
      <c r="C8" s="590" t="s">
        <v>651</v>
      </c>
      <c r="D8" s="590"/>
      <c r="E8" s="132"/>
      <c r="F8" s="132"/>
      <c r="G8" s="132"/>
    </row>
    <row r="9" spans="1:7" s="135" customFormat="1" ht="24" customHeight="1">
      <c r="A9" s="598" t="s">
        <v>632</v>
      </c>
      <c r="B9" s="587"/>
      <c r="C9" s="590" t="str">
        <f>'BC TS DT nuoc ngoai'!C9:E9</f>
        <v>Ngày 09 tháng 04 năm 2024
09 Apr 2024</v>
      </c>
      <c r="D9" s="590"/>
      <c r="E9" s="133"/>
      <c r="F9" s="133"/>
      <c r="G9" s="134"/>
    </row>
    <row r="10" spans="1:7" ht="11.25" customHeight="1">
      <c r="A10" s="136"/>
      <c r="B10" s="136"/>
      <c r="C10" s="136"/>
      <c r="D10" s="136"/>
      <c r="E10" s="136"/>
      <c r="F10" s="136"/>
      <c r="G10" s="136"/>
    </row>
    <row r="11" spans="1:7" s="135" customFormat="1" ht="18.600000000000001" customHeight="1">
      <c r="A11" s="137" t="s">
        <v>516</v>
      </c>
      <c r="B11" s="137"/>
      <c r="C11" s="137"/>
      <c r="D11" s="137"/>
      <c r="E11" s="137"/>
      <c r="F11" s="137"/>
      <c r="G11" s="66"/>
    </row>
    <row r="12" spans="1:7" ht="60" customHeight="1">
      <c r="A12" s="592" t="s">
        <v>504</v>
      </c>
      <c r="B12" s="592" t="s">
        <v>517</v>
      </c>
      <c r="C12" s="594" t="s">
        <v>304</v>
      </c>
      <c r="D12" s="595"/>
      <c r="E12" s="594" t="s">
        <v>505</v>
      </c>
      <c r="F12" s="595"/>
      <c r="G12" s="599" t="s">
        <v>518</v>
      </c>
    </row>
    <row r="13" spans="1:7" ht="60" customHeight="1">
      <c r="A13" s="593"/>
      <c r="B13" s="593"/>
      <c r="C13" s="138" t="s">
        <v>490</v>
      </c>
      <c r="D13" s="138" t="s">
        <v>507</v>
      </c>
      <c r="E13" s="138" t="s">
        <v>490</v>
      </c>
      <c r="F13" s="138" t="s">
        <v>507</v>
      </c>
      <c r="G13" s="600"/>
    </row>
    <row r="14" spans="1:7" s="141" customFormat="1" ht="51">
      <c r="A14" s="139" t="s">
        <v>46</v>
      </c>
      <c r="B14" s="15" t="s">
        <v>519</v>
      </c>
      <c r="C14" s="140"/>
      <c r="D14" s="140"/>
      <c r="E14" s="140"/>
      <c r="F14" s="140"/>
      <c r="G14" s="140"/>
    </row>
    <row r="15" spans="1:7" s="141" customFormat="1" ht="25.5">
      <c r="A15" s="142">
        <v>1</v>
      </c>
      <c r="B15" s="14" t="s">
        <v>418</v>
      </c>
      <c r="C15" s="143"/>
      <c r="D15" s="143"/>
      <c r="E15" s="143"/>
      <c r="F15" s="143"/>
      <c r="G15" s="143"/>
    </row>
    <row r="16" spans="1:7" s="141" customFormat="1" ht="25.5">
      <c r="A16" s="142">
        <v>2</v>
      </c>
      <c r="B16" s="14" t="s">
        <v>520</v>
      </c>
      <c r="C16" s="143"/>
      <c r="D16" s="143"/>
      <c r="E16" s="143"/>
      <c r="F16" s="143"/>
      <c r="G16" s="143"/>
    </row>
    <row r="17" spans="1:7" s="141" customFormat="1" ht="25.5">
      <c r="A17" s="142">
        <v>3</v>
      </c>
      <c r="B17" s="14" t="s">
        <v>521</v>
      </c>
      <c r="C17" s="143"/>
      <c r="D17" s="143"/>
      <c r="E17" s="143"/>
      <c r="F17" s="143"/>
      <c r="G17" s="140"/>
    </row>
    <row r="18" spans="1:7" s="141" customFormat="1" ht="25.5">
      <c r="A18" s="139" t="s">
        <v>56</v>
      </c>
      <c r="B18" s="15" t="s">
        <v>522</v>
      </c>
      <c r="C18" s="140"/>
      <c r="D18" s="140"/>
      <c r="E18" s="140"/>
      <c r="F18" s="140"/>
      <c r="G18" s="140"/>
    </row>
    <row r="19" spans="1:7" s="141" customFormat="1" ht="25.5">
      <c r="A19" s="142">
        <v>1</v>
      </c>
      <c r="B19" s="14" t="s">
        <v>523</v>
      </c>
      <c r="C19" s="143"/>
      <c r="D19" s="143"/>
      <c r="E19" s="143"/>
      <c r="F19" s="143"/>
      <c r="G19" s="143"/>
    </row>
    <row r="20" spans="1:7" s="141" customFormat="1" ht="25.5">
      <c r="A20" s="142">
        <v>2</v>
      </c>
      <c r="B20" s="14" t="s">
        <v>430</v>
      </c>
      <c r="C20" s="143"/>
      <c r="D20" s="143"/>
      <c r="E20" s="143"/>
      <c r="F20" s="143"/>
      <c r="G20" s="143"/>
    </row>
    <row r="21" spans="1:7" s="141" customFormat="1" ht="51">
      <c r="A21" s="139" t="s">
        <v>133</v>
      </c>
      <c r="B21" s="15" t="s">
        <v>524</v>
      </c>
      <c r="C21" s="140"/>
      <c r="D21" s="140"/>
      <c r="E21" s="140"/>
      <c r="F21" s="140"/>
      <c r="G21" s="140"/>
    </row>
    <row r="22" spans="1:7" s="141" customFormat="1" ht="25.5">
      <c r="A22" s="139" t="s">
        <v>135</v>
      </c>
      <c r="B22" s="15" t="s">
        <v>525</v>
      </c>
      <c r="C22" s="140"/>
      <c r="D22" s="140"/>
      <c r="E22" s="140"/>
      <c r="F22" s="140"/>
      <c r="G22" s="140"/>
    </row>
    <row r="23" spans="1:7" s="141" customFormat="1" ht="25.5">
      <c r="A23" s="142">
        <v>1</v>
      </c>
      <c r="B23" s="14" t="s">
        <v>434</v>
      </c>
      <c r="C23" s="143"/>
      <c r="D23" s="143"/>
      <c r="E23" s="143"/>
      <c r="F23" s="143"/>
      <c r="G23" s="143"/>
    </row>
    <row r="24" spans="1:7" ht="25.5">
      <c r="A24" s="142">
        <v>2</v>
      </c>
      <c r="B24" s="14" t="s">
        <v>435</v>
      </c>
      <c r="C24" s="143"/>
      <c r="D24" s="143"/>
      <c r="E24" s="143"/>
      <c r="F24" s="143"/>
      <c r="G24" s="143"/>
    </row>
    <row r="25" spans="1:7">
      <c r="A25" s="591" t="s">
        <v>500</v>
      </c>
      <c r="B25" s="591"/>
      <c r="C25" s="591"/>
      <c r="D25" s="591"/>
      <c r="E25" s="591"/>
      <c r="F25" s="591"/>
      <c r="G25" s="591"/>
    </row>
    <row r="27" spans="1:7" ht="12.75" customHeight="1">
      <c r="A27" s="144" t="str">
        <f>'BC TS DT nuoc ngoai'!A35</f>
        <v>Đại diện được ủy quyền của Ngân hàng giám sát</v>
      </c>
      <c r="B27" s="144"/>
      <c r="C27" s="145"/>
      <c r="D27" s="145"/>
      <c r="E27" s="145" t="str">
        <f>'BC TS DT nuoc ngoai'!E35</f>
        <v>Đại diện được ủy quyền của Công ty quản lý Quỹ</v>
      </c>
      <c r="F27" s="146"/>
      <c r="G27" s="146"/>
    </row>
    <row r="28" spans="1:7">
      <c r="A28" s="46" t="s">
        <v>176</v>
      </c>
      <c r="B28" s="46"/>
      <c r="C28" s="147"/>
      <c r="D28" s="147"/>
      <c r="E28" s="147" t="s">
        <v>177</v>
      </c>
      <c r="F28" s="147"/>
      <c r="G28" s="147"/>
    </row>
    <row r="29" spans="1:7">
      <c r="A29" s="122"/>
      <c r="B29" s="122"/>
      <c r="C29" s="145"/>
      <c r="D29" s="145"/>
      <c r="E29" s="145"/>
      <c r="F29" s="123"/>
      <c r="G29" s="123"/>
    </row>
    <row r="30" spans="1:7">
      <c r="A30" s="122"/>
      <c r="B30" s="122"/>
      <c r="C30" s="145"/>
      <c r="D30" s="145"/>
      <c r="E30" s="145"/>
      <c r="F30" s="123"/>
      <c r="G30" s="123"/>
    </row>
    <row r="31" spans="1:7">
      <c r="A31" s="122"/>
      <c r="B31" s="122"/>
      <c r="C31" s="145"/>
      <c r="D31" s="145"/>
      <c r="E31" s="145"/>
      <c r="F31" s="123"/>
      <c r="G31" s="123"/>
    </row>
    <row r="32" spans="1:7">
      <c r="A32" s="122"/>
      <c r="B32" s="122"/>
      <c r="C32" s="145"/>
      <c r="D32" s="145"/>
      <c r="E32" s="145"/>
      <c r="F32" s="123"/>
      <c r="G32" s="123"/>
    </row>
    <row r="33" spans="1:7">
      <c r="A33" s="122"/>
      <c r="B33" s="122"/>
      <c r="C33" s="145"/>
      <c r="D33" s="145"/>
      <c r="E33" s="145"/>
      <c r="F33" s="123"/>
      <c r="G33" s="123"/>
    </row>
    <row r="34" spans="1:7">
      <c r="A34" s="122"/>
      <c r="B34" s="122"/>
      <c r="C34" s="145"/>
      <c r="D34" s="145"/>
      <c r="E34" s="145"/>
      <c r="F34" s="123"/>
      <c r="G34" s="123"/>
    </row>
    <row r="35" spans="1:7">
      <c r="A35" s="122"/>
      <c r="B35" s="122"/>
      <c r="C35" s="145"/>
      <c r="D35" s="145"/>
      <c r="E35" s="145"/>
      <c r="F35" s="123"/>
      <c r="G35" s="123"/>
    </row>
    <row r="36" spans="1:7">
      <c r="A36" s="122"/>
      <c r="B36" s="122"/>
      <c r="C36" s="145"/>
      <c r="D36" s="145"/>
      <c r="E36" s="145"/>
      <c r="F36" s="123"/>
      <c r="G36" s="123"/>
    </row>
    <row r="37" spans="1:7">
      <c r="A37" s="122"/>
      <c r="B37" s="122"/>
      <c r="C37" s="145"/>
      <c r="D37" s="145"/>
      <c r="E37" s="145"/>
      <c r="F37" s="123"/>
      <c r="G37" s="123"/>
    </row>
    <row r="38" spans="1:7" ht="32.25" customHeight="1">
      <c r="A38" s="124"/>
      <c r="B38" s="124"/>
      <c r="C38" s="148"/>
      <c r="D38" s="148"/>
      <c r="E38" s="148"/>
      <c r="F38" s="149"/>
      <c r="G38" s="149"/>
    </row>
    <row r="39" spans="1:7" s="89" customFormat="1">
      <c r="A39" s="150" t="s">
        <v>515</v>
      </c>
      <c r="B39" s="48"/>
      <c r="C39" s="150"/>
      <c r="D39" s="131"/>
      <c r="E39" s="128" t="s">
        <v>501</v>
      </c>
      <c r="F39" s="48"/>
      <c r="G39" s="48"/>
    </row>
    <row r="40" spans="1:7">
      <c r="A40" s="12" t="s">
        <v>635</v>
      </c>
      <c r="B40" s="52"/>
      <c r="C40" s="76"/>
      <c r="D40" s="130"/>
      <c r="E40" s="130"/>
      <c r="F40" s="151"/>
      <c r="G40" s="151"/>
    </row>
    <row r="41" spans="1:7">
      <c r="A41" s="72" t="s">
        <v>526</v>
      </c>
      <c r="B41" s="46"/>
      <c r="C41" s="72"/>
      <c r="D41" s="72"/>
      <c r="E41" s="151"/>
      <c r="F41" s="151"/>
      <c r="G41" s="151"/>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paperSize="9" scale="58"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24" zoomScaleSheetLayoutView="100" workbookViewId="0">
      <selection activeCell="F37" sqref="F37:H37"/>
    </sheetView>
  </sheetViews>
  <sheetFormatPr defaultColWidth="9.140625" defaultRowHeight="12.75"/>
  <cols>
    <col min="1" max="1" width="9.140625" style="60"/>
    <col min="2" max="2" width="27.42578125" style="60" customWidth="1"/>
    <col min="3" max="3" width="12.5703125" style="60" customWidth="1"/>
    <col min="4" max="4" width="12.42578125" style="60" customWidth="1"/>
    <col min="5" max="5" width="14.7109375" style="60" customWidth="1"/>
    <col min="6" max="6" width="18.28515625" style="60" customWidth="1"/>
    <col min="7" max="7" width="24" style="60" customWidth="1"/>
    <col min="8" max="8" width="28.28515625" style="73" customWidth="1"/>
    <col min="9" max="9" width="14.85546875" style="120" bestFit="1" customWidth="1"/>
    <col min="10" max="13" width="21.140625" style="60" customWidth="1"/>
    <col min="14" max="14" width="13.42578125" style="60" bestFit="1" customWidth="1"/>
    <col min="15" max="15" width="8" style="60" bestFit="1" customWidth="1"/>
    <col min="16" max="20" width="9.140625" style="60"/>
    <col min="21" max="21" width="12" style="60" bestFit="1" customWidth="1"/>
    <col min="22" max="22" width="13.42578125" style="60" bestFit="1" customWidth="1"/>
    <col min="23" max="16384" width="9.140625" style="60"/>
  </cols>
  <sheetData>
    <row r="1" spans="1:13" ht="29.25" customHeight="1">
      <c r="A1" s="585" t="s">
        <v>544</v>
      </c>
      <c r="B1" s="585"/>
      <c r="C1" s="585"/>
      <c r="D1" s="585"/>
      <c r="E1" s="585"/>
      <c r="F1" s="585"/>
      <c r="G1" s="585"/>
      <c r="H1" s="585"/>
      <c r="I1" s="58"/>
      <c r="J1" s="59"/>
      <c r="K1" s="59"/>
      <c r="L1" s="59"/>
      <c r="M1" s="59"/>
    </row>
    <row r="2" spans="1:13" ht="43.15" customHeight="1">
      <c r="A2" s="586" t="s">
        <v>604</v>
      </c>
      <c r="B2" s="586"/>
      <c r="C2" s="586"/>
      <c r="D2" s="586"/>
      <c r="E2" s="586"/>
      <c r="F2" s="586"/>
      <c r="G2" s="586"/>
      <c r="H2" s="586"/>
      <c r="I2" s="61"/>
      <c r="J2" s="62"/>
      <c r="K2" s="62"/>
      <c r="L2" s="62"/>
      <c r="M2" s="62"/>
    </row>
    <row r="3" spans="1:13" ht="37.15" customHeight="1">
      <c r="A3" s="575" t="s">
        <v>502</v>
      </c>
      <c r="B3" s="575"/>
      <c r="C3" s="575"/>
      <c r="D3" s="575"/>
      <c r="E3" s="575"/>
      <c r="F3" s="575"/>
      <c r="G3" s="575"/>
      <c r="H3" s="575"/>
      <c r="I3" s="63"/>
      <c r="J3" s="64"/>
      <c r="K3" s="64"/>
      <c r="L3" s="64"/>
      <c r="M3" s="64"/>
    </row>
    <row r="4" spans="1:13" ht="14.25" customHeight="1">
      <c r="A4" s="576" t="str">
        <f>'ngay thang'!B12</f>
        <v>Tại ngày 31 tháng 03 năm 2024/As at 31 Mar 2024</v>
      </c>
      <c r="B4" s="577"/>
      <c r="C4" s="577"/>
      <c r="D4" s="577"/>
      <c r="E4" s="577"/>
      <c r="F4" s="577"/>
      <c r="G4" s="577"/>
      <c r="H4" s="577"/>
      <c r="I4" s="65"/>
      <c r="J4" s="17"/>
      <c r="K4" s="17"/>
      <c r="L4" s="17"/>
      <c r="M4" s="17"/>
    </row>
    <row r="5" spans="1:13" ht="13.5" customHeight="1">
      <c r="A5" s="17"/>
      <c r="B5" s="17"/>
      <c r="C5" s="17"/>
      <c r="D5" s="17"/>
      <c r="E5" s="17"/>
      <c r="F5" s="17"/>
      <c r="G5" s="17"/>
      <c r="H5" s="66"/>
      <c r="I5" s="65"/>
      <c r="J5" s="17"/>
      <c r="K5" s="17"/>
      <c r="L5" s="17"/>
      <c r="M5" s="17"/>
    </row>
    <row r="6" spans="1:13" ht="31.5" customHeight="1">
      <c r="A6" s="587" t="s">
        <v>629</v>
      </c>
      <c r="B6" s="587"/>
      <c r="C6" s="590" t="s">
        <v>474</v>
      </c>
      <c r="D6" s="590"/>
      <c r="E6" s="590"/>
      <c r="F6" s="590"/>
      <c r="G6" s="590"/>
      <c r="H6" s="590"/>
      <c r="I6" s="67"/>
      <c r="J6" s="68"/>
      <c r="K6" s="68"/>
      <c r="L6" s="68"/>
      <c r="M6" s="68"/>
    </row>
    <row r="7" spans="1:13" ht="31.5" customHeight="1">
      <c r="A7" s="587" t="s">
        <v>242</v>
      </c>
      <c r="B7" s="587"/>
      <c r="C7" s="597" t="s">
        <v>630</v>
      </c>
      <c r="D7" s="597"/>
      <c r="E7" s="597"/>
      <c r="F7" s="597"/>
      <c r="G7" s="597"/>
      <c r="H7" s="597"/>
      <c r="I7" s="69"/>
      <c r="J7" s="70"/>
      <c r="K7" s="70"/>
      <c r="L7" s="70"/>
      <c r="M7" s="70"/>
    </row>
    <row r="8" spans="1:13" ht="31.5" customHeight="1">
      <c r="A8" s="587" t="s">
        <v>631</v>
      </c>
      <c r="B8" s="587"/>
      <c r="C8" s="590" t="s">
        <v>651</v>
      </c>
      <c r="D8" s="590"/>
      <c r="E8" s="590"/>
      <c r="F8" s="590"/>
      <c r="G8" s="590"/>
      <c r="H8" s="590"/>
      <c r="I8" s="67"/>
      <c r="J8" s="68"/>
      <c r="K8" s="68"/>
      <c r="L8" s="68"/>
      <c r="M8" s="68"/>
    </row>
    <row r="9" spans="1:13" ht="24.75" customHeight="1">
      <c r="A9" s="598" t="s">
        <v>632</v>
      </c>
      <c r="B9" s="587"/>
      <c r="C9" s="590" t="str">
        <f>'BCKetQuaHoatDong DT nuoc ngoai'!C9:D9</f>
        <v>Ngày 09 tháng 04 năm 2024
09 Apr 2024</v>
      </c>
      <c r="D9" s="590"/>
      <c r="E9" s="590"/>
      <c r="F9" s="590"/>
      <c r="G9" s="590"/>
      <c r="H9" s="590"/>
      <c r="I9" s="71"/>
      <c r="J9" s="71"/>
      <c r="K9" s="71"/>
      <c r="L9" s="71"/>
      <c r="M9" s="71"/>
    </row>
    <row r="10" spans="1:13" ht="9" customHeight="1">
      <c r="A10" s="72"/>
      <c r="B10" s="72"/>
      <c r="C10" s="72"/>
      <c r="D10" s="72"/>
      <c r="E10" s="72"/>
      <c r="F10" s="72"/>
      <c r="G10" s="72"/>
      <c r="I10" s="74"/>
      <c r="J10" s="75"/>
      <c r="K10" s="75"/>
      <c r="L10" s="75"/>
      <c r="M10" s="75"/>
    </row>
    <row r="11" spans="1:13" ht="17.45" customHeight="1">
      <c r="A11" s="76" t="s">
        <v>527</v>
      </c>
      <c r="B11" s="76"/>
      <c r="C11" s="76"/>
      <c r="D11" s="76"/>
      <c r="E11" s="76"/>
      <c r="F11" s="76"/>
      <c r="G11" s="76"/>
      <c r="H11" s="77" t="s">
        <v>528</v>
      </c>
      <c r="I11" s="78"/>
      <c r="J11" s="79"/>
      <c r="K11" s="79"/>
      <c r="L11" s="79"/>
      <c r="M11" s="79"/>
    </row>
    <row r="12" spans="1:13" ht="59.25" customHeight="1">
      <c r="A12" s="592" t="s">
        <v>529</v>
      </c>
      <c r="B12" s="592" t="s">
        <v>530</v>
      </c>
      <c r="C12" s="592" t="s">
        <v>531</v>
      </c>
      <c r="D12" s="603" t="s">
        <v>532</v>
      </c>
      <c r="E12" s="604"/>
      <c r="F12" s="603" t="s">
        <v>533</v>
      </c>
      <c r="G12" s="604"/>
      <c r="H12" s="605" t="s">
        <v>534</v>
      </c>
      <c r="I12" s="80"/>
      <c r="J12" s="81"/>
      <c r="K12" s="81"/>
      <c r="L12" s="81"/>
      <c r="M12" s="81"/>
    </row>
    <row r="13" spans="1:13" ht="30" customHeight="1">
      <c r="A13" s="593"/>
      <c r="B13" s="593"/>
      <c r="C13" s="593"/>
      <c r="D13" s="40" t="s">
        <v>490</v>
      </c>
      <c r="E13" s="41" t="s">
        <v>507</v>
      </c>
      <c r="F13" s="40" t="s">
        <v>490</v>
      </c>
      <c r="G13" s="41" t="s">
        <v>507</v>
      </c>
      <c r="H13" s="606"/>
      <c r="I13" s="80"/>
      <c r="J13" s="81"/>
      <c r="K13" s="81"/>
      <c r="L13" s="81"/>
      <c r="M13" s="81"/>
    </row>
    <row r="14" spans="1:13" ht="39" customHeight="1">
      <c r="A14" s="42" t="s">
        <v>46</v>
      </c>
      <c r="B14" s="43" t="s">
        <v>535</v>
      </c>
      <c r="C14" s="42"/>
      <c r="D14" s="40"/>
      <c r="E14" s="41"/>
      <c r="F14" s="41"/>
      <c r="G14" s="41"/>
      <c r="H14" s="44"/>
      <c r="I14" s="80"/>
      <c r="J14" s="81"/>
      <c r="K14" s="81"/>
      <c r="L14" s="81"/>
      <c r="M14" s="81"/>
    </row>
    <row r="15" spans="1:13" ht="19.5" customHeight="1">
      <c r="A15" s="42">
        <v>1</v>
      </c>
      <c r="B15" s="42"/>
      <c r="C15" s="42"/>
      <c r="D15" s="40"/>
      <c r="E15" s="41"/>
      <c r="F15" s="41"/>
      <c r="G15" s="41"/>
      <c r="H15" s="44"/>
      <c r="I15" s="80"/>
      <c r="J15" s="81"/>
      <c r="K15" s="81"/>
      <c r="L15" s="81"/>
      <c r="M15" s="81"/>
    </row>
    <row r="16" spans="1:13" ht="33" customHeight="1">
      <c r="A16" s="42"/>
      <c r="B16" s="43" t="s">
        <v>449</v>
      </c>
      <c r="C16" s="42"/>
      <c r="D16" s="40"/>
      <c r="E16" s="41"/>
      <c r="F16" s="41"/>
      <c r="G16" s="41"/>
      <c r="H16" s="44"/>
      <c r="I16" s="80"/>
      <c r="J16" s="81"/>
      <c r="K16" s="81"/>
      <c r="L16" s="81"/>
      <c r="M16" s="81"/>
    </row>
    <row r="17" spans="1:14" ht="28.5" customHeight="1">
      <c r="A17" s="42" t="s">
        <v>56</v>
      </c>
      <c r="B17" s="43" t="s">
        <v>536</v>
      </c>
      <c r="C17" s="42"/>
      <c r="D17" s="40"/>
      <c r="E17" s="41"/>
      <c r="F17" s="41"/>
      <c r="G17" s="41"/>
      <c r="H17" s="44"/>
      <c r="I17" s="80"/>
      <c r="J17" s="81"/>
      <c r="K17" s="81"/>
      <c r="L17" s="81"/>
      <c r="M17" s="81"/>
    </row>
    <row r="18" spans="1:14" ht="19.5" customHeight="1">
      <c r="A18" s="42">
        <v>1</v>
      </c>
      <c r="B18" s="43"/>
      <c r="C18" s="42"/>
      <c r="D18" s="40"/>
      <c r="E18" s="41"/>
      <c r="F18" s="41"/>
      <c r="G18" s="41"/>
      <c r="H18" s="44"/>
      <c r="I18" s="80"/>
      <c r="J18" s="81"/>
      <c r="K18" s="81"/>
      <c r="L18" s="81"/>
      <c r="M18" s="81"/>
    </row>
    <row r="19" spans="1:14" ht="34.5" customHeight="1">
      <c r="A19" s="42"/>
      <c r="B19" s="43" t="s">
        <v>449</v>
      </c>
      <c r="C19" s="42"/>
      <c r="D19" s="40"/>
      <c r="E19" s="41"/>
      <c r="F19" s="41"/>
      <c r="G19" s="41"/>
      <c r="H19" s="44"/>
      <c r="I19" s="80"/>
      <c r="J19" s="81"/>
      <c r="K19" s="81"/>
      <c r="L19" s="81"/>
      <c r="M19" s="81"/>
    </row>
    <row r="20" spans="1:14" ht="30" customHeight="1">
      <c r="A20" s="82" t="s">
        <v>133</v>
      </c>
      <c r="B20" s="83" t="s">
        <v>537</v>
      </c>
      <c r="C20" s="84"/>
      <c r="D20" s="83"/>
      <c r="E20" s="85"/>
      <c r="F20" s="86"/>
      <c r="G20" s="86"/>
      <c r="H20" s="87"/>
      <c r="I20" s="45"/>
      <c r="J20" s="45"/>
      <c r="K20" s="88"/>
      <c r="L20" s="88"/>
      <c r="M20" s="88"/>
      <c r="N20" s="89"/>
    </row>
    <row r="21" spans="1:14" ht="30" customHeight="1">
      <c r="A21" s="82">
        <v>1</v>
      </c>
      <c r="B21" s="83"/>
      <c r="C21" s="84"/>
      <c r="D21" s="83"/>
      <c r="E21" s="85"/>
      <c r="F21" s="86"/>
      <c r="G21" s="86"/>
      <c r="H21" s="87"/>
      <c r="I21" s="45"/>
      <c r="J21" s="45"/>
      <c r="K21" s="88"/>
      <c r="L21" s="88"/>
      <c r="M21" s="88"/>
      <c r="N21" s="89"/>
    </row>
    <row r="22" spans="1:14" s="94" customFormat="1" ht="25.5">
      <c r="A22" s="90"/>
      <c r="B22" s="83" t="s">
        <v>449</v>
      </c>
      <c r="C22" s="84"/>
      <c r="D22" s="91"/>
      <c r="E22" s="92"/>
      <c r="F22" s="93"/>
      <c r="G22" s="93"/>
      <c r="H22" s="87"/>
    </row>
    <row r="23" spans="1:14" s="97" customFormat="1" ht="25.5">
      <c r="A23" s="82" t="s">
        <v>260</v>
      </c>
      <c r="B23" s="83" t="s">
        <v>538</v>
      </c>
      <c r="C23" s="84"/>
      <c r="D23" s="91"/>
      <c r="E23" s="92"/>
      <c r="F23" s="95"/>
      <c r="G23" s="95"/>
      <c r="H23" s="96"/>
    </row>
    <row r="24" spans="1:14" s="97" customFormat="1" ht="15">
      <c r="A24" s="82">
        <v>1</v>
      </c>
      <c r="B24" s="83"/>
      <c r="C24" s="84"/>
      <c r="D24" s="91"/>
      <c r="E24" s="92"/>
      <c r="F24" s="95"/>
      <c r="G24" s="95"/>
      <c r="H24" s="96"/>
    </row>
    <row r="25" spans="1:14" s="97" customFormat="1" ht="25.5">
      <c r="A25" s="90"/>
      <c r="B25" s="83" t="s">
        <v>449</v>
      </c>
      <c r="C25" s="98"/>
      <c r="D25" s="98"/>
      <c r="E25" s="99"/>
      <c r="F25" s="99"/>
      <c r="G25" s="99"/>
      <c r="H25" s="96"/>
    </row>
    <row r="26" spans="1:14" s="97" customFormat="1" ht="25.5">
      <c r="A26" s="82" t="s">
        <v>139</v>
      </c>
      <c r="B26" s="83" t="s">
        <v>539</v>
      </c>
      <c r="C26" s="91"/>
      <c r="D26" s="91"/>
      <c r="E26" s="92"/>
      <c r="F26" s="92"/>
      <c r="G26" s="92"/>
      <c r="H26" s="96"/>
    </row>
    <row r="27" spans="1:14" s="97" customFormat="1" ht="15">
      <c r="A27" s="82">
        <v>1</v>
      </c>
      <c r="B27" s="90"/>
      <c r="C27" s="100"/>
      <c r="D27" s="100"/>
      <c r="E27" s="101"/>
      <c r="F27" s="102"/>
      <c r="G27" s="102"/>
      <c r="H27" s="103"/>
    </row>
    <row r="28" spans="1:14" s="106" customFormat="1" ht="25.5">
      <c r="A28" s="90"/>
      <c r="B28" s="83" t="s">
        <v>449</v>
      </c>
      <c r="C28" s="104"/>
      <c r="D28" s="91"/>
      <c r="E28" s="92"/>
      <c r="F28" s="93"/>
      <c r="G28" s="93"/>
      <c r="H28" s="105"/>
    </row>
    <row r="29" spans="1:14" s="94" customFormat="1" ht="25.5">
      <c r="A29" s="82" t="s">
        <v>67</v>
      </c>
      <c r="B29" s="83" t="s">
        <v>540</v>
      </c>
      <c r="C29" s="84"/>
      <c r="D29" s="91"/>
      <c r="E29" s="92"/>
      <c r="F29" s="95"/>
      <c r="G29" s="95"/>
      <c r="H29" s="96"/>
    </row>
    <row r="30" spans="1:14" s="94" customFormat="1" ht="15">
      <c r="A30" s="82">
        <v>1</v>
      </c>
      <c r="B30" s="90"/>
      <c r="C30" s="107"/>
      <c r="D30" s="107"/>
      <c r="E30" s="108"/>
      <c r="F30" s="109"/>
      <c r="G30" s="109"/>
      <c r="H30" s="110"/>
    </row>
    <row r="31" spans="1:14" s="106" customFormat="1" ht="25.5">
      <c r="A31" s="83"/>
      <c r="B31" s="83" t="s">
        <v>449</v>
      </c>
      <c r="C31" s="91"/>
      <c r="D31" s="91"/>
      <c r="E31" s="92"/>
      <c r="F31" s="93"/>
      <c r="G31" s="93"/>
      <c r="H31" s="105"/>
    </row>
    <row r="32" spans="1:14" s="94" customFormat="1" ht="25.5">
      <c r="A32" s="82" t="s">
        <v>142</v>
      </c>
      <c r="B32" s="83" t="s">
        <v>541</v>
      </c>
      <c r="C32" s="104"/>
      <c r="D32" s="91"/>
      <c r="E32" s="92"/>
      <c r="F32" s="99"/>
      <c r="G32" s="99"/>
      <c r="H32" s="105"/>
      <c r="I32" s="111"/>
    </row>
    <row r="33" spans="1:13">
      <c r="A33" s="112"/>
      <c r="B33" s="112"/>
      <c r="C33" s="113"/>
      <c r="D33" s="114"/>
      <c r="E33" s="115"/>
      <c r="F33" s="116"/>
      <c r="G33" s="116"/>
      <c r="H33" s="117"/>
      <c r="I33" s="118"/>
      <c r="J33" s="119"/>
      <c r="K33" s="119"/>
      <c r="L33" s="119"/>
      <c r="M33" s="119"/>
    </row>
    <row r="34" spans="1:13">
      <c r="A34" s="591" t="s">
        <v>500</v>
      </c>
      <c r="B34" s="591"/>
      <c r="C34" s="591"/>
      <c r="D34" s="591"/>
      <c r="E34" s="591"/>
      <c r="F34" s="591"/>
      <c r="G34" s="591"/>
    </row>
    <row r="36" spans="1:13" ht="12.75" customHeight="1">
      <c r="A36" s="121" t="str">
        <f>'BCKetQuaHoatDong DT nuoc ngoai'!A27</f>
        <v>Đại diện được ủy quyền của Ngân hàng giám sát</v>
      </c>
      <c r="B36" s="121"/>
      <c r="C36" s="72"/>
      <c r="F36" s="601" t="str">
        <f>'BCKetQuaHoatDong DT nuoc ngoai'!E27</f>
        <v>Đại diện được ủy quyền của Công ty quản lý Quỹ</v>
      </c>
      <c r="G36" s="601"/>
      <c r="H36" s="601"/>
      <c r="I36" s="55"/>
      <c r="J36" s="55"/>
      <c r="K36" s="55"/>
      <c r="L36" s="55"/>
      <c r="M36" s="55"/>
    </row>
    <row r="37" spans="1:13">
      <c r="A37" s="46" t="s">
        <v>176</v>
      </c>
      <c r="B37" s="47"/>
      <c r="C37" s="72"/>
      <c r="F37" s="602" t="s">
        <v>177</v>
      </c>
      <c r="G37" s="602"/>
      <c r="H37" s="602"/>
      <c r="I37" s="55"/>
      <c r="J37" s="55"/>
      <c r="K37" s="55"/>
      <c r="L37" s="55"/>
      <c r="M37" s="55"/>
    </row>
    <row r="38" spans="1:13">
      <c r="A38" s="122"/>
      <c r="B38" s="122"/>
      <c r="C38" s="72"/>
      <c r="D38" s="123"/>
      <c r="E38" s="123"/>
      <c r="F38" s="123"/>
      <c r="G38" s="123"/>
      <c r="I38" s="74"/>
      <c r="J38" s="75"/>
      <c r="K38" s="75"/>
      <c r="L38" s="75"/>
      <c r="M38" s="75"/>
    </row>
    <row r="39" spans="1:13">
      <c r="A39" s="122"/>
      <c r="B39" s="122"/>
      <c r="C39" s="72"/>
      <c r="D39" s="123"/>
      <c r="E39" s="123"/>
      <c r="F39" s="123"/>
      <c r="G39" s="123"/>
      <c r="I39" s="74"/>
      <c r="J39" s="75"/>
      <c r="K39" s="75"/>
      <c r="L39" s="75"/>
      <c r="M39" s="75"/>
    </row>
    <row r="40" spans="1:13">
      <c r="A40" s="122"/>
      <c r="B40" s="122"/>
      <c r="C40" s="72"/>
      <c r="D40" s="123"/>
      <c r="E40" s="123"/>
      <c r="F40" s="123"/>
      <c r="G40" s="123"/>
      <c r="I40" s="74"/>
      <c r="J40" s="75"/>
      <c r="K40" s="75"/>
      <c r="L40" s="75"/>
      <c r="M40" s="75"/>
    </row>
    <row r="41" spans="1:13">
      <c r="A41" s="122"/>
      <c r="B41" s="122"/>
      <c r="C41" s="72"/>
      <c r="D41" s="123"/>
      <c r="E41" s="123"/>
      <c r="F41" s="123"/>
      <c r="G41" s="123"/>
      <c r="I41" s="74"/>
      <c r="J41" s="75"/>
      <c r="K41" s="75"/>
      <c r="L41" s="75"/>
      <c r="M41" s="75"/>
    </row>
    <row r="42" spans="1:13">
      <c r="A42" s="122"/>
      <c r="B42" s="122"/>
      <c r="C42" s="72"/>
      <c r="D42" s="123"/>
      <c r="E42" s="123"/>
      <c r="F42" s="123"/>
      <c r="G42" s="123"/>
      <c r="I42" s="74"/>
      <c r="J42" s="75"/>
      <c r="K42" s="75"/>
      <c r="L42" s="75"/>
      <c r="M42" s="75"/>
    </row>
    <row r="43" spans="1:13">
      <c r="A43" s="122"/>
      <c r="B43" s="122"/>
      <c r="C43" s="72"/>
      <c r="D43" s="123"/>
      <c r="E43" s="123"/>
      <c r="F43" s="123"/>
      <c r="G43" s="123"/>
      <c r="I43" s="74"/>
      <c r="J43" s="75"/>
      <c r="K43" s="75"/>
      <c r="L43" s="75"/>
      <c r="M43" s="75"/>
    </row>
    <row r="44" spans="1:13">
      <c r="A44" s="122"/>
      <c r="B44" s="122"/>
      <c r="C44" s="72"/>
      <c r="D44" s="123"/>
      <c r="E44" s="123"/>
      <c r="F44" s="123"/>
      <c r="G44" s="123"/>
      <c r="I44" s="74"/>
      <c r="J44" s="75"/>
      <c r="K44" s="75"/>
      <c r="L44" s="75"/>
      <c r="M44" s="75"/>
    </row>
    <row r="45" spans="1:13">
      <c r="A45" s="122"/>
      <c r="B45" s="122"/>
      <c r="C45" s="72"/>
      <c r="D45" s="123"/>
      <c r="E45" s="123"/>
      <c r="F45" s="123"/>
      <c r="G45" s="123"/>
      <c r="I45" s="74"/>
      <c r="J45" s="75"/>
      <c r="K45" s="75"/>
      <c r="L45" s="75"/>
      <c r="M45" s="75"/>
    </row>
    <row r="46" spans="1:13">
      <c r="A46" s="122"/>
      <c r="B46" s="122"/>
      <c r="C46" s="72"/>
      <c r="D46" s="123"/>
      <c r="E46" s="123"/>
      <c r="F46" s="123"/>
      <c r="G46" s="123"/>
      <c r="I46" s="74"/>
      <c r="J46" s="75"/>
      <c r="K46" s="75"/>
      <c r="L46" s="75"/>
      <c r="M46" s="75"/>
    </row>
    <row r="47" spans="1:13">
      <c r="A47" s="122"/>
      <c r="B47" s="122"/>
      <c r="C47" s="72"/>
      <c r="D47" s="123"/>
      <c r="E47" s="123"/>
      <c r="F47" s="123"/>
      <c r="G47" s="123"/>
      <c r="I47" s="74"/>
      <c r="J47" s="75"/>
      <c r="K47" s="75"/>
      <c r="L47" s="75"/>
      <c r="M47" s="75"/>
    </row>
    <row r="48" spans="1:13">
      <c r="A48" s="124"/>
      <c r="B48" s="124"/>
      <c r="C48" s="125"/>
      <c r="D48" s="123"/>
      <c r="E48" s="123"/>
      <c r="F48" s="123"/>
      <c r="G48" s="123"/>
      <c r="H48" s="126"/>
      <c r="I48" s="74"/>
      <c r="J48" s="75"/>
      <c r="K48" s="75"/>
      <c r="L48" s="75"/>
      <c r="M48" s="75"/>
    </row>
    <row r="49" spans="1:13">
      <c r="A49" s="48" t="s">
        <v>515</v>
      </c>
      <c r="B49" s="48"/>
      <c r="C49" s="127"/>
      <c r="D49" s="49"/>
      <c r="E49" s="50"/>
      <c r="F49" s="128" t="s">
        <v>542</v>
      </c>
      <c r="G49" s="129"/>
      <c r="H49" s="49"/>
      <c r="I49" s="51"/>
      <c r="J49" s="50"/>
      <c r="K49" s="50"/>
      <c r="L49" s="50"/>
      <c r="M49" s="50"/>
    </row>
    <row r="50" spans="1:13">
      <c r="A50" s="52" t="s">
        <v>635</v>
      </c>
      <c r="B50" s="52"/>
      <c r="C50" s="125"/>
      <c r="D50" s="53"/>
      <c r="E50" s="54"/>
      <c r="F50" s="130"/>
      <c r="G50" s="130"/>
      <c r="H50" s="54"/>
      <c r="I50" s="55"/>
      <c r="J50" s="54"/>
      <c r="K50" s="54"/>
      <c r="L50" s="54"/>
      <c r="M50" s="54"/>
    </row>
    <row r="51" spans="1:13">
      <c r="A51" s="46" t="s">
        <v>238</v>
      </c>
      <c r="B51" s="46"/>
      <c r="C51" s="72"/>
      <c r="D51" s="56"/>
      <c r="E51" s="56"/>
      <c r="F51" s="57"/>
      <c r="G51" s="57"/>
      <c r="H51" s="54"/>
      <c r="I51" s="55"/>
      <c r="J51" s="54"/>
      <c r="K51" s="54"/>
      <c r="L51" s="54"/>
      <c r="M51" s="54"/>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paperSize="9"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4" zoomScale="115" zoomScaleNormal="115" workbookViewId="0">
      <selection activeCell="C15" sqref="C15"/>
    </sheetView>
  </sheetViews>
  <sheetFormatPr defaultColWidth="9.140625" defaultRowHeight="15"/>
  <cols>
    <col min="1" max="1" width="7.85546875" style="205" customWidth="1"/>
    <col min="2" max="2" width="15.7109375" style="205" customWidth="1"/>
    <col min="3" max="3" width="33.85546875" style="205" customWidth="1"/>
    <col min="4" max="4" width="32" style="205" customWidth="1"/>
    <col min="5" max="9" width="9.140625" style="205"/>
    <col min="10" max="14" width="9.140625" style="224"/>
    <col min="15" max="16384" width="9.140625" style="205"/>
  </cols>
  <sheetData>
    <row r="2" spans="1:12" ht="18.75">
      <c r="B2" s="206" t="s">
        <v>590</v>
      </c>
    </row>
    <row r="3" spans="1:12" ht="19.5">
      <c r="B3" s="207" t="s">
        <v>580</v>
      </c>
    </row>
    <row r="4" spans="1:12" ht="18.75">
      <c r="B4" s="208"/>
      <c r="C4" s="209" t="s">
        <v>581</v>
      </c>
      <c r="D4" s="421" t="s">
        <v>587</v>
      </c>
    </row>
    <row r="5" spans="1:12" ht="18.75">
      <c r="B5" s="208"/>
      <c r="C5" s="210" t="s">
        <v>583</v>
      </c>
      <c r="D5" s="422" t="s">
        <v>698</v>
      </c>
    </row>
    <row r="6" spans="1:12" ht="18.75">
      <c r="B6" s="208"/>
      <c r="C6" s="209" t="s">
        <v>584</v>
      </c>
      <c r="D6" s="423">
        <v>4</v>
      </c>
      <c r="J6" s="224" t="s">
        <v>582</v>
      </c>
    </row>
    <row r="7" spans="1:12" ht="18.75">
      <c r="B7" s="208"/>
      <c r="C7" s="210" t="s">
        <v>585</v>
      </c>
      <c r="D7" s="424"/>
    </row>
    <row r="8" spans="1:12" ht="18.75">
      <c r="B8" s="208"/>
      <c r="C8" s="209" t="s">
        <v>586</v>
      </c>
      <c r="D8" s="421">
        <v>2024</v>
      </c>
      <c r="J8" s="224" t="s">
        <v>587</v>
      </c>
    </row>
    <row r="9" spans="1:12" ht="18.75">
      <c r="B9" s="208"/>
      <c r="C9" s="211" t="s">
        <v>588</v>
      </c>
      <c r="D9" s="212">
        <f>D8</f>
        <v>2024</v>
      </c>
      <c r="J9" s="224" t="s">
        <v>589</v>
      </c>
    </row>
    <row r="10" spans="1:12" ht="18.75">
      <c r="B10" s="208"/>
      <c r="C10" s="211"/>
      <c r="D10" s="212"/>
    </row>
    <row r="11" spans="1:12" ht="34.5" customHeight="1">
      <c r="A11" s="523" t="s">
        <v>245</v>
      </c>
      <c r="B11" s="523"/>
      <c r="C11" s="523" t="s">
        <v>649</v>
      </c>
      <c r="D11" s="523"/>
      <c r="E11" s="523"/>
      <c r="F11" s="523"/>
    </row>
    <row r="12" spans="1:12" ht="26.25" customHeight="1">
      <c r="A12" s="523" t="s">
        <v>243</v>
      </c>
      <c r="B12" s="523"/>
      <c r="C12" s="523" t="s">
        <v>650</v>
      </c>
      <c r="D12" s="523"/>
      <c r="E12" s="523"/>
      <c r="F12" s="523"/>
    </row>
    <row r="13" spans="1:12" ht="48" customHeight="1">
      <c r="A13" s="521" t="s">
        <v>242</v>
      </c>
      <c r="B13" s="521"/>
      <c r="C13" s="521" t="s">
        <v>244</v>
      </c>
      <c r="D13" s="521"/>
      <c r="E13" s="521"/>
      <c r="F13" s="521"/>
      <c r="J13" s="224">
        <v>1</v>
      </c>
      <c r="K13" s="224" t="s">
        <v>46</v>
      </c>
    </row>
    <row r="14" spans="1:12" ht="34.5" customHeight="1">
      <c r="A14" s="521" t="s">
        <v>246</v>
      </c>
      <c r="B14" s="521"/>
      <c r="C14" s="522">
        <v>45391</v>
      </c>
      <c r="D14" s="522"/>
      <c r="E14" s="522"/>
      <c r="F14" s="522"/>
    </row>
    <row r="15" spans="1:12">
      <c r="B15" s="213"/>
      <c r="J15" s="224">
        <v>4</v>
      </c>
      <c r="K15" s="224" t="s">
        <v>135</v>
      </c>
    </row>
    <row r="16" spans="1:12">
      <c r="D16" s="213" t="s">
        <v>591</v>
      </c>
      <c r="J16" s="224">
        <v>5</v>
      </c>
      <c r="K16" s="225"/>
      <c r="L16" s="225"/>
    </row>
    <row r="17" spans="2:12">
      <c r="D17" s="213" t="s">
        <v>592</v>
      </c>
      <c r="K17" s="225"/>
      <c r="L17" s="225"/>
    </row>
    <row r="18" spans="2:12">
      <c r="B18" s="214" t="s">
        <v>638</v>
      </c>
      <c r="C18" s="214" t="s">
        <v>639</v>
      </c>
      <c r="D18" s="214" t="s">
        <v>640</v>
      </c>
      <c r="J18" s="224">
        <v>6</v>
      </c>
      <c r="K18" s="225"/>
      <c r="L18" s="225"/>
    </row>
    <row r="19" spans="2:12" ht="30">
      <c r="B19" s="215">
        <v>1</v>
      </c>
      <c r="C19" s="216" t="s">
        <v>641</v>
      </c>
      <c r="D19" s="217" t="s">
        <v>598</v>
      </c>
      <c r="K19" s="225"/>
      <c r="L19" s="225"/>
    </row>
    <row r="20" spans="2:12" ht="30">
      <c r="B20" s="215">
        <v>2</v>
      </c>
      <c r="C20" s="216" t="s">
        <v>642</v>
      </c>
      <c r="D20" s="217" t="s">
        <v>599</v>
      </c>
      <c r="K20" s="225"/>
      <c r="L20" s="225"/>
    </row>
    <row r="21" spans="2:12" ht="54.75" customHeight="1">
      <c r="B21" s="215" t="s">
        <v>78</v>
      </c>
      <c r="C21" s="216" t="s">
        <v>602</v>
      </c>
      <c r="D21" s="217"/>
      <c r="K21" s="225"/>
      <c r="L21" s="225"/>
    </row>
    <row r="22" spans="2:12" ht="30">
      <c r="B22" s="215">
        <v>3</v>
      </c>
      <c r="C22" s="218" t="s">
        <v>643</v>
      </c>
      <c r="D22" s="217" t="s">
        <v>594</v>
      </c>
      <c r="J22" s="224">
        <v>7</v>
      </c>
      <c r="K22" s="225"/>
      <c r="L22" s="225"/>
    </row>
    <row r="23" spans="2:12" ht="30">
      <c r="B23" s="215">
        <v>4</v>
      </c>
      <c r="C23" s="218" t="s">
        <v>644</v>
      </c>
      <c r="D23" s="217" t="s">
        <v>593</v>
      </c>
      <c r="J23" s="224">
        <v>8</v>
      </c>
      <c r="K23" s="225"/>
      <c r="L23" s="225"/>
    </row>
    <row r="24" spans="2:12" ht="30">
      <c r="B24" s="215">
        <v>5</v>
      </c>
      <c r="C24" s="218" t="s">
        <v>645</v>
      </c>
      <c r="D24" s="217" t="s">
        <v>595</v>
      </c>
      <c r="J24" s="224">
        <v>9</v>
      </c>
      <c r="K24" s="225"/>
      <c r="L24" s="225"/>
    </row>
    <row r="25" spans="2:12" ht="75">
      <c r="B25" s="215">
        <v>6</v>
      </c>
      <c r="C25" s="218" t="s">
        <v>646</v>
      </c>
      <c r="D25" s="217" t="s">
        <v>596</v>
      </c>
      <c r="J25" s="224">
        <v>10</v>
      </c>
      <c r="K25" s="225"/>
      <c r="L25" s="225"/>
    </row>
    <row r="26" spans="2:12" ht="30">
      <c r="B26" s="215">
        <v>7</v>
      </c>
      <c r="C26" s="218" t="s">
        <v>647</v>
      </c>
      <c r="D26" s="217" t="s">
        <v>597</v>
      </c>
      <c r="J26" s="224">
        <v>11</v>
      </c>
      <c r="K26" s="225"/>
      <c r="L26" s="225"/>
    </row>
    <row r="27" spans="2:12" ht="75">
      <c r="B27" s="215">
        <v>8</v>
      </c>
      <c r="C27" s="218" t="s">
        <v>646</v>
      </c>
      <c r="D27" s="217" t="s">
        <v>596</v>
      </c>
    </row>
    <row r="28" spans="2:12" ht="87" customHeight="1">
      <c r="B28" s="215" t="s">
        <v>86</v>
      </c>
      <c r="C28" s="216" t="s">
        <v>600</v>
      </c>
      <c r="D28" s="219" t="s">
        <v>601</v>
      </c>
    </row>
    <row r="31" spans="2:12" ht="28.5" customHeight="1">
      <c r="B31" s="220"/>
      <c r="D31" s="220"/>
    </row>
    <row r="32" spans="2:12">
      <c r="B32" s="221"/>
      <c r="D32" s="221"/>
    </row>
    <row r="33" spans="2:4">
      <c r="B33" s="222"/>
      <c r="D33" s="222"/>
    </row>
    <row r="34" spans="2:4">
      <c r="B34" s="222"/>
      <c r="D34" s="222"/>
    </row>
    <row r="35" spans="2:4">
      <c r="B35" s="223"/>
      <c r="D35" s="213"/>
    </row>
    <row r="36" spans="2:4">
      <c r="B36" s="223"/>
      <c r="D36" s="223"/>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86"/>
  <sheetViews>
    <sheetView view="pageBreakPreview" topLeftCell="A52" zoomScale="98" zoomScaleNormal="100" zoomScaleSheetLayoutView="98" workbookViewId="0">
      <selection activeCell="A53" sqref="A53"/>
    </sheetView>
  </sheetViews>
  <sheetFormatPr defaultColWidth="9.140625" defaultRowHeight="12.75"/>
  <cols>
    <col min="1" max="1" width="56" style="382" customWidth="1"/>
    <col min="2" max="2" width="10.28515625" style="408" customWidth="1"/>
    <col min="3" max="3" width="13.42578125" style="382" customWidth="1"/>
    <col min="4" max="4" width="21.85546875" style="382" customWidth="1"/>
    <col min="5" max="5" width="19.140625" style="382" customWidth="1"/>
    <col min="6" max="6" width="24.5703125" style="381" hidden="1" customWidth="1"/>
    <col min="7" max="7" width="17.7109375" style="382" hidden="1" customWidth="1"/>
    <col min="8" max="8" width="16" style="382" hidden="1" customWidth="1"/>
    <col min="9" max="9" width="14.42578125" style="382" hidden="1" customWidth="1"/>
    <col min="10" max="10" width="13.5703125" style="382" hidden="1" customWidth="1"/>
    <col min="11" max="14" width="0" style="382" hidden="1" customWidth="1"/>
    <col min="15" max="16384" width="9.140625" style="382"/>
  </cols>
  <sheetData>
    <row r="1" spans="1:10" ht="27" customHeight="1">
      <c r="A1" s="530" t="s">
        <v>234</v>
      </c>
      <c r="B1" s="530"/>
      <c r="C1" s="530"/>
      <c r="D1" s="530"/>
      <c r="E1" s="530"/>
    </row>
    <row r="2" spans="1:10" ht="35.25" customHeight="1">
      <c r="A2" s="531" t="s">
        <v>171</v>
      </c>
      <c r="B2" s="531"/>
      <c r="C2" s="531"/>
      <c r="D2" s="531"/>
      <c r="E2" s="531"/>
    </row>
    <row r="3" spans="1:10">
      <c r="A3" s="532" t="s">
        <v>656</v>
      </c>
      <c r="B3" s="532"/>
      <c r="C3" s="532"/>
      <c r="D3" s="532"/>
      <c r="E3" s="532"/>
    </row>
    <row r="4" spans="1:10" ht="19.5" customHeight="1">
      <c r="A4" s="532"/>
      <c r="B4" s="532"/>
      <c r="C4" s="532"/>
      <c r="D4" s="532"/>
      <c r="E4" s="532"/>
    </row>
    <row r="5" spans="1:10">
      <c r="A5" s="533" t="str">
        <f>'ngay thang'!B10</f>
        <v>Quý 1 năm 2024/Quarter I 2024</v>
      </c>
      <c r="B5" s="533"/>
      <c r="C5" s="533"/>
      <c r="D5" s="533"/>
      <c r="E5" s="533"/>
    </row>
    <row r="6" spans="1:10" ht="4.5" customHeight="1">
      <c r="A6" s="383"/>
      <c r="B6" s="383"/>
      <c r="C6" s="383"/>
      <c r="D6" s="383"/>
      <c r="E6" s="383"/>
    </row>
    <row r="7" spans="1:10" ht="25.5">
      <c r="A7" s="467" t="s">
        <v>243</v>
      </c>
      <c r="B7" s="534" t="s">
        <v>474</v>
      </c>
      <c r="C7" s="534"/>
      <c r="D7" s="534"/>
      <c r="E7" s="534"/>
    </row>
    <row r="8" spans="1:10" ht="25.5">
      <c r="A8" s="466" t="s">
        <v>242</v>
      </c>
      <c r="B8" s="527" t="s">
        <v>244</v>
      </c>
      <c r="C8" s="527"/>
      <c r="D8" s="527"/>
      <c r="E8" s="527"/>
    </row>
    <row r="9" spans="1:10" ht="25.5" customHeight="1">
      <c r="A9" s="467" t="s">
        <v>245</v>
      </c>
      <c r="B9" s="526" t="s">
        <v>649</v>
      </c>
      <c r="C9" s="526"/>
      <c r="D9" s="526"/>
      <c r="E9" s="526"/>
    </row>
    <row r="10" spans="1:10" ht="25.5">
      <c r="A10" s="466" t="s">
        <v>246</v>
      </c>
      <c r="B10" s="527" t="str">
        <f>'ngay thang'!B14</f>
        <v>Ngày 09 tháng 04 năm 2024
09 Apr 2024</v>
      </c>
      <c r="C10" s="527"/>
      <c r="D10" s="527"/>
      <c r="E10" s="527"/>
    </row>
    <row r="12" spans="1:10" s="385" customFormat="1" ht="30" customHeight="1">
      <c r="A12" s="471" t="s">
        <v>173</v>
      </c>
      <c r="B12" s="471" t="s">
        <v>174</v>
      </c>
      <c r="C12" s="471" t="s">
        <v>175</v>
      </c>
      <c r="D12" s="472" t="s">
        <v>696</v>
      </c>
      <c r="E12" s="472" t="s">
        <v>697</v>
      </c>
      <c r="F12" s="384"/>
    </row>
    <row r="13" spans="1:10" s="385" customFormat="1" ht="25.5">
      <c r="A13" s="257" t="s">
        <v>657</v>
      </c>
      <c r="B13" s="226" t="s">
        <v>46</v>
      </c>
      <c r="C13" s="226"/>
      <c r="D13" s="473"/>
      <c r="E13" s="473"/>
      <c r="F13" s="384"/>
    </row>
    <row r="14" spans="1:10" s="385" customFormat="1" ht="25.5">
      <c r="A14" s="257" t="s">
        <v>658</v>
      </c>
      <c r="B14" s="474">
        <v>1</v>
      </c>
      <c r="C14" s="227"/>
      <c r="D14" s="475">
        <v>6427650512</v>
      </c>
      <c r="E14" s="475">
        <v>2504386550</v>
      </c>
      <c r="F14" s="386"/>
      <c r="G14" s="386"/>
      <c r="H14" s="387"/>
      <c r="I14" s="387"/>
      <c r="J14" s="387"/>
    </row>
    <row r="15" spans="1:10" s="385" customFormat="1" ht="38.25">
      <c r="A15" s="257" t="s">
        <v>659</v>
      </c>
      <c r="B15" s="474">
        <v>2</v>
      </c>
      <c r="C15" s="227"/>
      <c r="D15" s="475">
        <v>84735655</v>
      </c>
      <c r="E15" s="475">
        <v>-5446322358</v>
      </c>
      <c r="F15" s="386"/>
      <c r="G15" s="386"/>
      <c r="H15" s="387"/>
      <c r="I15" s="387"/>
      <c r="J15" s="387"/>
    </row>
    <row r="16" spans="1:10" s="385" customFormat="1" ht="51">
      <c r="A16" s="260" t="s">
        <v>660</v>
      </c>
      <c r="B16" s="476">
        <v>3</v>
      </c>
      <c r="C16" s="226"/>
      <c r="D16" s="477">
        <v>80720115</v>
      </c>
      <c r="E16" s="477">
        <v>-5411863356</v>
      </c>
      <c r="F16" s="386"/>
      <c r="G16" s="386"/>
      <c r="H16" s="387"/>
      <c r="I16" s="387"/>
      <c r="J16" s="387"/>
    </row>
    <row r="17" spans="1:10" s="385" customFormat="1" ht="25.5">
      <c r="A17" s="260" t="s">
        <v>661</v>
      </c>
      <c r="B17" s="476">
        <v>4</v>
      </c>
      <c r="C17" s="226"/>
      <c r="D17" s="477">
        <v>4015540</v>
      </c>
      <c r="E17" s="477">
        <v>-34459002</v>
      </c>
      <c r="F17" s="386"/>
      <c r="G17" s="386"/>
      <c r="H17" s="387"/>
      <c r="I17" s="387"/>
      <c r="J17" s="387"/>
    </row>
    <row r="18" spans="1:10" s="385" customFormat="1" ht="51">
      <c r="A18" s="257" t="s">
        <v>662</v>
      </c>
      <c r="B18" s="474">
        <v>5</v>
      </c>
      <c r="C18" s="227"/>
      <c r="D18" s="478">
        <f>D14+D15</f>
        <v>6512386167</v>
      </c>
      <c r="E18" s="475">
        <v>-2941935808</v>
      </c>
      <c r="F18" s="386">
        <v>6512386167</v>
      </c>
      <c r="G18" s="386"/>
      <c r="H18" s="387"/>
      <c r="I18" s="387"/>
      <c r="J18" s="387"/>
    </row>
    <row r="19" spans="1:10" s="385" customFormat="1" ht="25.5">
      <c r="A19" s="260" t="s">
        <v>663</v>
      </c>
      <c r="B19" s="474">
        <v>20</v>
      </c>
      <c r="C19" s="227"/>
      <c r="D19" s="477">
        <v>-8723866715</v>
      </c>
      <c r="E19" s="477">
        <v>-25247295831</v>
      </c>
      <c r="F19" s="386"/>
      <c r="G19" s="386"/>
      <c r="H19" s="387"/>
      <c r="I19" s="387"/>
      <c r="J19" s="387"/>
    </row>
    <row r="20" spans="1:10" s="385" customFormat="1" ht="38.25">
      <c r="A20" s="479" t="s">
        <v>664</v>
      </c>
      <c r="B20" s="480">
        <v>6</v>
      </c>
      <c r="C20" s="481"/>
      <c r="D20" s="477">
        <v>238700000</v>
      </c>
      <c r="E20" s="477">
        <v>1625624000</v>
      </c>
      <c r="F20" s="386"/>
      <c r="G20" s="386"/>
      <c r="H20" s="387"/>
      <c r="I20" s="387"/>
      <c r="J20" s="387"/>
    </row>
    <row r="21" spans="1:10" s="385" customFormat="1" ht="25.5">
      <c r="A21" s="479" t="s">
        <v>665</v>
      </c>
      <c r="B21" s="480">
        <v>7</v>
      </c>
      <c r="C21" s="481"/>
      <c r="D21" s="477">
        <v>-91000000</v>
      </c>
      <c r="E21" s="477">
        <v>126750000</v>
      </c>
      <c r="F21" s="386"/>
      <c r="G21" s="386"/>
      <c r="H21" s="387"/>
      <c r="I21" s="387"/>
      <c r="J21" s="387"/>
    </row>
    <row r="22" spans="1:10" s="385" customFormat="1" ht="25.5">
      <c r="A22" s="479" t="s">
        <v>666</v>
      </c>
      <c r="B22" s="480">
        <v>8</v>
      </c>
      <c r="C22" s="481"/>
      <c r="D22" s="477"/>
      <c r="E22" s="477"/>
      <c r="F22" s="386"/>
      <c r="G22" s="386"/>
      <c r="H22" s="387"/>
      <c r="I22" s="387"/>
      <c r="J22" s="387"/>
    </row>
    <row r="23" spans="1:10" s="385" customFormat="1" ht="25.5">
      <c r="A23" s="479" t="s">
        <v>667</v>
      </c>
      <c r="B23" s="480">
        <v>9</v>
      </c>
      <c r="C23" s="481"/>
      <c r="D23" s="477"/>
      <c r="E23" s="477"/>
      <c r="F23" s="386"/>
      <c r="G23" s="386"/>
      <c r="H23" s="387"/>
      <c r="I23" s="387"/>
      <c r="J23" s="387"/>
    </row>
    <row r="24" spans="1:10" s="385" customFormat="1" ht="38.25">
      <c r="A24" s="479" t="s">
        <v>668</v>
      </c>
      <c r="B24" s="480">
        <v>10</v>
      </c>
      <c r="C24" s="481"/>
      <c r="D24" s="477">
        <v>3958400000</v>
      </c>
      <c r="E24" s="477">
        <v>-1405245000</v>
      </c>
      <c r="F24" s="386"/>
      <c r="G24" s="386"/>
      <c r="H24" s="387"/>
      <c r="I24" s="387"/>
      <c r="J24" s="387"/>
    </row>
    <row r="25" spans="1:10" s="385" customFormat="1" ht="38.25">
      <c r="A25" s="479" t="s">
        <v>669</v>
      </c>
      <c r="B25" s="480">
        <v>11</v>
      </c>
      <c r="C25" s="481"/>
      <c r="D25" s="477">
        <v>11628544</v>
      </c>
      <c r="E25" s="477">
        <v>-5339703</v>
      </c>
      <c r="F25" s="386"/>
      <c r="G25" s="386"/>
      <c r="H25" s="387"/>
      <c r="I25" s="387"/>
      <c r="J25" s="387"/>
    </row>
    <row r="26" spans="1:10" s="385" customFormat="1" ht="25.5">
      <c r="A26" s="479" t="s">
        <v>670</v>
      </c>
      <c r="B26" s="480">
        <v>12</v>
      </c>
      <c r="C26" s="481"/>
      <c r="D26" s="477"/>
      <c r="E26" s="477"/>
      <c r="F26" s="386"/>
      <c r="G26" s="386"/>
      <c r="H26" s="387"/>
      <c r="I26" s="387"/>
      <c r="J26" s="387"/>
    </row>
    <row r="27" spans="1:10" s="385" customFormat="1" ht="38.25">
      <c r="A27" s="479" t="s">
        <v>671</v>
      </c>
      <c r="B27" s="480">
        <v>13</v>
      </c>
      <c r="C27" s="481"/>
      <c r="D27" s="477">
        <v>1296972</v>
      </c>
      <c r="E27" s="477">
        <v>-280045</v>
      </c>
      <c r="F27" s="386"/>
      <c r="G27" s="386"/>
      <c r="H27" s="387"/>
      <c r="I27" s="387"/>
      <c r="J27" s="387"/>
    </row>
    <row r="28" spans="1:10" s="385" customFormat="1" ht="38.25">
      <c r="A28" s="479" t="s">
        <v>672</v>
      </c>
      <c r="B28" s="480">
        <v>14</v>
      </c>
      <c r="C28" s="481"/>
      <c r="D28" s="477">
        <v>187779160</v>
      </c>
      <c r="E28" s="477">
        <v>12573500</v>
      </c>
      <c r="F28" s="386"/>
      <c r="G28" s="386"/>
      <c r="H28" s="387"/>
      <c r="I28" s="387"/>
      <c r="J28" s="387"/>
    </row>
    <row r="29" spans="1:10" s="385" customFormat="1" ht="38.25">
      <c r="A29" s="479" t="s">
        <v>673</v>
      </c>
      <c r="B29" s="480">
        <v>15</v>
      </c>
      <c r="C29" s="481"/>
      <c r="D29" s="477">
        <v>234502793</v>
      </c>
      <c r="E29" s="477">
        <v>-24851063</v>
      </c>
      <c r="F29" s="386"/>
      <c r="G29" s="386"/>
      <c r="H29" s="387"/>
      <c r="I29" s="387"/>
      <c r="J29" s="387"/>
    </row>
    <row r="30" spans="1:10" s="385" customFormat="1" ht="25.5">
      <c r="A30" s="479" t="s">
        <v>674</v>
      </c>
      <c r="B30" s="480">
        <v>16</v>
      </c>
      <c r="C30" s="481"/>
      <c r="D30" s="477"/>
      <c r="E30" s="477"/>
      <c r="F30" s="386"/>
      <c r="G30" s="386"/>
      <c r="H30" s="387"/>
      <c r="I30" s="387"/>
      <c r="J30" s="387"/>
    </row>
    <row r="31" spans="1:10" s="385" customFormat="1" ht="38.25">
      <c r="A31" s="479" t="s">
        <v>675</v>
      </c>
      <c r="B31" s="480">
        <v>17</v>
      </c>
      <c r="C31" s="481"/>
      <c r="D31" s="477">
        <v>12137842</v>
      </c>
      <c r="E31" s="477">
        <v>804451</v>
      </c>
      <c r="F31" s="386"/>
      <c r="G31" s="386"/>
      <c r="H31" s="387"/>
      <c r="I31" s="387"/>
      <c r="J31" s="387"/>
    </row>
    <row r="32" spans="1:10" s="385" customFormat="1" ht="25.5">
      <c r="A32" s="479" t="s">
        <v>676</v>
      </c>
      <c r="B32" s="480">
        <v>18</v>
      </c>
      <c r="C32" s="481"/>
      <c r="D32" s="477"/>
      <c r="E32" s="482"/>
      <c r="F32" s="386"/>
      <c r="G32" s="386"/>
      <c r="H32" s="387"/>
      <c r="I32" s="387"/>
      <c r="J32" s="387"/>
    </row>
    <row r="33" spans="1:10" s="385" customFormat="1" ht="25.5">
      <c r="A33" s="483" t="s">
        <v>677</v>
      </c>
      <c r="B33" s="484">
        <v>19</v>
      </c>
      <c r="C33" s="485"/>
      <c r="D33" s="475">
        <v>2341964763</v>
      </c>
      <c r="E33" s="475">
        <v>-27859195499</v>
      </c>
      <c r="F33" s="386"/>
      <c r="G33" s="386"/>
      <c r="H33" s="387"/>
      <c r="I33" s="387"/>
      <c r="J33" s="387"/>
    </row>
    <row r="34" spans="1:10" s="385" customFormat="1" ht="25.5">
      <c r="A34" s="257" t="s">
        <v>678</v>
      </c>
      <c r="B34" s="486" t="s">
        <v>56</v>
      </c>
      <c r="C34" s="226"/>
      <c r="D34" s="477"/>
      <c r="E34" s="477"/>
      <c r="F34" s="386"/>
      <c r="G34" s="386"/>
      <c r="H34" s="387"/>
      <c r="I34" s="387"/>
      <c r="J34" s="387"/>
    </row>
    <row r="35" spans="1:10" s="385" customFormat="1" ht="25.5">
      <c r="A35" s="260" t="s">
        <v>679</v>
      </c>
      <c r="B35" s="476">
        <v>31</v>
      </c>
      <c r="C35" s="226"/>
      <c r="D35" s="477">
        <v>11275165550</v>
      </c>
      <c r="E35" s="477">
        <v>4528831524</v>
      </c>
      <c r="F35" s="386"/>
      <c r="G35" s="386"/>
      <c r="H35" s="387"/>
      <c r="I35" s="387"/>
      <c r="J35" s="387"/>
    </row>
    <row r="36" spans="1:10" s="385" customFormat="1" ht="25.5">
      <c r="A36" s="260" t="s">
        <v>680</v>
      </c>
      <c r="B36" s="476">
        <v>32</v>
      </c>
      <c r="C36" s="226"/>
      <c r="D36" s="477">
        <v>4710028789</v>
      </c>
      <c r="E36" s="487">
        <v>1125471464</v>
      </c>
      <c r="F36" s="386"/>
      <c r="G36" s="386"/>
      <c r="H36" s="387"/>
      <c r="I36" s="387"/>
      <c r="J36" s="387"/>
    </row>
    <row r="37" spans="1:10" s="385" customFormat="1" ht="25.5">
      <c r="A37" s="260" t="s">
        <v>681</v>
      </c>
      <c r="B37" s="476">
        <v>33</v>
      </c>
      <c r="C37" s="226"/>
      <c r="D37" s="477"/>
      <c r="E37" s="487"/>
      <c r="F37" s="386"/>
      <c r="G37" s="386"/>
      <c r="H37" s="387"/>
      <c r="I37" s="387"/>
      <c r="J37" s="387"/>
    </row>
    <row r="38" spans="1:10" s="385" customFormat="1" ht="25.5">
      <c r="A38" s="260" t="s">
        <v>682</v>
      </c>
      <c r="B38" s="476">
        <v>34</v>
      </c>
      <c r="C38" s="226"/>
      <c r="D38" s="477"/>
      <c r="E38" s="487"/>
      <c r="F38" s="386"/>
      <c r="G38" s="386"/>
      <c r="H38" s="387"/>
      <c r="I38" s="387"/>
      <c r="J38" s="387"/>
    </row>
    <row r="39" spans="1:10" s="385" customFormat="1" ht="25.5">
      <c r="A39" s="479" t="s">
        <v>683</v>
      </c>
      <c r="B39" s="480">
        <v>35</v>
      </c>
      <c r="C39" s="481"/>
      <c r="D39" s="477"/>
      <c r="E39" s="482"/>
      <c r="F39" s="386"/>
      <c r="G39" s="386"/>
      <c r="H39" s="387"/>
      <c r="I39" s="387"/>
      <c r="J39" s="387"/>
    </row>
    <row r="40" spans="1:10" s="385" customFormat="1" ht="38.25">
      <c r="A40" s="483" t="s">
        <v>684</v>
      </c>
      <c r="B40" s="484">
        <v>30</v>
      </c>
      <c r="C40" s="485"/>
      <c r="D40" s="475">
        <v>6565136761</v>
      </c>
      <c r="E40" s="475">
        <v>3403360060</v>
      </c>
      <c r="F40" s="386"/>
      <c r="G40" s="386"/>
      <c r="H40" s="387"/>
      <c r="I40" s="387"/>
      <c r="J40" s="387"/>
    </row>
    <row r="41" spans="1:10" s="385" customFormat="1" ht="38.25">
      <c r="A41" s="488" t="s">
        <v>685</v>
      </c>
      <c r="B41" s="480">
        <v>40</v>
      </c>
      <c r="C41" s="481"/>
      <c r="D41" s="475">
        <v>8907101524</v>
      </c>
      <c r="E41" s="489">
        <v>-24455835439</v>
      </c>
      <c r="F41" s="386"/>
      <c r="G41" s="386"/>
      <c r="H41" s="387"/>
      <c r="I41" s="387"/>
      <c r="J41" s="387"/>
    </row>
    <row r="42" spans="1:10" s="385" customFormat="1" ht="25.5">
      <c r="A42" s="488" t="s">
        <v>686</v>
      </c>
      <c r="B42" s="480">
        <v>50</v>
      </c>
      <c r="C42" s="490"/>
      <c r="D42" s="489">
        <v>6143253238</v>
      </c>
      <c r="E42" s="489">
        <v>30599088677</v>
      </c>
      <c r="F42" s="386"/>
      <c r="G42" s="386"/>
      <c r="H42" s="387"/>
      <c r="I42" s="387"/>
      <c r="J42" s="387"/>
    </row>
    <row r="43" spans="1:10" s="385" customFormat="1" ht="25.5">
      <c r="A43" s="479" t="s">
        <v>687</v>
      </c>
      <c r="B43" s="480">
        <v>51</v>
      </c>
      <c r="C43" s="481"/>
      <c r="D43" s="491">
        <v>6143253238</v>
      </c>
      <c r="E43" s="491">
        <v>30599088677</v>
      </c>
      <c r="F43" s="386"/>
      <c r="G43" s="386"/>
      <c r="H43" s="387"/>
      <c r="I43" s="387"/>
      <c r="J43" s="387"/>
    </row>
    <row r="44" spans="1:10" s="385" customFormat="1" ht="25.5">
      <c r="A44" s="479" t="s">
        <v>688</v>
      </c>
      <c r="B44" s="480">
        <v>52</v>
      </c>
      <c r="C44" s="490"/>
      <c r="D44" s="491">
        <v>5045127569</v>
      </c>
      <c r="E44" s="491">
        <v>29136815416</v>
      </c>
      <c r="F44" s="386"/>
      <c r="G44" s="386"/>
      <c r="H44" s="387"/>
      <c r="I44" s="387"/>
      <c r="J44" s="387"/>
    </row>
    <row r="45" spans="1:10" s="385" customFormat="1" ht="25.5">
      <c r="A45" s="479" t="s">
        <v>689</v>
      </c>
      <c r="B45" s="480">
        <v>52.1</v>
      </c>
      <c r="C45" s="490"/>
      <c r="D45" s="477"/>
      <c r="E45" s="477"/>
      <c r="F45" s="386"/>
      <c r="G45" s="386"/>
      <c r="H45" s="387"/>
      <c r="I45" s="387"/>
      <c r="J45" s="387"/>
    </row>
    <row r="46" spans="1:10" s="385" customFormat="1" ht="25.5">
      <c r="A46" s="492" t="s">
        <v>690</v>
      </c>
      <c r="B46" s="480">
        <v>53</v>
      </c>
      <c r="C46" s="493"/>
      <c r="D46" s="477">
        <v>1098125669</v>
      </c>
      <c r="E46" s="494">
        <v>55482491</v>
      </c>
      <c r="F46" s="386"/>
      <c r="G46" s="386"/>
      <c r="H46" s="387"/>
      <c r="I46" s="387"/>
      <c r="J46" s="387"/>
    </row>
    <row r="47" spans="1:10" s="385" customFormat="1" ht="25.5">
      <c r="A47" s="492" t="s">
        <v>691</v>
      </c>
      <c r="B47" s="480">
        <v>54</v>
      </c>
      <c r="C47" s="493"/>
      <c r="D47" s="477"/>
      <c r="E47" s="491">
        <v>1406790770</v>
      </c>
      <c r="F47" s="386"/>
      <c r="G47" s="386"/>
      <c r="H47" s="387"/>
      <c r="I47" s="387"/>
      <c r="J47" s="387"/>
    </row>
    <row r="48" spans="1:10" s="385" customFormat="1" ht="25.5">
      <c r="A48" s="488" t="s">
        <v>692</v>
      </c>
      <c r="B48" s="480">
        <v>55</v>
      </c>
      <c r="C48" s="495"/>
      <c r="D48" s="489">
        <v>15050354762</v>
      </c>
      <c r="E48" s="489">
        <v>6143253238</v>
      </c>
      <c r="F48" s="386"/>
      <c r="G48" s="386"/>
      <c r="H48" s="387"/>
      <c r="I48" s="387"/>
      <c r="J48" s="387"/>
    </row>
    <row r="49" spans="1:10" s="385" customFormat="1" ht="25.5">
      <c r="A49" s="479" t="s">
        <v>693</v>
      </c>
      <c r="B49" s="480">
        <v>56</v>
      </c>
      <c r="C49" s="481"/>
      <c r="D49" s="496">
        <v>15050354762</v>
      </c>
      <c r="E49" s="477">
        <v>6143253238</v>
      </c>
      <c r="F49" s="386"/>
      <c r="G49" s="386"/>
      <c r="H49" s="387"/>
      <c r="I49" s="387"/>
      <c r="J49" s="387"/>
    </row>
    <row r="50" spans="1:10" s="385" customFormat="1" ht="25.5">
      <c r="A50" s="479" t="s">
        <v>688</v>
      </c>
      <c r="B50" s="480">
        <v>57</v>
      </c>
      <c r="C50" s="493"/>
      <c r="D50" s="497">
        <v>14488475008</v>
      </c>
      <c r="E50" s="477">
        <v>5045127569</v>
      </c>
      <c r="F50" s="386">
        <v>14488475008</v>
      </c>
      <c r="G50" s="386"/>
      <c r="H50" s="387"/>
      <c r="I50" s="387"/>
      <c r="J50" s="387"/>
    </row>
    <row r="51" spans="1:10" s="385" customFormat="1" ht="25.5">
      <c r="A51" s="479" t="s">
        <v>689</v>
      </c>
      <c r="B51" s="480">
        <v>57.1</v>
      </c>
      <c r="C51" s="493"/>
      <c r="D51" s="497"/>
      <c r="E51" s="475"/>
      <c r="F51" s="386"/>
      <c r="G51" s="386"/>
      <c r="H51" s="387"/>
      <c r="I51" s="387"/>
      <c r="J51" s="387"/>
    </row>
    <row r="52" spans="1:10" s="385" customFormat="1" ht="25.5">
      <c r="A52" s="479" t="s">
        <v>690</v>
      </c>
      <c r="B52" s="480">
        <v>58</v>
      </c>
      <c r="C52" s="493"/>
      <c r="D52" s="498">
        <v>561879754</v>
      </c>
      <c r="E52" s="477">
        <v>1098125669</v>
      </c>
      <c r="F52" s="386"/>
      <c r="G52" s="386"/>
      <c r="H52" s="387"/>
      <c r="I52" s="387"/>
      <c r="J52" s="387"/>
    </row>
    <row r="53" spans="1:10" s="385" customFormat="1" ht="25.5">
      <c r="A53" s="492" t="s">
        <v>691</v>
      </c>
      <c r="B53" s="480">
        <v>59</v>
      </c>
      <c r="C53" s="493"/>
      <c r="D53" s="499"/>
      <c r="E53" s="494"/>
      <c r="F53" s="386"/>
      <c r="G53" s="386"/>
      <c r="H53" s="387"/>
      <c r="I53" s="387"/>
      <c r="J53" s="387"/>
    </row>
    <row r="54" spans="1:10" s="385" customFormat="1" ht="38.25">
      <c r="A54" s="488" t="s">
        <v>694</v>
      </c>
      <c r="B54" s="480">
        <v>60</v>
      </c>
      <c r="C54" s="490"/>
      <c r="D54" s="500">
        <v>8907101524</v>
      </c>
      <c r="E54" s="489">
        <v>-24455835439</v>
      </c>
      <c r="F54" s="386"/>
      <c r="G54" s="386"/>
      <c r="H54" s="387"/>
      <c r="I54" s="387"/>
      <c r="J54" s="387"/>
    </row>
    <row r="55" spans="1:10" s="385" customFormat="1" ht="25.5">
      <c r="A55" s="488" t="s">
        <v>695</v>
      </c>
      <c r="B55" s="480">
        <v>80</v>
      </c>
      <c r="C55" s="481"/>
      <c r="D55" s="501"/>
      <c r="E55" s="502"/>
      <c r="F55" s="384"/>
      <c r="G55" s="387"/>
      <c r="H55" s="387"/>
    </row>
    <row r="56" spans="1:10" s="385" customFormat="1" ht="29.25" customHeight="1">
      <c r="A56" s="471"/>
      <c r="B56" s="471"/>
      <c r="C56" s="471"/>
      <c r="D56" s="503"/>
      <c r="E56" s="471"/>
      <c r="F56" s="384"/>
      <c r="G56" s="387"/>
      <c r="H56" s="387"/>
    </row>
    <row r="57" spans="1:10" s="385" customFormat="1">
      <c r="A57" s="388"/>
      <c r="B57" s="389"/>
      <c r="C57" s="389"/>
      <c r="D57" s="390"/>
      <c r="E57" s="390"/>
      <c r="F57" s="384"/>
    </row>
    <row r="58" spans="1:10" s="385" customFormat="1">
      <c r="A58" s="391" t="str">
        <f>BCthunhap!A51</f>
        <v>Đại diện được ủy quyền của Ngân hàng giám sát</v>
      </c>
      <c r="B58" s="392"/>
      <c r="C58" s="393" t="str">
        <f>BCthunhap!E51</f>
        <v>Đại diện được ủy quyền của Công ty quản lý Quỹ</v>
      </c>
      <c r="D58" s="393"/>
      <c r="E58" s="384"/>
    </row>
    <row r="59" spans="1:10" s="385" customFormat="1">
      <c r="A59" s="394" t="s">
        <v>176</v>
      </c>
      <c r="B59" s="392"/>
      <c r="C59" s="395" t="s">
        <v>177</v>
      </c>
      <c r="D59" s="395"/>
      <c r="E59" s="384"/>
    </row>
    <row r="60" spans="1:10" s="385" customFormat="1">
      <c r="A60" s="396"/>
      <c r="B60" s="392"/>
      <c r="C60" s="397"/>
      <c r="D60" s="397"/>
      <c r="E60" s="397"/>
      <c r="F60" s="384"/>
    </row>
    <row r="61" spans="1:10" s="385" customFormat="1">
      <c r="A61" s="396"/>
      <c r="B61" s="392"/>
      <c r="C61" s="397"/>
      <c r="D61" s="397"/>
      <c r="E61" s="397"/>
      <c r="F61" s="384"/>
    </row>
    <row r="62" spans="1:10" s="385" customFormat="1">
      <c r="A62" s="396"/>
      <c r="B62" s="392"/>
      <c r="C62" s="397"/>
      <c r="D62" s="397"/>
      <c r="E62" s="397"/>
      <c r="F62" s="384"/>
    </row>
    <row r="63" spans="1:10" s="385" customFormat="1">
      <c r="A63" s="396"/>
      <c r="B63" s="392"/>
      <c r="C63" s="397"/>
      <c r="D63" s="397"/>
      <c r="E63" s="397"/>
      <c r="F63" s="384"/>
    </row>
    <row r="64" spans="1:10" s="385" customFormat="1">
      <c r="A64" s="396"/>
      <c r="B64" s="392"/>
      <c r="C64" s="397"/>
      <c r="D64" s="397"/>
      <c r="E64" s="397"/>
      <c r="F64" s="384"/>
    </row>
    <row r="65" spans="1:16" s="385" customFormat="1">
      <c r="A65" s="396"/>
      <c r="B65" s="392"/>
      <c r="C65" s="397"/>
      <c r="D65" s="397"/>
      <c r="E65" s="397"/>
      <c r="F65" s="384"/>
    </row>
    <row r="66" spans="1:16" s="385" customFormat="1">
      <c r="A66" s="398"/>
      <c r="B66" s="399"/>
      <c r="C66" s="400"/>
      <c r="D66" s="398"/>
      <c r="E66" s="400"/>
      <c r="F66" s="384"/>
    </row>
    <row r="67" spans="1:16" s="385" customFormat="1">
      <c r="A67" s="391" t="s">
        <v>237</v>
      </c>
      <c r="B67" s="392"/>
      <c r="C67" s="401" t="s">
        <v>475</v>
      </c>
      <c r="D67" s="393"/>
      <c r="F67" s="384"/>
    </row>
    <row r="68" spans="1:16" s="266" customFormat="1" ht="14.25">
      <c r="A68" s="25" t="s">
        <v>635</v>
      </c>
      <c r="B68" s="264"/>
      <c r="C68" s="26"/>
      <c r="D68" s="26"/>
      <c r="E68" s="27"/>
      <c r="F68" s="265"/>
      <c r="G68" s="265"/>
      <c r="H68" s="250"/>
      <c r="I68" s="250"/>
      <c r="J68" s="250"/>
      <c r="K68" s="250"/>
      <c r="L68" s="250"/>
      <c r="M68" s="250"/>
      <c r="N68" s="250"/>
      <c r="O68" s="250"/>
      <c r="P68" s="24"/>
    </row>
    <row r="69" spans="1:16" s="266" customFormat="1" ht="14.25">
      <c r="A69" s="1" t="s">
        <v>238</v>
      </c>
      <c r="B69" s="264"/>
      <c r="C69" s="26"/>
      <c r="D69" s="26"/>
      <c r="E69" s="26"/>
      <c r="F69" s="265"/>
      <c r="G69" s="265"/>
      <c r="H69" s="250"/>
      <c r="I69" s="250"/>
      <c r="J69" s="250"/>
      <c r="K69" s="250"/>
      <c r="L69" s="250"/>
      <c r="M69" s="250"/>
      <c r="N69" s="250"/>
      <c r="O69" s="250"/>
      <c r="P69" s="24"/>
    </row>
    <row r="70" spans="1:16" s="385" customFormat="1">
      <c r="A70" s="402"/>
      <c r="B70" s="389"/>
      <c r="E70" s="403"/>
      <c r="F70" s="384"/>
    </row>
    <row r="71" spans="1:16" s="385" customFormat="1">
      <c r="A71" s="402"/>
      <c r="B71" s="389"/>
      <c r="E71" s="403"/>
      <c r="F71" s="384"/>
    </row>
    <row r="72" spans="1:16" s="385" customFormat="1">
      <c r="A72" s="528"/>
      <c r="B72" s="528"/>
      <c r="C72" s="404"/>
      <c r="D72" s="528"/>
      <c r="E72" s="528"/>
      <c r="F72" s="384"/>
    </row>
    <row r="73" spans="1:16" s="385" customFormat="1">
      <c r="A73" s="529"/>
      <c r="B73" s="529"/>
      <c r="C73" s="405"/>
      <c r="D73" s="529"/>
      <c r="E73" s="529"/>
      <c r="F73" s="384"/>
    </row>
    <row r="74" spans="1:16" s="385" customFormat="1">
      <c r="A74" s="524"/>
      <c r="B74" s="524"/>
      <c r="C74" s="406"/>
      <c r="D74" s="525"/>
      <c r="E74" s="525"/>
      <c r="F74" s="384"/>
    </row>
    <row r="75" spans="1:16" s="385" customFormat="1">
      <c r="B75" s="407"/>
      <c r="F75" s="384"/>
    </row>
    <row r="76" spans="1:16" s="385" customFormat="1">
      <c r="B76" s="407"/>
      <c r="F76" s="384"/>
    </row>
    <row r="77" spans="1:16" s="385" customFormat="1">
      <c r="B77" s="407"/>
      <c r="F77" s="384"/>
    </row>
    <row r="78" spans="1:16" s="385" customFormat="1">
      <c r="B78" s="407"/>
      <c r="F78" s="384"/>
    </row>
    <row r="79" spans="1:16" s="385" customFormat="1">
      <c r="B79" s="407"/>
      <c r="F79" s="384"/>
    </row>
    <row r="80" spans="1:16" s="385" customFormat="1">
      <c r="B80" s="407"/>
      <c r="F80" s="384"/>
    </row>
    <row r="81" spans="2:6" s="385" customFormat="1">
      <c r="B81" s="407"/>
      <c r="F81" s="384"/>
    </row>
    <row r="82" spans="2:6" s="385" customFormat="1">
      <c r="B82" s="407"/>
      <c r="F82" s="384"/>
    </row>
    <row r="83" spans="2:6" s="385" customFormat="1">
      <c r="B83" s="407"/>
      <c r="F83" s="384"/>
    </row>
    <row r="84" spans="2:6" s="385" customFormat="1">
      <c r="B84" s="407"/>
      <c r="F84" s="384"/>
    </row>
    <row r="85" spans="2:6" s="385" customFormat="1">
      <c r="B85" s="407"/>
      <c r="F85" s="384"/>
    </row>
    <row r="86" spans="2:6" s="385" customFormat="1">
      <c r="B86" s="407"/>
      <c r="F86" s="384"/>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Normal="100" zoomScaleSheetLayoutView="85" workbookViewId="0">
      <selection activeCell="A17" sqref="A17"/>
    </sheetView>
  </sheetViews>
  <sheetFormatPr defaultColWidth="9.140625" defaultRowHeight="12.75"/>
  <cols>
    <col min="1" max="1" width="49.28515625" style="1" customWidth="1"/>
    <col min="2" max="2" width="14.28515625" style="1" customWidth="1"/>
    <col min="3" max="3" width="9.140625" style="1"/>
    <col min="4" max="4" width="21.5703125" style="252" customWidth="1"/>
    <col min="5" max="5" width="22.140625" style="252" customWidth="1"/>
    <col min="6" max="6" width="20.42578125" style="252" customWidth="1"/>
    <col min="7" max="7" width="18.42578125" style="252" customWidth="1"/>
    <col min="8" max="8" width="19.7109375" style="250" customWidth="1"/>
    <col min="9" max="9" width="14" style="250" bestFit="1" customWidth="1"/>
    <col min="10" max="10" width="11.85546875" style="250" bestFit="1" customWidth="1"/>
    <col min="11" max="12" width="12.85546875" style="250" customWidth="1"/>
    <col min="13" max="13" width="17.5703125" style="250" customWidth="1"/>
    <col min="14" max="14" width="17.5703125" style="250" bestFit="1" customWidth="1"/>
    <col min="15" max="15" width="21.140625" style="250" customWidth="1"/>
    <col min="16" max="16" width="13.42578125" style="24" bestFit="1" customWidth="1"/>
    <col min="17" max="16384" width="9.140625" style="1"/>
  </cols>
  <sheetData>
    <row r="1" spans="1:19" ht="23.25" customHeight="1">
      <c r="A1" s="536" t="s">
        <v>233</v>
      </c>
      <c r="B1" s="536"/>
      <c r="C1" s="536"/>
      <c r="D1" s="536"/>
      <c r="E1" s="536"/>
      <c r="F1" s="536"/>
      <c r="G1" s="536"/>
    </row>
    <row r="2" spans="1:19" ht="27.75" customHeight="1">
      <c r="A2" s="537" t="s">
        <v>171</v>
      </c>
      <c r="B2" s="537"/>
      <c r="C2" s="537"/>
      <c r="D2" s="537"/>
      <c r="E2" s="537"/>
      <c r="F2" s="537"/>
      <c r="G2" s="537"/>
    </row>
    <row r="3" spans="1:19">
      <c r="A3" s="538" t="s">
        <v>172</v>
      </c>
      <c r="B3" s="538"/>
      <c r="C3" s="538"/>
      <c r="D3" s="538"/>
      <c r="E3" s="538"/>
      <c r="F3" s="538"/>
      <c r="G3" s="538"/>
    </row>
    <row r="4" spans="1:19" ht="18.75" customHeight="1">
      <c r="A4" s="538"/>
      <c r="B4" s="538"/>
      <c r="C4" s="538"/>
      <c r="D4" s="538"/>
      <c r="E4" s="538"/>
      <c r="F4" s="538"/>
      <c r="G4" s="538"/>
    </row>
    <row r="5" spans="1:19">
      <c r="A5" s="539" t="str">
        <f>'ngay thang'!B10</f>
        <v>Quý 1 năm 2024/Quarter I 2024</v>
      </c>
      <c r="B5" s="539"/>
      <c r="C5" s="539"/>
      <c r="D5" s="539"/>
      <c r="E5" s="539"/>
      <c r="F5" s="539"/>
      <c r="G5" s="539"/>
    </row>
    <row r="6" spans="1:19">
      <c r="A6" s="251"/>
      <c r="B6" s="251"/>
      <c r="C6" s="251"/>
      <c r="D6" s="251"/>
      <c r="E6" s="251"/>
      <c r="F6" s="251"/>
    </row>
    <row r="7" spans="1:19" ht="30" customHeight="1">
      <c r="A7" s="245" t="s">
        <v>243</v>
      </c>
      <c r="B7" s="526" t="s">
        <v>474</v>
      </c>
      <c r="C7" s="526"/>
      <c r="D7" s="526"/>
      <c r="E7" s="526"/>
      <c r="F7" s="253"/>
      <c r="G7" s="253"/>
    </row>
    <row r="8" spans="1:19" ht="30" customHeight="1">
      <c r="A8" s="244" t="s">
        <v>242</v>
      </c>
      <c r="B8" s="535" t="s">
        <v>244</v>
      </c>
      <c r="C8" s="535"/>
      <c r="D8" s="535"/>
      <c r="E8" s="535"/>
      <c r="F8" s="254"/>
      <c r="G8" s="254"/>
    </row>
    <row r="9" spans="1:19" ht="30" customHeight="1">
      <c r="A9" s="245" t="s">
        <v>245</v>
      </c>
      <c r="B9" s="526" t="s">
        <v>649</v>
      </c>
      <c r="C9" s="526"/>
      <c r="D9" s="526"/>
      <c r="E9" s="526"/>
      <c r="F9" s="253"/>
      <c r="G9" s="253"/>
    </row>
    <row r="10" spans="1:19" ht="30" customHeight="1">
      <c r="A10" s="244" t="s">
        <v>246</v>
      </c>
      <c r="B10" s="535" t="str">
        <f>'ngay thang'!B14</f>
        <v>Ngày 09 tháng 04 năm 2024
09 Apr 2024</v>
      </c>
      <c r="C10" s="535"/>
      <c r="D10" s="535"/>
      <c r="E10" s="535"/>
      <c r="F10" s="254"/>
      <c r="G10" s="254"/>
    </row>
    <row r="12" spans="1:19" ht="33.75" customHeight="1">
      <c r="A12" s="542" t="s">
        <v>173</v>
      </c>
      <c r="B12" s="542" t="s">
        <v>174</v>
      </c>
      <c r="C12" s="542" t="s">
        <v>175</v>
      </c>
      <c r="D12" s="540" t="s">
        <v>705</v>
      </c>
      <c r="E12" s="541"/>
      <c r="F12" s="540" t="s">
        <v>652</v>
      </c>
      <c r="G12" s="541"/>
    </row>
    <row r="13" spans="1:19" ht="53.25" customHeight="1">
      <c r="A13" s="543"/>
      <c r="B13" s="543"/>
      <c r="C13" s="543"/>
      <c r="D13" s="255" t="s">
        <v>306</v>
      </c>
      <c r="E13" s="255" t="s">
        <v>307</v>
      </c>
      <c r="F13" s="255" t="s">
        <v>308</v>
      </c>
      <c r="G13" s="255" t="s">
        <v>309</v>
      </c>
      <c r="Q13" s="256"/>
      <c r="R13" s="256"/>
      <c r="S13" s="256"/>
    </row>
    <row r="14" spans="1:19" ht="25.5">
      <c r="A14" s="257" t="s">
        <v>310</v>
      </c>
      <c r="B14" s="226" t="s">
        <v>16</v>
      </c>
      <c r="C14" s="226"/>
      <c r="D14" s="429">
        <v>7079077772</v>
      </c>
      <c r="E14" s="429">
        <v>7079077772</v>
      </c>
      <c r="F14" s="429">
        <v>1699268488</v>
      </c>
      <c r="G14" s="429">
        <v>1699268488</v>
      </c>
      <c r="H14" s="375"/>
      <c r="I14" s="375"/>
      <c r="J14" s="269"/>
      <c r="K14" s="269"/>
      <c r="L14" s="269"/>
      <c r="M14" s="269"/>
      <c r="N14" s="269"/>
      <c r="O14" s="269"/>
      <c r="P14" s="258"/>
      <c r="Q14" s="259"/>
    </row>
    <row r="15" spans="1:19" ht="25.5">
      <c r="A15" s="260" t="s">
        <v>311</v>
      </c>
      <c r="B15" s="226" t="s">
        <v>17</v>
      </c>
      <c r="C15" s="226"/>
      <c r="D15" s="430">
        <v>206331900</v>
      </c>
      <c r="E15" s="430">
        <v>206331900</v>
      </c>
      <c r="F15" s="430">
        <v>117500000</v>
      </c>
      <c r="G15" s="430">
        <v>117500000</v>
      </c>
      <c r="H15" s="375"/>
      <c r="I15" s="269"/>
      <c r="J15" s="269"/>
      <c r="K15" s="269"/>
      <c r="L15" s="269"/>
      <c r="M15" s="269"/>
      <c r="N15" s="269"/>
      <c r="O15" s="269"/>
      <c r="P15" s="258"/>
      <c r="Q15" s="259"/>
    </row>
    <row r="16" spans="1:19" ht="25.5">
      <c r="A16" s="260" t="s">
        <v>312</v>
      </c>
      <c r="B16" s="226" t="s">
        <v>18</v>
      </c>
      <c r="C16" s="226"/>
      <c r="D16" s="430">
        <v>3881272</v>
      </c>
      <c r="E16" s="430">
        <v>3881272</v>
      </c>
      <c r="F16" s="430">
        <v>108237488</v>
      </c>
      <c r="G16" s="430">
        <v>108237488</v>
      </c>
      <c r="H16" s="375"/>
      <c r="I16" s="269"/>
      <c r="J16" s="269"/>
      <c r="K16" s="269"/>
      <c r="L16" s="269"/>
      <c r="M16" s="269"/>
      <c r="N16" s="269"/>
      <c r="O16" s="269"/>
      <c r="P16" s="258"/>
      <c r="Q16" s="259"/>
    </row>
    <row r="17" spans="1:19" ht="25.5">
      <c r="A17" s="260" t="s">
        <v>313</v>
      </c>
      <c r="B17" s="226" t="s">
        <v>27</v>
      </c>
      <c r="C17" s="226"/>
      <c r="D17" s="430">
        <v>6949584715</v>
      </c>
      <c r="E17" s="430">
        <v>6949584715</v>
      </c>
      <c r="F17" s="430">
        <v>1595349158</v>
      </c>
      <c r="G17" s="430">
        <v>1595349158</v>
      </c>
      <c r="H17" s="375"/>
      <c r="I17" s="269"/>
      <c r="J17" s="269"/>
      <c r="K17" s="269"/>
      <c r="L17" s="269"/>
      <c r="M17" s="269"/>
      <c r="N17" s="269"/>
      <c r="O17" s="269"/>
      <c r="P17" s="258"/>
      <c r="Q17" s="259"/>
    </row>
    <row r="18" spans="1:19" ht="43.5" customHeight="1">
      <c r="A18" s="260" t="s">
        <v>314</v>
      </c>
      <c r="B18" s="226" t="s">
        <v>28</v>
      </c>
      <c r="C18" s="226"/>
      <c r="D18" s="430">
        <v>-80720115</v>
      </c>
      <c r="E18" s="430">
        <v>-80720115</v>
      </c>
      <c r="F18" s="430">
        <v>-121818158</v>
      </c>
      <c r="G18" s="430">
        <v>-121818158</v>
      </c>
      <c r="H18" s="375"/>
      <c r="I18" s="375"/>
      <c r="J18" s="269"/>
      <c r="K18" s="269"/>
      <c r="L18" s="269"/>
      <c r="M18" s="269"/>
      <c r="N18" s="269"/>
      <c r="O18" s="269"/>
      <c r="P18" s="258"/>
      <c r="Q18" s="259"/>
    </row>
    <row r="19" spans="1:19" ht="25.5">
      <c r="A19" s="260" t="s">
        <v>315</v>
      </c>
      <c r="B19" s="226" t="s">
        <v>29</v>
      </c>
      <c r="C19" s="226"/>
      <c r="D19" s="430"/>
      <c r="E19" s="430"/>
      <c r="F19" s="430"/>
      <c r="G19" s="430"/>
      <c r="J19" s="269"/>
      <c r="K19" s="269"/>
      <c r="L19" s="269"/>
      <c r="M19" s="269"/>
      <c r="N19" s="269"/>
      <c r="O19" s="269"/>
      <c r="P19" s="258"/>
      <c r="Q19" s="259"/>
    </row>
    <row r="20" spans="1:19" ht="40.5" customHeight="1">
      <c r="A20" s="260" t="s">
        <v>316</v>
      </c>
      <c r="B20" s="226" t="s">
        <v>30</v>
      </c>
      <c r="C20" s="226"/>
      <c r="D20" s="430"/>
      <c r="E20" s="430"/>
      <c r="F20" s="430"/>
      <c r="G20" s="430"/>
      <c r="J20" s="269"/>
      <c r="K20" s="269"/>
      <c r="L20" s="269"/>
      <c r="M20" s="269"/>
      <c r="N20" s="269"/>
      <c r="O20" s="269"/>
      <c r="P20" s="258"/>
      <c r="Q20" s="259"/>
    </row>
    <row r="21" spans="1:19" ht="25.5">
      <c r="A21" s="260" t="s">
        <v>317</v>
      </c>
      <c r="B21" s="226" t="s">
        <v>31</v>
      </c>
      <c r="C21" s="226"/>
      <c r="D21" s="430"/>
      <c r="E21" s="430"/>
      <c r="F21" s="430"/>
      <c r="G21" s="430"/>
      <c r="J21" s="269"/>
      <c r="K21" s="269"/>
      <c r="L21" s="269"/>
      <c r="M21" s="269"/>
      <c r="N21" s="269"/>
      <c r="O21" s="269"/>
      <c r="P21" s="258"/>
      <c r="Q21" s="259"/>
    </row>
    <row r="22" spans="1:19" ht="63.75">
      <c r="A22" s="260" t="s">
        <v>318</v>
      </c>
      <c r="B22" s="226" t="s">
        <v>32</v>
      </c>
      <c r="C22" s="226"/>
      <c r="D22" s="430"/>
      <c r="E22" s="430"/>
      <c r="F22" s="430"/>
      <c r="G22" s="430"/>
      <c r="J22" s="269"/>
      <c r="K22" s="269"/>
      <c r="L22" s="269"/>
      <c r="M22" s="269"/>
      <c r="N22" s="269"/>
      <c r="O22" s="269"/>
      <c r="P22" s="258"/>
      <c r="Q22" s="259"/>
    </row>
    <row r="23" spans="1:19" ht="25.5">
      <c r="A23" s="257" t="s">
        <v>319</v>
      </c>
      <c r="B23" s="226" t="s">
        <v>26</v>
      </c>
      <c r="C23" s="226"/>
      <c r="D23" s="429">
        <v>147898860</v>
      </c>
      <c r="E23" s="429">
        <v>147898860</v>
      </c>
      <c r="F23" s="429">
        <v>102424261</v>
      </c>
      <c r="G23" s="429">
        <v>102424261</v>
      </c>
      <c r="H23" s="375"/>
      <c r="I23" s="375"/>
      <c r="J23" s="269"/>
      <c r="K23" s="269"/>
      <c r="L23" s="269"/>
      <c r="M23" s="269"/>
      <c r="N23" s="269"/>
      <c r="O23" s="269"/>
      <c r="P23" s="258"/>
      <c r="Q23" s="259"/>
    </row>
    <row r="24" spans="1:19" ht="25.5">
      <c r="A24" s="260" t="s">
        <v>320</v>
      </c>
      <c r="B24" s="226" t="s">
        <v>25</v>
      </c>
      <c r="C24" s="226"/>
      <c r="D24" s="431">
        <v>147898860</v>
      </c>
      <c r="E24" s="431">
        <v>147898860</v>
      </c>
      <c r="F24" s="431">
        <v>102424261</v>
      </c>
      <c r="G24" s="431">
        <v>102424261</v>
      </c>
      <c r="H24" s="375"/>
      <c r="I24" s="375"/>
      <c r="J24" s="269"/>
      <c r="K24" s="269"/>
      <c r="L24" s="269"/>
      <c r="M24" s="269"/>
      <c r="N24" s="269"/>
      <c r="O24" s="269"/>
      <c r="P24" s="258"/>
      <c r="Q24" s="259"/>
    </row>
    <row r="25" spans="1:19" ht="51">
      <c r="A25" s="260" t="s">
        <v>321</v>
      </c>
      <c r="B25" s="226" t="s">
        <v>24</v>
      </c>
      <c r="C25" s="226"/>
      <c r="D25" s="430"/>
      <c r="E25" s="430"/>
      <c r="F25" s="430"/>
      <c r="G25" s="430"/>
      <c r="J25" s="269"/>
      <c r="K25" s="269"/>
      <c r="L25" s="269"/>
      <c r="M25" s="269"/>
      <c r="N25" s="269"/>
      <c r="O25" s="269"/>
      <c r="P25" s="258"/>
      <c r="Q25" s="259"/>
    </row>
    <row r="26" spans="1:19" ht="25.5" customHeight="1">
      <c r="A26" s="260" t="s">
        <v>322</v>
      </c>
      <c r="B26" s="226" t="s">
        <v>23</v>
      </c>
      <c r="C26" s="226"/>
      <c r="D26" s="430"/>
      <c r="E26" s="430"/>
      <c r="F26" s="430"/>
      <c r="G26" s="430"/>
      <c r="J26" s="269"/>
      <c r="K26" s="269"/>
      <c r="L26" s="269"/>
      <c r="M26" s="269"/>
      <c r="N26" s="269"/>
      <c r="O26" s="269"/>
      <c r="P26" s="258"/>
      <c r="Q26" s="259"/>
    </row>
    <row r="27" spans="1:19" ht="51">
      <c r="A27" s="260" t="s">
        <v>323</v>
      </c>
      <c r="B27" s="226" t="s">
        <v>22</v>
      </c>
      <c r="C27" s="226"/>
      <c r="D27" s="430"/>
      <c r="E27" s="430"/>
      <c r="F27" s="430"/>
      <c r="G27" s="430"/>
      <c r="J27" s="269"/>
      <c r="K27" s="269"/>
      <c r="L27" s="269"/>
      <c r="M27" s="269"/>
      <c r="N27" s="269"/>
      <c r="O27" s="269"/>
      <c r="P27" s="258"/>
      <c r="Q27" s="259"/>
    </row>
    <row r="28" spans="1:19" ht="25.5">
      <c r="A28" s="260" t="s">
        <v>324</v>
      </c>
      <c r="B28" s="226" t="s">
        <v>33</v>
      </c>
      <c r="C28" s="226"/>
      <c r="D28" s="430"/>
      <c r="E28" s="430"/>
      <c r="F28" s="430"/>
      <c r="G28" s="430"/>
      <c r="J28" s="269"/>
      <c r="K28" s="269"/>
      <c r="L28" s="269"/>
      <c r="M28" s="269"/>
      <c r="N28" s="269"/>
      <c r="O28" s="269"/>
      <c r="P28" s="258"/>
      <c r="Q28" s="259"/>
    </row>
    <row r="29" spans="1:19" ht="25.5">
      <c r="A29" s="257" t="s">
        <v>325</v>
      </c>
      <c r="B29" s="227" t="s">
        <v>34</v>
      </c>
      <c r="C29" s="227"/>
      <c r="D29" s="429">
        <v>503528400</v>
      </c>
      <c r="E29" s="429">
        <v>503528400</v>
      </c>
      <c r="F29" s="429">
        <v>413990260</v>
      </c>
      <c r="G29" s="429">
        <v>413990260</v>
      </c>
      <c r="H29" s="375"/>
      <c r="I29" s="375"/>
      <c r="J29" s="269"/>
      <c r="K29" s="269"/>
      <c r="L29" s="269"/>
      <c r="M29" s="269"/>
      <c r="N29" s="269"/>
      <c r="O29" s="269"/>
      <c r="P29" s="258"/>
      <c r="Q29" s="259"/>
    </row>
    <row r="30" spans="1:19" ht="25.5">
      <c r="A30" s="260" t="s">
        <v>326</v>
      </c>
      <c r="B30" s="226" t="s">
        <v>35</v>
      </c>
      <c r="C30" s="226"/>
      <c r="D30" s="430">
        <v>238877499</v>
      </c>
      <c r="E30" s="430">
        <v>238877499</v>
      </c>
      <c r="F30" s="430">
        <v>167181094</v>
      </c>
      <c r="G30" s="430">
        <v>167181094</v>
      </c>
      <c r="H30" s="375"/>
      <c r="I30" s="375"/>
      <c r="J30" s="269"/>
      <c r="K30" s="269"/>
      <c r="L30" s="269"/>
      <c r="M30" s="269"/>
      <c r="N30" s="269"/>
      <c r="O30" s="269"/>
      <c r="P30" s="258"/>
      <c r="Q30" s="259"/>
    </row>
    <row r="31" spans="1:19" ht="25.5">
      <c r="A31" s="260" t="s">
        <v>327</v>
      </c>
      <c r="B31" s="226" t="s">
        <v>36</v>
      </c>
      <c r="C31" s="226"/>
      <c r="D31" s="430">
        <v>113962633</v>
      </c>
      <c r="E31" s="430">
        <v>113962633</v>
      </c>
      <c r="F31" s="430">
        <v>93611500</v>
      </c>
      <c r="G31" s="430">
        <v>93611500</v>
      </c>
      <c r="H31" s="375"/>
      <c r="I31" s="375"/>
      <c r="J31" s="269"/>
      <c r="K31" s="269"/>
      <c r="L31" s="269"/>
      <c r="M31" s="269"/>
      <c r="N31" s="269"/>
      <c r="O31" s="269"/>
      <c r="P31" s="258"/>
      <c r="Q31" s="259"/>
      <c r="R31" s="256">
        <v>0</v>
      </c>
      <c r="S31" s="256">
        <v>0</v>
      </c>
    </row>
    <row r="32" spans="1:19" ht="25.5">
      <c r="A32" s="260" t="s">
        <v>328</v>
      </c>
      <c r="B32" s="226" t="s">
        <v>37</v>
      </c>
      <c r="C32" s="226"/>
      <c r="D32" s="430">
        <v>16500000</v>
      </c>
      <c r="E32" s="430">
        <v>16500000</v>
      </c>
      <c r="F32" s="430">
        <v>16500000</v>
      </c>
      <c r="G32" s="430">
        <v>16500000</v>
      </c>
      <c r="H32" s="375"/>
      <c r="I32" s="375"/>
      <c r="J32" s="269"/>
      <c r="K32" s="269"/>
      <c r="L32" s="269"/>
      <c r="M32" s="269"/>
      <c r="N32" s="269"/>
      <c r="O32" s="269"/>
      <c r="P32" s="258"/>
      <c r="Q32" s="259"/>
    </row>
    <row r="33" spans="1:17" ht="25.5">
      <c r="A33" s="260" t="s">
        <v>329</v>
      </c>
      <c r="B33" s="226" t="s">
        <v>38</v>
      </c>
      <c r="C33" s="226"/>
      <c r="D33" s="430">
        <v>49500000</v>
      </c>
      <c r="E33" s="430">
        <v>49500000</v>
      </c>
      <c r="F33" s="430">
        <v>49500000</v>
      </c>
      <c r="G33" s="430">
        <v>49500000</v>
      </c>
      <c r="H33" s="375"/>
      <c r="I33" s="375"/>
      <c r="J33" s="269"/>
      <c r="K33" s="269"/>
      <c r="L33" s="269"/>
      <c r="M33" s="269"/>
      <c r="N33" s="269"/>
      <c r="O33" s="269"/>
      <c r="P33" s="258"/>
      <c r="Q33" s="259"/>
    </row>
    <row r="34" spans="1:17" ht="25.5">
      <c r="A34" s="14" t="s">
        <v>330</v>
      </c>
      <c r="B34" s="226" t="s">
        <v>39</v>
      </c>
      <c r="C34" s="226"/>
      <c r="D34" s="430">
        <v>39600000</v>
      </c>
      <c r="E34" s="430">
        <v>39600000</v>
      </c>
      <c r="F34" s="430">
        <v>39600000</v>
      </c>
      <c r="G34" s="430">
        <v>39600000</v>
      </c>
      <c r="H34" s="375"/>
      <c r="I34" s="375"/>
      <c r="J34" s="269"/>
      <c r="K34" s="269"/>
      <c r="L34" s="269"/>
      <c r="M34" s="269"/>
      <c r="N34" s="269"/>
      <c r="O34" s="269"/>
      <c r="P34" s="258"/>
      <c r="Q34" s="259"/>
    </row>
    <row r="35" spans="1:17" ht="25.5">
      <c r="A35" s="260" t="s">
        <v>340</v>
      </c>
      <c r="B35" s="226">
        <v>20.6</v>
      </c>
      <c r="C35" s="226"/>
      <c r="D35" s="430">
        <v>45000000</v>
      </c>
      <c r="E35" s="430">
        <v>45000000</v>
      </c>
      <c r="F35" s="430">
        <v>45000000</v>
      </c>
      <c r="G35" s="430">
        <v>45000000</v>
      </c>
      <c r="H35" s="375"/>
      <c r="I35" s="375"/>
      <c r="J35" s="269"/>
      <c r="K35" s="269"/>
      <c r="L35" s="269"/>
      <c r="M35" s="269"/>
      <c r="N35" s="269"/>
      <c r="O35" s="269"/>
      <c r="P35" s="258"/>
      <c r="Q35" s="259"/>
    </row>
    <row r="36" spans="1:17" ht="25.5">
      <c r="A36" s="260" t="s">
        <v>469</v>
      </c>
      <c r="B36" s="226">
        <v>20.7</v>
      </c>
      <c r="C36" s="226"/>
      <c r="D36" s="430"/>
      <c r="E36" s="430"/>
      <c r="F36" s="430"/>
      <c r="G36" s="430"/>
      <c r="J36" s="269"/>
      <c r="K36" s="269"/>
      <c r="L36" s="269"/>
      <c r="M36" s="269"/>
      <c r="N36" s="269"/>
      <c r="O36" s="269"/>
      <c r="P36" s="258"/>
      <c r="Q36" s="259"/>
    </row>
    <row r="37" spans="1:17" ht="26.25" customHeight="1">
      <c r="A37" s="260" t="s">
        <v>470</v>
      </c>
      <c r="B37" s="226">
        <v>20.8</v>
      </c>
      <c r="C37" s="226"/>
      <c r="D37" s="430"/>
      <c r="E37" s="430"/>
      <c r="F37" s="430"/>
      <c r="G37" s="430"/>
      <c r="J37" s="269"/>
      <c r="K37" s="269"/>
      <c r="L37" s="269"/>
      <c r="M37" s="269"/>
      <c r="N37" s="269"/>
      <c r="O37" s="269"/>
      <c r="P37" s="258"/>
      <c r="Q37" s="259"/>
    </row>
    <row r="38" spans="1:17" ht="25.5">
      <c r="A38" s="260" t="s">
        <v>471</v>
      </c>
      <c r="B38" s="226">
        <v>20.9</v>
      </c>
      <c r="C38" s="226"/>
      <c r="D38" s="430"/>
      <c r="E38" s="430"/>
      <c r="F38" s="430"/>
      <c r="G38" s="430"/>
      <c r="J38" s="269"/>
      <c r="K38" s="269"/>
      <c r="L38" s="269"/>
      <c r="M38" s="269"/>
      <c r="N38" s="269"/>
      <c r="O38" s="269"/>
      <c r="P38" s="258"/>
      <c r="Q38" s="259"/>
    </row>
    <row r="39" spans="1:17" ht="25.5">
      <c r="A39" s="260" t="s">
        <v>472</v>
      </c>
      <c r="B39" s="261">
        <v>20.100000000000001</v>
      </c>
      <c r="C39" s="226"/>
      <c r="D39" s="430">
        <v>88268</v>
      </c>
      <c r="E39" s="430">
        <v>88268</v>
      </c>
      <c r="F39" s="430">
        <v>2597666</v>
      </c>
      <c r="G39" s="430">
        <v>2597666</v>
      </c>
      <c r="H39" s="375"/>
      <c r="I39" s="375"/>
      <c r="J39" s="269"/>
      <c r="K39" s="269"/>
      <c r="L39" s="269"/>
      <c r="M39" s="269"/>
      <c r="N39" s="269"/>
      <c r="O39" s="269"/>
      <c r="P39" s="258"/>
      <c r="Q39" s="259"/>
    </row>
    <row r="40" spans="1:17" ht="38.25" customHeight="1">
      <c r="A40" s="257" t="s">
        <v>331</v>
      </c>
      <c r="B40" s="262" t="s">
        <v>40</v>
      </c>
      <c r="C40" s="227"/>
      <c r="D40" s="429">
        <v>6427650512</v>
      </c>
      <c r="E40" s="429">
        <v>6427650512</v>
      </c>
      <c r="F40" s="429">
        <v>1182853967</v>
      </c>
      <c r="G40" s="429">
        <v>1182853967</v>
      </c>
      <c r="H40" s="375"/>
      <c r="I40" s="375"/>
      <c r="J40" s="269"/>
      <c r="K40" s="269"/>
      <c r="L40" s="269"/>
      <c r="M40" s="269"/>
      <c r="N40" s="269"/>
      <c r="O40" s="269"/>
      <c r="P40" s="258"/>
      <c r="Q40" s="259"/>
    </row>
    <row r="41" spans="1:17" ht="25.5" customHeight="1">
      <c r="A41" s="257" t="s">
        <v>332</v>
      </c>
      <c r="B41" s="262" t="s">
        <v>41</v>
      </c>
      <c r="C41" s="227"/>
      <c r="D41" s="429"/>
      <c r="E41" s="429"/>
      <c r="F41" s="429"/>
      <c r="G41" s="429"/>
      <c r="J41" s="269"/>
      <c r="K41" s="269"/>
      <c r="L41" s="269"/>
      <c r="M41" s="269"/>
      <c r="N41" s="269"/>
      <c r="O41" s="269"/>
      <c r="P41" s="258"/>
      <c r="Q41" s="259"/>
    </row>
    <row r="42" spans="1:17" ht="25.5" customHeight="1">
      <c r="A42" s="260" t="s">
        <v>333</v>
      </c>
      <c r="B42" s="263" t="s">
        <v>42</v>
      </c>
      <c r="C42" s="226"/>
      <c r="D42" s="430"/>
      <c r="E42" s="430"/>
      <c r="F42" s="430"/>
      <c r="G42" s="430"/>
      <c r="J42" s="269"/>
      <c r="K42" s="269"/>
      <c r="L42" s="269"/>
      <c r="M42" s="269"/>
      <c r="N42" s="269"/>
      <c r="O42" s="269"/>
      <c r="P42" s="258"/>
      <c r="Q42" s="259"/>
    </row>
    <row r="43" spans="1:17" ht="25.5" customHeight="1">
      <c r="A43" s="260" t="s">
        <v>334</v>
      </c>
      <c r="B43" s="263" t="s">
        <v>43</v>
      </c>
      <c r="C43" s="226"/>
      <c r="D43" s="430"/>
      <c r="E43" s="430"/>
      <c r="F43" s="430"/>
      <c r="G43" s="430"/>
      <c r="J43" s="269"/>
      <c r="K43" s="269"/>
      <c r="L43" s="269"/>
      <c r="M43" s="269"/>
      <c r="N43" s="269"/>
      <c r="O43" s="269"/>
      <c r="P43" s="258"/>
      <c r="Q43" s="259"/>
    </row>
    <row r="44" spans="1:17" ht="25.5" customHeight="1">
      <c r="A44" s="257" t="s">
        <v>335</v>
      </c>
      <c r="B44" s="262" t="s">
        <v>21</v>
      </c>
      <c r="C44" s="227"/>
      <c r="D44" s="429">
        <v>6427650512</v>
      </c>
      <c r="E44" s="429">
        <v>6427650512</v>
      </c>
      <c r="F44" s="429">
        <v>1182853967</v>
      </c>
      <c r="G44" s="429">
        <v>1182853967</v>
      </c>
      <c r="H44" s="375"/>
      <c r="I44" s="375"/>
      <c r="J44" s="269"/>
      <c r="K44" s="269"/>
      <c r="L44" s="269"/>
      <c r="M44" s="269"/>
      <c r="N44" s="269"/>
      <c r="O44" s="269"/>
      <c r="P44" s="258"/>
      <c r="Q44" s="259"/>
    </row>
    <row r="45" spans="1:17" ht="25.5">
      <c r="A45" s="260" t="s">
        <v>336</v>
      </c>
      <c r="B45" s="263" t="s">
        <v>20</v>
      </c>
      <c r="C45" s="226"/>
      <c r="D45" s="430">
        <v>6508370627</v>
      </c>
      <c r="E45" s="430">
        <v>6508370627</v>
      </c>
      <c r="F45" s="430">
        <v>1304672125</v>
      </c>
      <c r="G45" s="430">
        <v>1304672125</v>
      </c>
      <c r="H45" s="375"/>
      <c r="I45" s="375"/>
      <c r="J45" s="269"/>
      <c r="K45" s="269"/>
      <c r="L45" s="269"/>
      <c r="M45" s="269"/>
      <c r="N45" s="269"/>
      <c r="O45" s="269"/>
      <c r="P45" s="258"/>
      <c r="Q45" s="259"/>
    </row>
    <row r="46" spans="1:17" ht="25.5">
      <c r="A46" s="260" t="s">
        <v>337</v>
      </c>
      <c r="B46" s="263" t="s">
        <v>19</v>
      </c>
      <c r="C46" s="226"/>
      <c r="D46" s="430">
        <v>-80720115</v>
      </c>
      <c r="E46" s="430">
        <v>-80720115</v>
      </c>
      <c r="F46" s="430">
        <v>-121818158</v>
      </c>
      <c r="G46" s="430">
        <v>-121818158</v>
      </c>
      <c r="H46" s="375"/>
      <c r="I46" s="375"/>
      <c r="J46" s="269"/>
      <c r="K46" s="269"/>
      <c r="L46" s="269"/>
      <c r="M46" s="269"/>
      <c r="N46" s="269"/>
      <c r="O46" s="269"/>
      <c r="P46" s="258"/>
      <c r="Q46" s="259"/>
    </row>
    <row r="47" spans="1:17" ht="25.5" customHeight="1">
      <c r="A47" s="257" t="s">
        <v>338</v>
      </c>
      <c r="B47" s="262" t="s">
        <v>44</v>
      </c>
      <c r="C47" s="227"/>
      <c r="D47" s="429"/>
      <c r="E47" s="429"/>
      <c r="F47" s="429"/>
      <c r="G47" s="429"/>
      <c r="J47" s="269"/>
      <c r="K47" s="269"/>
      <c r="L47" s="269"/>
      <c r="M47" s="269"/>
      <c r="N47" s="269"/>
      <c r="O47" s="269"/>
      <c r="P47" s="258"/>
      <c r="Q47" s="259"/>
    </row>
    <row r="48" spans="1:17" ht="25.5" customHeight="1">
      <c r="A48" s="257" t="s">
        <v>339</v>
      </c>
      <c r="B48" s="262" t="s">
        <v>45</v>
      </c>
      <c r="C48" s="227"/>
      <c r="D48" s="429">
        <v>6427650512</v>
      </c>
      <c r="E48" s="429">
        <v>6427650512</v>
      </c>
      <c r="F48" s="429">
        <v>1182853967</v>
      </c>
      <c r="G48" s="429">
        <v>1182853967</v>
      </c>
      <c r="H48" s="375"/>
      <c r="I48" s="375"/>
      <c r="J48" s="269"/>
      <c r="K48" s="269"/>
      <c r="L48" s="269"/>
      <c r="M48" s="269"/>
      <c r="N48" s="269"/>
      <c r="O48" s="269"/>
      <c r="P48" s="258"/>
      <c r="Q48" s="259"/>
    </row>
    <row r="49" spans="1:16">
      <c r="A49" s="255"/>
      <c r="B49" s="255"/>
      <c r="C49" s="255"/>
      <c r="D49" s="255"/>
      <c r="E49" s="255"/>
      <c r="F49" s="255"/>
      <c r="G49" s="255"/>
      <c r="J49" s="269"/>
      <c r="K49" s="269"/>
      <c r="L49" s="269"/>
      <c r="M49" s="269">
        <f t="shared" ref="M49" si="0">E49-I49</f>
        <v>0</v>
      </c>
      <c r="N49" s="269">
        <f t="shared" ref="N49" si="1">F49-J49</f>
        <v>0</v>
      </c>
      <c r="O49" s="269">
        <f t="shared" ref="O49" si="2">G49-K49</f>
        <v>0</v>
      </c>
    </row>
    <row r="51" spans="1:16" s="266" customFormat="1" ht="14.25">
      <c r="A51" s="25" t="s">
        <v>654</v>
      </c>
      <c r="B51" s="264"/>
      <c r="C51" s="26"/>
      <c r="D51" s="26"/>
      <c r="E51" s="27" t="s">
        <v>655</v>
      </c>
      <c r="F51" s="265"/>
      <c r="G51" s="265"/>
      <c r="H51" s="250"/>
      <c r="I51" s="250"/>
      <c r="J51" s="250"/>
      <c r="K51" s="250"/>
      <c r="L51" s="250"/>
      <c r="M51" s="250"/>
      <c r="N51" s="250"/>
      <c r="O51" s="250"/>
      <c r="P51" s="24"/>
    </row>
    <row r="52" spans="1:16" s="266" customFormat="1" ht="14.25">
      <c r="A52" s="264" t="s">
        <v>176</v>
      </c>
      <c r="B52" s="264"/>
      <c r="C52" s="26"/>
      <c r="D52" s="26"/>
      <c r="E52" s="26" t="s">
        <v>177</v>
      </c>
      <c r="F52" s="265"/>
      <c r="G52" s="265"/>
      <c r="H52" s="250"/>
      <c r="I52" s="250"/>
      <c r="J52" s="250"/>
      <c r="K52" s="250"/>
      <c r="L52" s="250"/>
      <c r="M52" s="250"/>
      <c r="N52" s="250"/>
      <c r="O52" s="250"/>
      <c r="P52" s="24"/>
    </row>
    <row r="53" spans="1:16" s="266" customFormat="1" ht="14.25">
      <c r="A53" s="264"/>
      <c r="B53" s="264"/>
      <c r="C53" s="26"/>
      <c r="D53" s="26"/>
      <c r="E53" s="26"/>
      <c r="F53" s="265"/>
      <c r="G53" s="265"/>
      <c r="H53" s="250"/>
      <c r="I53" s="250"/>
      <c r="J53" s="250"/>
      <c r="K53" s="250"/>
      <c r="L53" s="250"/>
      <c r="M53" s="250"/>
      <c r="N53" s="250"/>
      <c r="O53" s="250"/>
      <c r="P53" s="24"/>
    </row>
    <row r="54" spans="1:16" s="266" customFormat="1" ht="14.25">
      <c r="A54" s="264"/>
      <c r="B54" s="264"/>
      <c r="C54" s="26"/>
      <c r="D54" s="26"/>
      <c r="E54" s="26"/>
      <c r="F54" s="265"/>
      <c r="G54" s="265"/>
      <c r="H54" s="250"/>
      <c r="I54" s="250"/>
      <c r="J54" s="250"/>
      <c r="K54" s="250"/>
      <c r="L54" s="250"/>
      <c r="M54" s="250"/>
      <c r="N54" s="250"/>
      <c r="O54" s="250"/>
      <c r="P54" s="24"/>
    </row>
    <row r="55" spans="1:16" s="266" customFormat="1" ht="14.25">
      <c r="A55" s="264"/>
      <c r="B55" s="264"/>
      <c r="C55" s="26"/>
      <c r="D55" s="26"/>
      <c r="E55" s="26"/>
      <c r="F55" s="265"/>
      <c r="G55" s="265"/>
      <c r="H55" s="250"/>
      <c r="I55" s="250"/>
      <c r="J55" s="250"/>
      <c r="K55" s="250"/>
      <c r="L55" s="250"/>
      <c r="M55" s="250"/>
      <c r="N55" s="250"/>
      <c r="O55" s="250"/>
      <c r="P55" s="24"/>
    </row>
    <row r="56" spans="1:16" s="266" customFormat="1" ht="14.25">
      <c r="A56" s="264"/>
      <c r="B56" s="264"/>
      <c r="C56" s="26"/>
      <c r="D56" s="26"/>
      <c r="E56" s="26"/>
      <c r="F56" s="265"/>
      <c r="G56" s="265"/>
      <c r="H56" s="250"/>
      <c r="I56" s="250"/>
      <c r="J56" s="250"/>
      <c r="K56" s="250"/>
      <c r="L56" s="250"/>
      <c r="M56" s="250"/>
      <c r="N56" s="250"/>
      <c r="O56" s="250"/>
      <c r="P56" s="24"/>
    </row>
    <row r="57" spans="1:16" s="266" customFormat="1" ht="14.25">
      <c r="A57" s="264"/>
      <c r="B57" s="264"/>
      <c r="C57" s="26"/>
      <c r="D57" s="26"/>
      <c r="E57" s="26"/>
      <c r="F57" s="265"/>
      <c r="G57" s="265"/>
      <c r="H57" s="250"/>
      <c r="I57" s="250"/>
      <c r="J57" s="250"/>
      <c r="K57" s="250"/>
      <c r="L57" s="250"/>
      <c r="M57" s="250"/>
      <c r="N57" s="250"/>
      <c r="O57" s="250"/>
      <c r="P57" s="24"/>
    </row>
    <row r="58" spans="1:16" s="266" customFormat="1" ht="14.25">
      <c r="A58" s="264"/>
      <c r="B58" s="264"/>
      <c r="C58" s="26"/>
      <c r="D58" s="26"/>
      <c r="E58" s="26"/>
      <c r="F58" s="265"/>
      <c r="G58" s="265"/>
      <c r="H58" s="250"/>
      <c r="I58" s="250"/>
      <c r="J58" s="250"/>
      <c r="K58" s="250"/>
      <c r="L58" s="250"/>
      <c r="M58" s="250"/>
      <c r="N58" s="250"/>
      <c r="O58" s="250"/>
      <c r="P58" s="24"/>
    </row>
    <row r="59" spans="1:16" s="266" customFormat="1" ht="14.25">
      <c r="A59" s="28"/>
      <c r="B59" s="28"/>
      <c r="C59" s="26"/>
      <c r="D59" s="26"/>
      <c r="E59" s="29"/>
      <c r="F59" s="267"/>
      <c r="G59" s="265"/>
      <c r="H59" s="250"/>
      <c r="I59" s="250"/>
      <c r="J59" s="250"/>
      <c r="K59" s="250"/>
      <c r="L59" s="250"/>
      <c r="M59" s="250"/>
      <c r="N59" s="250"/>
      <c r="O59" s="250"/>
      <c r="P59" s="24"/>
    </row>
    <row r="60" spans="1:16" s="266" customFormat="1" ht="14.25">
      <c r="A60" s="25" t="s">
        <v>237</v>
      </c>
      <c r="B60" s="264"/>
      <c r="C60" s="26"/>
      <c r="D60" s="26"/>
      <c r="E60" s="27" t="s">
        <v>475</v>
      </c>
      <c r="F60" s="265"/>
      <c r="G60" s="265"/>
      <c r="H60" s="250"/>
      <c r="I60" s="250"/>
      <c r="J60" s="250"/>
      <c r="K60" s="250"/>
      <c r="L60" s="250"/>
      <c r="M60" s="250"/>
      <c r="N60" s="250"/>
      <c r="O60" s="250"/>
      <c r="P60" s="24"/>
    </row>
    <row r="61" spans="1:16" s="266" customFormat="1" ht="14.25">
      <c r="A61" s="25" t="s">
        <v>635</v>
      </c>
      <c r="B61" s="264"/>
      <c r="C61" s="26"/>
      <c r="D61" s="26"/>
      <c r="E61" s="27"/>
      <c r="F61" s="265"/>
      <c r="G61" s="265"/>
      <c r="H61" s="250"/>
      <c r="I61" s="250"/>
      <c r="J61" s="250"/>
      <c r="K61" s="250"/>
      <c r="L61" s="250"/>
      <c r="M61" s="250"/>
      <c r="N61" s="250"/>
      <c r="O61" s="250"/>
      <c r="P61" s="24"/>
    </row>
    <row r="62" spans="1:16" s="266" customFormat="1" ht="14.25">
      <c r="A62" s="1" t="s">
        <v>238</v>
      </c>
      <c r="B62" s="264"/>
      <c r="C62" s="26"/>
      <c r="D62" s="26"/>
      <c r="E62" s="26"/>
      <c r="F62" s="265"/>
      <c r="G62" s="265"/>
      <c r="H62" s="250"/>
      <c r="I62" s="250"/>
      <c r="J62" s="250"/>
      <c r="K62" s="250"/>
      <c r="L62" s="250"/>
      <c r="M62" s="250"/>
      <c r="N62" s="250"/>
      <c r="O62" s="250"/>
      <c r="P62" s="24"/>
    </row>
    <row r="63" spans="1:16">
      <c r="A63" s="252"/>
      <c r="B63" s="252"/>
      <c r="D63" s="1"/>
      <c r="E63" s="268"/>
      <c r="F63" s="1"/>
      <c r="G63"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51" zoomScale="90" zoomScaleNormal="100" zoomScaleSheetLayoutView="90" workbookViewId="0">
      <selection activeCell="B7" sqref="B7:E7"/>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24" customWidth="1"/>
    <col min="6" max="6" width="24.5703125" style="270" hidden="1" customWidth="1"/>
    <col min="7" max="7" width="32.5703125" style="24" hidden="1" customWidth="1"/>
    <col min="8" max="8" width="6" style="24" customWidth="1"/>
    <col min="9" max="10" width="23.85546875" style="24" bestFit="1" customWidth="1"/>
    <col min="11" max="11" width="13.5703125" style="24" bestFit="1" customWidth="1"/>
    <col min="12" max="16384" width="9.140625" style="24"/>
  </cols>
  <sheetData>
    <row r="1" spans="1:12" ht="27" customHeight="1">
      <c r="A1" s="546" t="s">
        <v>234</v>
      </c>
      <c r="B1" s="546"/>
      <c r="C1" s="546"/>
      <c r="D1" s="546"/>
      <c r="E1" s="546"/>
    </row>
    <row r="2" spans="1:12" ht="35.25" customHeight="1">
      <c r="A2" s="547" t="s">
        <v>171</v>
      </c>
      <c r="B2" s="547"/>
      <c r="C2" s="547"/>
      <c r="D2" s="547"/>
      <c r="E2" s="547"/>
    </row>
    <row r="3" spans="1:12">
      <c r="A3" s="548" t="s">
        <v>178</v>
      </c>
      <c r="B3" s="548"/>
      <c r="C3" s="548"/>
      <c r="D3" s="548"/>
      <c r="E3" s="548"/>
    </row>
    <row r="4" spans="1:12" ht="19.5" customHeight="1">
      <c r="A4" s="548"/>
      <c r="B4" s="548"/>
      <c r="C4" s="548"/>
      <c r="D4" s="548"/>
      <c r="E4" s="548"/>
    </row>
    <row r="5" spans="1:12">
      <c r="A5" s="549" t="str">
        <f>'ngay thang'!B10</f>
        <v>Quý 1 năm 2024/Quarter I 2024</v>
      </c>
      <c r="B5" s="549"/>
      <c r="C5" s="549"/>
      <c r="D5" s="549"/>
      <c r="E5" s="549"/>
    </row>
    <row r="6" spans="1:12">
      <c r="A6" s="470"/>
      <c r="B6" s="470"/>
      <c r="C6" s="470"/>
      <c r="D6" s="470"/>
      <c r="E6" s="470"/>
    </row>
    <row r="7" spans="1:12" ht="30" customHeight="1">
      <c r="A7" s="465" t="s">
        <v>243</v>
      </c>
      <c r="B7" s="526" t="s">
        <v>474</v>
      </c>
      <c r="C7" s="526"/>
      <c r="D7" s="526"/>
      <c r="E7" s="526"/>
    </row>
    <row r="8" spans="1:12" ht="30" customHeight="1">
      <c r="A8" s="468" t="s">
        <v>242</v>
      </c>
      <c r="B8" s="535" t="s">
        <v>244</v>
      </c>
      <c r="C8" s="535"/>
      <c r="D8" s="535"/>
      <c r="E8" s="535"/>
    </row>
    <row r="9" spans="1:12" ht="30" customHeight="1">
      <c r="A9" s="465" t="s">
        <v>245</v>
      </c>
      <c r="B9" s="526" t="s">
        <v>649</v>
      </c>
      <c r="C9" s="526"/>
      <c r="D9" s="526"/>
      <c r="E9" s="526"/>
    </row>
    <row r="10" spans="1:12" ht="30" customHeight="1">
      <c r="A10" s="468" t="s">
        <v>246</v>
      </c>
      <c r="B10" s="535" t="str">
        <f>'ngay thang'!B14</f>
        <v>Ngày 09 tháng 04 năm 2024
09 Apr 2024</v>
      </c>
      <c r="C10" s="535"/>
      <c r="D10" s="535"/>
      <c r="E10" s="535"/>
    </row>
    <row r="12" spans="1:12" s="1" customFormat="1" ht="41.25" customHeight="1">
      <c r="A12" s="255" t="s">
        <v>173</v>
      </c>
      <c r="B12" s="255" t="s">
        <v>174</v>
      </c>
      <c r="C12" s="271" t="s">
        <v>175</v>
      </c>
      <c r="D12" s="271" t="str">
        <f>'ngay thang'!B16</f>
        <v>KỲ BÁO CÁO/ THIS PERIOD
31/03/2024</v>
      </c>
      <c r="E12" s="271" t="str">
        <f>'ngay thang'!C16</f>
        <v>KỲ BÁO CÁO/ THIS PERIOD
31/12/2023</v>
      </c>
      <c r="F12" s="272"/>
      <c r="G12" s="24"/>
      <c r="H12" s="24"/>
      <c r="I12" s="24"/>
      <c r="J12" s="24"/>
      <c r="K12" s="24"/>
      <c r="L12" s="24"/>
    </row>
    <row r="13" spans="1:12" s="1" customFormat="1" ht="25.5">
      <c r="A13" s="504" t="s">
        <v>348</v>
      </c>
      <c r="B13" s="505" t="s">
        <v>46</v>
      </c>
      <c r="C13" s="506"/>
      <c r="D13" s="507"/>
      <c r="E13" s="508"/>
      <c r="F13" s="272"/>
      <c r="G13" s="24"/>
      <c r="H13" s="24"/>
      <c r="I13" s="24"/>
      <c r="J13" s="24"/>
      <c r="K13" s="24"/>
      <c r="L13" s="24"/>
    </row>
    <row r="14" spans="1:12" s="1" customFormat="1" ht="25.5">
      <c r="A14" s="504" t="s">
        <v>349</v>
      </c>
      <c r="B14" s="505" t="s">
        <v>0</v>
      </c>
      <c r="C14" s="509"/>
      <c r="D14" s="510">
        <v>15050354762</v>
      </c>
      <c r="E14" s="510">
        <v>6143253238</v>
      </c>
      <c r="F14" s="273"/>
      <c r="G14" s="24"/>
      <c r="H14" s="274"/>
      <c r="I14" s="274"/>
      <c r="J14" s="24"/>
      <c r="K14" s="24"/>
      <c r="L14" s="24"/>
    </row>
    <row r="15" spans="1:12" s="1" customFormat="1" ht="25.5">
      <c r="A15" s="511" t="s">
        <v>350</v>
      </c>
      <c r="B15" s="512" t="s">
        <v>47</v>
      </c>
      <c r="C15" s="226"/>
      <c r="D15" s="431">
        <v>15050354762</v>
      </c>
      <c r="E15" s="431">
        <v>6143253238</v>
      </c>
      <c r="F15" s="273"/>
      <c r="G15" s="24"/>
      <c r="H15" s="274"/>
      <c r="I15" s="274"/>
      <c r="J15" s="24"/>
      <c r="K15" s="24"/>
      <c r="L15" s="24"/>
    </row>
    <row r="16" spans="1:12" s="1" customFormat="1" ht="25.5">
      <c r="A16" s="511" t="s">
        <v>351</v>
      </c>
      <c r="B16" s="512" t="s">
        <v>48</v>
      </c>
      <c r="C16" s="226"/>
      <c r="D16" s="431"/>
      <c r="E16" s="431"/>
      <c r="F16" s="273"/>
      <c r="G16" s="24"/>
      <c r="H16" s="274"/>
      <c r="I16" s="274"/>
      <c r="J16" s="24"/>
      <c r="K16" s="24"/>
      <c r="L16" s="24"/>
    </row>
    <row r="17" spans="1:12" s="1" customFormat="1" ht="25.5">
      <c r="A17" s="504" t="s">
        <v>352</v>
      </c>
      <c r="B17" s="505" t="s">
        <v>1</v>
      </c>
      <c r="C17" s="227"/>
      <c r="D17" s="513">
        <v>78349427600</v>
      </c>
      <c r="E17" s="513">
        <v>69706281000</v>
      </c>
      <c r="F17" s="273"/>
      <c r="G17" s="24"/>
      <c r="H17" s="274"/>
      <c r="I17" s="274"/>
      <c r="J17" s="24"/>
      <c r="K17" s="24"/>
      <c r="L17" s="24"/>
    </row>
    <row r="18" spans="1:12" s="1" customFormat="1" ht="25.5">
      <c r="A18" s="511" t="s">
        <v>353</v>
      </c>
      <c r="B18" s="512" t="s">
        <v>2</v>
      </c>
      <c r="C18" s="226"/>
      <c r="D18" s="431">
        <v>78349427600</v>
      </c>
      <c r="E18" s="431">
        <v>69706281000</v>
      </c>
      <c r="F18" s="273"/>
      <c r="G18" s="24"/>
      <c r="H18" s="274"/>
      <c r="I18" s="274"/>
      <c r="J18" s="24"/>
      <c r="K18" s="24"/>
      <c r="L18" s="24"/>
    </row>
    <row r="19" spans="1:12" s="1" customFormat="1" ht="25.5">
      <c r="A19" s="511" t="s">
        <v>285</v>
      </c>
      <c r="B19" s="512">
        <v>121.1</v>
      </c>
      <c r="C19" s="226"/>
      <c r="D19" s="431">
        <v>78349427600</v>
      </c>
      <c r="E19" s="431">
        <v>69400031000</v>
      </c>
      <c r="F19" s="273"/>
      <c r="G19" s="24"/>
      <c r="H19" s="274"/>
      <c r="I19" s="274"/>
      <c r="J19" s="24"/>
      <c r="K19" s="24"/>
      <c r="L19" s="24"/>
    </row>
    <row r="20" spans="1:12" s="1" customFormat="1" ht="25.5">
      <c r="A20" s="511" t="s">
        <v>286</v>
      </c>
      <c r="B20" s="512">
        <v>121.2</v>
      </c>
      <c r="C20" s="226"/>
      <c r="D20" s="431"/>
      <c r="E20" s="431"/>
      <c r="F20" s="273"/>
      <c r="G20" s="24"/>
      <c r="H20" s="274"/>
      <c r="I20" s="274"/>
      <c r="J20" s="24"/>
      <c r="K20" s="24"/>
      <c r="L20" s="24"/>
    </row>
    <row r="21" spans="1:12" s="1" customFormat="1" ht="25.5">
      <c r="A21" s="511" t="s">
        <v>287</v>
      </c>
      <c r="B21" s="512">
        <v>121.3</v>
      </c>
      <c r="C21" s="226"/>
      <c r="D21" s="431"/>
      <c r="E21" s="431">
        <v>306250000</v>
      </c>
      <c r="F21" s="273"/>
      <c r="G21" s="24"/>
      <c r="H21" s="274"/>
      <c r="I21" s="274"/>
      <c r="J21" s="24"/>
      <c r="K21" s="24"/>
      <c r="L21" s="24"/>
    </row>
    <row r="22" spans="1:12" s="1" customFormat="1" ht="25.5">
      <c r="A22" s="511" t="s">
        <v>288</v>
      </c>
      <c r="B22" s="512">
        <v>121.4</v>
      </c>
      <c r="C22" s="226"/>
      <c r="D22" s="431"/>
      <c r="E22" s="431"/>
      <c r="F22" s="273"/>
      <c r="G22" s="24"/>
      <c r="H22" s="274"/>
      <c r="I22" s="274"/>
      <c r="J22" s="24"/>
      <c r="K22" s="24"/>
      <c r="L22" s="24"/>
    </row>
    <row r="23" spans="1:12" s="1" customFormat="1" ht="25.5">
      <c r="A23" s="511" t="s">
        <v>354</v>
      </c>
      <c r="B23" s="512" t="s">
        <v>49</v>
      </c>
      <c r="C23" s="514"/>
      <c r="D23" s="431"/>
      <c r="E23" s="431"/>
      <c r="F23" s="273"/>
      <c r="G23" s="24"/>
      <c r="H23" s="274"/>
      <c r="I23" s="274"/>
      <c r="J23" s="24"/>
      <c r="K23" s="24"/>
      <c r="L23" s="24"/>
    </row>
    <row r="24" spans="1:12" s="1" customFormat="1" ht="25.5">
      <c r="A24" s="504" t="s">
        <v>355</v>
      </c>
      <c r="B24" s="515" t="s">
        <v>3</v>
      </c>
      <c r="C24" s="509"/>
      <c r="D24" s="513">
        <v>91000000</v>
      </c>
      <c r="E24" s="513">
        <v>238700000</v>
      </c>
      <c r="F24" s="273"/>
      <c r="G24" s="24"/>
      <c r="H24" s="274"/>
      <c r="I24" s="274"/>
      <c r="J24" s="24"/>
      <c r="K24" s="24"/>
      <c r="L24" s="24"/>
    </row>
    <row r="25" spans="1:12" s="1" customFormat="1" ht="25.5">
      <c r="A25" s="511" t="s">
        <v>356</v>
      </c>
      <c r="B25" s="512" t="s">
        <v>4</v>
      </c>
      <c r="C25" s="514"/>
      <c r="D25" s="431"/>
      <c r="E25" s="431">
        <v>238700000</v>
      </c>
      <c r="F25" s="273"/>
      <c r="G25" s="24"/>
      <c r="H25" s="274"/>
      <c r="I25" s="274"/>
      <c r="J25" s="24"/>
      <c r="K25" s="24"/>
      <c r="L25" s="24"/>
    </row>
    <row r="26" spans="1:12" s="1" customFormat="1" ht="25.5">
      <c r="A26" s="511" t="s">
        <v>357</v>
      </c>
      <c r="B26" s="516" t="s">
        <v>247</v>
      </c>
      <c r="C26" s="514"/>
      <c r="D26" s="431"/>
      <c r="E26" s="431"/>
      <c r="F26" s="273"/>
      <c r="G26" s="24"/>
      <c r="H26" s="274"/>
      <c r="I26" s="274"/>
      <c r="J26" s="24"/>
      <c r="K26" s="24"/>
      <c r="L26" s="24"/>
    </row>
    <row r="27" spans="1:12" s="1" customFormat="1" ht="25.5">
      <c r="A27" s="511" t="s">
        <v>358</v>
      </c>
      <c r="B27" s="512" t="s">
        <v>50</v>
      </c>
      <c r="C27" s="226"/>
      <c r="D27" s="431">
        <v>91000000</v>
      </c>
      <c r="E27" s="431"/>
      <c r="F27" s="273"/>
      <c r="G27" s="24"/>
      <c r="H27" s="274"/>
      <c r="I27" s="274"/>
      <c r="J27" s="24"/>
      <c r="K27" s="24"/>
      <c r="L27" s="24"/>
    </row>
    <row r="28" spans="1:12" s="1" customFormat="1" ht="25.5">
      <c r="A28" s="511" t="s">
        <v>359</v>
      </c>
      <c r="B28" s="512" t="s">
        <v>51</v>
      </c>
      <c r="C28" s="226"/>
      <c r="D28" s="431"/>
      <c r="E28" s="431"/>
      <c r="F28" s="273"/>
      <c r="G28" s="24"/>
      <c r="H28" s="274"/>
      <c r="I28" s="274"/>
      <c r="J28" s="24"/>
      <c r="K28" s="24"/>
      <c r="L28" s="24"/>
    </row>
    <row r="29" spans="1:12" s="1" customFormat="1" ht="42" customHeight="1">
      <c r="A29" s="511" t="s">
        <v>360</v>
      </c>
      <c r="B29" s="512" t="s">
        <v>248</v>
      </c>
      <c r="C29" s="226"/>
      <c r="D29" s="431"/>
      <c r="E29" s="431"/>
      <c r="F29" s="273"/>
      <c r="G29" s="24"/>
      <c r="H29" s="274"/>
      <c r="I29" s="274"/>
      <c r="J29" s="24"/>
      <c r="K29" s="24"/>
      <c r="L29" s="24"/>
    </row>
    <row r="30" spans="1:12" s="1" customFormat="1" ht="25.5">
      <c r="A30" s="511" t="s">
        <v>361</v>
      </c>
      <c r="B30" s="512" t="s">
        <v>52</v>
      </c>
      <c r="C30" s="226"/>
      <c r="D30" s="431">
        <v>91000000</v>
      </c>
      <c r="E30" s="431"/>
      <c r="F30" s="273"/>
      <c r="G30" s="24"/>
      <c r="H30" s="274"/>
      <c r="I30" s="274"/>
      <c r="J30" s="24"/>
      <c r="K30" s="24"/>
      <c r="L30" s="24"/>
    </row>
    <row r="31" spans="1:12" s="1" customFormat="1" ht="25.5">
      <c r="A31" s="511" t="s">
        <v>362</v>
      </c>
      <c r="B31" s="512" t="s">
        <v>53</v>
      </c>
      <c r="C31" s="226"/>
      <c r="D31" s="431"/>
      <c r="E31" s="431"/>
      <c r="F31" s="273"/>
      <c r="G31" s="24"/>
      <c r="H31" s="274"/>
      <c r="I31" s="274"/>
      <c r="J31" s="24"/>
      <c r="K31" s="24"/>
      <c r="L31" s="24"/>
    </row>
    <row r="32" spans="1:12" s="1" customFormat="1" ht="25.5">
      <c r="A32" s="511" t="s">
        <v>363</v>
      </c>
      <c r="B32" s="512" t="s">
        <v>54</v>
      </c>
      <c r="C32" s="226"/>
      <c r="D32" s="431"/>
      <c r="E32" s="431"/>
      <c r="F32" s="273"/>
      <c r="G32" s="24"/>
      <c r="H32" s="274"/>
      <c r="I32" s="274"/>
      <c r="J32" s="24"/>
      <c r="K32" s="24"/>
      <c r="L32" s="24"/>
    </row>
    <row r="33" spans="1:12" s="1" customFormat="1" ht="25.5">
      <c r="A33" s="504" t="s">
        <v>364</v>
      </c>
      <c r="B33" s="505" t="s">
        <v>55</v>
      </c>
      <c r="C33" s="227"/>
      <c r="D33" s="517">
        <v>93490782362</v>
      </c>
      <c r="E33" s="517">
        <v>76088234238</v>
      </c>
      <c r="F33" s="273"/>
      <c r="G33" s="24"/>
      <c r="H33" s="274"/>
      <c r="I33" s="274"/>
      <c r="J33" s="24"/>
      <c r="K33" s="24"/>
      <c r="L33" s="24"/>
    </row>
    <row r="34" spans="1:12" s="1" customFormat="1" ht="25.5">
      <c r="A34" s="504" t="s">
        <v>365</v>
      </c>
      <c r="B34" s="505" t="s">
        <v>56</v>
      </c>
      <c r="C34" s="227"/>
      <c r="D34" s="431"/>
      <c r="E34" s="513"/>
      <c r="F34" s="273"/>
      <c r="G34" s="24"/>
      <c r="H34" s="274"/>
      <c r="I34" s="274"/>
      <c r="J34" s="24"/>
      <c r="K34" s="24"/>
      <c r="L34" s="24"/>
    </row>
    <row r="35" spans="1:12" s="1" customFormat="1" ht="25.5">
      <c r="A35" s="511" t="s">
        <v>366</v>
      </c>
      <c r="B35" s="512" t="s">
        <v>6</v>
      </c>
      <c r="C35" s="226"/>
      <c r="D35" s="431"/>
      <c r="E35" s="431"/>
      <c r="F35" s="273"/>
      <c r="G35" s="24"/>
      <c r="H35" s="274"/>
      <c r="I35" s="274"/>
      <c r="J35" s="24"/>
      <c r="K35" s="24"/>
      <c r="L35" s="24"/>
    </row>
    <row r="36" spans="1:12" s="1" customFormat="1" ht="25.5">
      <c r="A36" s="511" t="s">
        <v>367</v>
      </c>
      <c r="B36" s="512" t="s">
        <v>7</v>
      </c>
      <c r="C36" s="226"/>
      <c r="D36" s="431">
        <v>3958400000</v>
      </c>
      <c r="E36" s="431"/>
      <c r="F36" s="273"/>
      <c r="G36" s="24"/>
      <c r="H36" s="274"/>
      <c r="I36" s="274"/>
      <c r="J36" s="24"/>
      <c r="K36" s="24"/>
      <c r="L36" s="24"/>
    </row>
    <row r="37" spans="1:12" s="1" customFormat="1" ht="51">
      <c r="A37" s="511" t="s">
        <v>368</v>
      </c>
      <c r="B37" s="512" t="s">
        <v>57</v>
      </c>
      <c r="C37" s="226"/>
      <c r="D37" s="431">
        <v>15928491</v>
      </c>
      <c r="E37" s="431">
        <v>4299947</v>
      </c>
      <c r="F37" s="273"/>
      <c r="G37" s="24"/>
      <c r="H37" s="274"/>
      <c r="I37" s="274"/>
      <c r="J37" s="24"/>
      <c r="K37" s="24"/>
      <c r="L37" s="24"/>
    </row>
    <row r="38" spans="1:12" s="1" customFormat="1" ht="25.5">
      <c r="A38" s="511" t="s">
        <v>369</v>
      </c>
      <c r="B38" s="512" t="s">
        <v>8</v>
      </c>
      <c r="C38" s="226"/>
      <c r="D38" s="430">
        <v>1992319</v>
      </c>
      <c r="E38" s="430">
        <v>695347</v>
      </c>
      <c r="F38" s="273"/>
      <c r="G38" s="24"/>
      <c r="H38" s="274"/>
      <c r="I38" s="274"/>
      <c r="J38" s="24"/>
      <c r="K38" s="24"/>
      <c r="L38" s="24"/>
    </row>
    <row r="39" spans="1:12" s="1" customFormat="1" ht="25.5">
      <c r="A39" s="511" t="s">
        <v>370</v>
      </c>
      <c r="B39" s="512" t="s">
        <v>9</v>
      </c>
      <c r="C39" s="226"/>
      <c r="D39" s="431"/>
      <c r="E39" s="431"/>
      <c r="F39" s="273"/>
      <c r="G39" s="24"/>
      <c r="H39" s="274"/>
      <c r="I39" s="274"/>
      <c r="J39" s="24"/>
      <c r="K39" s="24"/>
      <c r="L39" s="24"/>
    </row>
    <row r="40" spans="1:12" s="1" customFormat="1" ht="25.5">
      <c r="A40" s="511" t="s">
        <v>371</v>
      </c>
      <c r="B40" s="512" t="s">
        <v>58</v>
      </c>
      <c r="C40" s="226"/>
      <c r="D40" s="431">
        <v>92743240</v>
      </c>
      <c r="E40" s="431">
        <v>88727700</v>
      </c>
      <c r="F40" s="273"/>
      <c r="G40" s="24"/>
      <c r="H40" s="274"/>
      <c r="I40" s="274"/>
      <c r="J40" s="24"/>
      <c r="K40" s="24"/>
      <c r="L40" s="24"/>
    </row>
    <row r="41" spans="1:12" s="1" customFormat="1" ht="25.5">
      <c r="A41" s="511" t="s">
        <v>372</v>
      </c>
      <c r="B41" s="512" t="s">
        <v>59</v>
      </c>
      <c r="C41" s="226"/>
      <c r="D41" s="431">
        <v>234664152</v>
      </c>
      <c r="E41" s="431">
        <v>46884992</v>
      </c>
      <c r="F41" s="273"/>
      <c r="G41" s="24"/>
      <c r="H41" s="274"/>
      <c r="I41" s="274"/>
      <c r="J41" s="24"/>
      <c r="K41" s="24"/>
      <c r="L41" s="24"/>
    </row>
    <row r="42" spans="1:12" s="1" customFormat="1" ht="25.5">
      <c r="A42" s="511" t="s">
        <v>373</v>
      </c>
      <c r="B42" s="512" t="s">
        <v>10</v>
      </c>
      <c r="C42" s="226"/>
      <c r="D42" s="431">
        <v>234502793</v>
      </c>
      <c r="E42" s="431"/>
      <c r="F42" s="273"/>
      <c r="G42" s="24"/>
      <c r="H42" s="274"/>
      <c r="I42" s="274"/>
      <c r="J42" s="24"/>
      <c r="K42" s="24"/>
      <c r="L42" s="24"/>
    </row>
    <row r="43" spans="1:12" s="1" customFormat="1" ht="25.5">
      <c r="A43" s="511" t="s">
        <v>374</v>
      </c>
      <c r="B43" s="512" t="s">
        <v>60</v>
      </c>
      <c r="C43" s="226"/>
      <c r="D43" s="431">
        <v>142019099</v>
      </c>
      <c r="E43" s="431">
        <v>129881257</v>
      </c>
      <c r="F43" s="273"/>
      <c r="G43" s="24"/>
      <c r="H43" s="274"/>
      <c r="I43" s="274"/>
      <c r="J43" s="24"/>
      <c r="K43" s="24"/>
      <c r="L43" s="24"/>
    </row>
    <row r="44" spans="1:12" s="1" customFormat="1" ht="25.5">
      <c r="A44" s="511" t="s">
        <v>375</v>
      </c>
      <c r="B44" s="512" t="s">
        <v>61</v>
      </c>
      <c r="C44" s="226"/>
      <c r="D44" s="431"/>
      <c r="E44" s="431"/>
      <c r="F44" s="273"/>
      <c r="G44" s="24"/>
      <c r="H44" s="274"/>
      <c r="I44" s="274"/>
      <c r="J44" s="24"/>
      <c r="K44" s="24"/>
      <c r="L44" s="24"/>
    </row>
    <row r="45" spans="1:12" s="1" customFormat="1" ht="25.5">
      <c r="A45" s="504" t="s">
        <v>376</v>
      </c>
      <c r="B45" s="505" t="s">
        <v>5</v>
      </c>
      <c r="C45" s="227"/>
      <c r="D45" s="513">
        <v>4680250094</v>
      </c>
      <c r="E45" s="513">
        <v>270489243</v>
      </c>
      <c r="F45" s="273"/>
      <c r="G45" s="24"/>
      <c r="H45" s="274"/>
      <c r="I45" s="274"/>
      <c r="J45" s="24"/>
      <c r="K45" s="24"/>
      <c r="L45" s="24"/>
    </row>
    <row r="46" spans="1:12" s="1" customFormat="1" ht="38.25">
      <c r="A46" s="504" t="s">
        <v>377</v>
      </c>
      <c r="B46" s="505" t="s">
        <v>11</v>
      </c>
      <c r="C46" s="227"/>
      <c r="D46" s="513">
        <v>88810532268</v>
      </c>
      <c r="E46" s="513">
        <v>75817744995</v>
      </c>
      <c r="F46" s="273"/>
      <c r="G46" s="24"/>
      <c r="H46" s="274"/>
      <c r="I46" s="274"/>
      <c r="J46" s="24"/>
      <c r="K46" s="24"/>
      <c r="L46" s="24"/>
    </row>
    <row r="47" spans="1:12" s="1" customFormat="1" ht="25.5">
      <c r="A47" s="511" t="s">
        <v>378</v>
      </c>
      <c r="B47" s="512" t="s">
        <v>12</v>
      </c>
      <c r="C47" s="226"/>
      <c r="D47" s="431">
        <v>63994024300</v>
      </c>
      <c r="E47" s="431">
        <v>59095017400</v>
      </c>
      <c r="F47" s="273"/>
      <c r="G47" s="24"/>
      <c r="H47" s="274"/>
      <c r="I47" s="274"/>
      <c r="J47" s="24"/>
      <c r="K47" s="24"/>
      <c r="L47" s="24"/>
    </row>
    <row r="48" spans="1:12" s="1" customFormat="1" ht="25.5">
      <c r="A48" s="511" t="s">
        <v>379</v>
      </c>
      <c r="B48" s="512" t="s">
        <v>13</v>
      </c>
      <c r="C48" s="226"/>
      <c r="D48" s="431">
        <v>69978408300</v>
      </c>
      <c r="E48" s="431">
        <v>61501799300</v>
      </c>
      <c r="F48" s="273">
        <f>D48-E48</f>
        <v>8476609000</v>
      </c>
      <c r="G48" s="24"/>
      <c r="H48" s="274"/>
      <c r="I48" s="274"/>
      <c r="J48" s="24"/>
      <c r="K48" s="24"/>
      <c r="L48" s="24"/>
    </row>
    <row r="49" spans="1:12" s="1" customFormat="1" ht="25.5">
      <c r="A49" s="511" t="s">
        <v>380</v>
      </c>
      <c r="B49" s="512" t="s">
        <v>62</v>
      </c>
      <c r="C49" s="226"/>
      <c r="D49" s="431">
        <v>-5984384000</v>
      </c>
      <c r="E49" s="431">
        <v>-2406781900</v>
      </c>
      <c r="F49" s="273">
        <f>D49-E49</f>
        <v>-3577602100</v>
      </c>
      <c r="G49" s="24"/>
      <c r="H49" s="274"/>
      <c r="I49" s="274"/>
      <c r="J49" s="24"/>
      <c r="K49" s="24"/>
      <c r="L49" s="24"/>
    </row>
    <row r="50" spans="1:12" s="1" customFormat="1" ht="25.5">
      <c r="A50" s="511" t="s">
        <v>381</v>
      </c>
      <c r="B50" s="512" t="s">
        <v>63</v>
      </c>
      <c r="C50" s="226"/>
      <c r="D50" s="431">
        <v>3835387779</v>
      </c>
      <c r="E50" s="431">
        <v>2169257918</v>
      </c>
      <c r="F50" s="273">
        <f t="shared" ref="F50" si="0">D50-E50</f>
        <v>1666129861</v>
      </c>
      <c r="G50" s="24"/>
      <c r="H50" s="274"/>
      <c r="I50" s="274"/>
      <c r="J50" s="24"/>
      <c r="K50" s="24"/>
      <c r="L50" s="24"/>
    </row>
    <row r="51" spans="1:12" s="1" customFormat="1" ht="25.5">
      <c r="A51" s="511" t="s">
        <v>382</v>
      </c>
      <c r="B51" s="512" t="s">
        <v>14</v>
      </c>
      <c r="C51" s="226"/>
      <c r="D51" s="431">
        <v>20981120189</v>
      </c>
      <c r="E51" s="431">
        <v>14553469677</v>
      </c>
      <c r="F51" s="273"/>
      <c r="G51" s="24"/>
      <c r="H51" s="274"/>
      <c r="I51" s="274"/>
      <c r="J51" s="24"/>
      <c r="K51" s="24"/>
      <c r="L51" s="24"/>
    </row>
    <row r="52" spans="1:12" s="1" customFormat="1" ht="38.25">
      <c r="A52" s="504" t="s">
        <v>383</v>
      </c>
      <c r="B52" s="505" t="s">
        <v>15</v>
      </c>
      <c r="C52" s="227"/>
      <c r="D52" s="518">
        <v>13877.94</v>
      </c>
      <c r="E52" s="518">
        <v>12829.8</v>
      </c>
      <c r="F52" s="273"/>
      <c r="G52" s="24"/>
      <c r="H52" s="274"/>
      <c r="I52" s="274"/>
      <c r="J52" s="24"/>
      <c r="K52" s="24"/>
      <c r="L52" s="24"/>
    </row>
    <row r="53" spans="1:12" s="1" customFormat="1" ht="25.5">
      <c r="A53" s="504" t="s">
        <v>384</v>
      </c>
      <c r="B53" s="505" t="s">
        <v>64</v>
      </c>
      <c r="C53" s="227"/>
      <c r="D53" s="431"/>
      <c r="E53" s="518"/>
      <c r="F53" s="273"/>
      <c r="G53" s="24"/>
      <c r="H53" s="274"/>
      <c r="I53" s="274"/>
      <c r="J53" s="24"/>
      <c r="K53" s="24"/>
      <c r="L53" s="24"/>
    </row>
    <row r="54" spans="1:12" s="1" customFormat="1" ht="28.5" customHeight="1">
      <c r="A54" s="511" t="s">
        <v>385</v>
      </c>
      <c r="B54" s="512" t="s">
        <v>65</v>
      </c>
      <c r="C54" s="226"/>
      <c r="D54" s="431"/>
      <c r="E54" s="519"/>
      <c r="F54" s="273"/>
      <c r="G54" s="24"/>
      <c r="H54" s="274"/>
      <c r="I54" s="274"/>
      <c r="J54" s="24"/>
      <c r="K54" s="24"/>
      <c r="L54" s="24"/>
    </row>
    <row r="55" spans="1:12" s="1" customFormat="1" ht="38.25">
      <c r="A55" s="511" t="s">
        <v>386</v>
      </c>
      <c r="B55" s="512" t="s">
        <v>66</v>
      </c>
      <c r="C55" s="226"/>
      <c r="D55" s="431"/>
      <c r="E55" s="519"/>
      <c r="F55" s="273"/>
      <c r="G55" s="24"/>
      <c r="H55" s="274"/>
      <c r="I55" s="274"/>
      <c r="J55" s="24"/>
      <c r="K55" s="24"/>
      <c r="L55" s="24"/>
    </row>
    <row r="56" spans="1:12" s="1" customFormat="1" ht="29.25" customHeight="1">
      <c r="A56" s="504" t="s">
        <v>387</v>
      </c>
      <c r="B56" s="505" t="s">
        <v>67</v>
      </c>
      <c r="C56" s="227"/>
      <c r="D56" s="431"/>
      <c r="E56" s="518"/>
      <c r="F56" s="273"/>
      <c r="G56" s="24"/>
      <c r="H56" s="274"/>
      <c r="I56" s="274"/>
      <c r="J56" s="24"/>
      <c r="K56" s="24"/>
      <c r="L56" s="24"/>
    </row>
    <row r="57" spans="1:12" s="1" customFormat="1" ht="25.5">
      <c r="A57" s="511" t="s">
        <v>388</v>
      </c>
      <c r="B57" s="512" t="s">
        <v>68</v>
      </c>
      <c r="C57" s="226"/>
      <c r="D57" s="431"/>
      <c r="E57" s="519"/>
      <c r="F57" s="273"/>
      <c r="G57" s="24"/>
      <c r="H57" s="274"/>
      <c r="I57" s="274"/>
      <c r="J57" s="24"/>
      <c r="K57" s="24"/>
      <c r="L57" s="24"/>
    </row>
    <row r="58" spans="1:12" s="1" customFormat="1" ht="25.5">
      <c r="A58" s="511" t="s">
        <v>389</v>
      </c>
      <c r="B58" s="512" t="s">
        <v>69</v>
      </c>
      <c r="C58" s="226"/>
      <c r="D58" s="431"/>
      <c r="E58" s="519"/>
      <c r="F58" s="273"/>
      <c r="G58" s="24"/>
      <c r="H58" s="274"/>
      <c r="I58" s="274"/>
      <c r="J58" s="24"/>
      <c r="K58" s="24"/>
      <c r="L58" s="24"/>
    </row>
    <row r="59" spans="1:12" s="1" customFormat="1" ht="25.5">
      <c r="A59" s="511" t="s">
        <v>390</v>
      </c>
      <c r="B59" s="512" t="s">
        <v>70</v>
      </c>
      <c r="C59" s="226"/>
      <c r="D59" s="431"/>
      <c r="E59" s="519"/>
      <c r="F59" s="273"/>
      <c r="G59" s="24"/>
      <c r="H59" s="274"/>
      <c r="I59" s="274"/>
      <c r="J59" s="24"/>
      <c r="K59" s="24"/>
      <c r="L59" s="24"/>
    </row>
    <row r="60" spans="1:12" s="1" customFormat="1" ht="25.5">
      <c r="A60" s="511" t="s">
        <v>391</v>
      </c>
      <c r="B60" s="512" t="s">
        <v>71</v>
      </c>
      <c r="C60" s="226"/>
      <c r="D60" s="520">
        <v>6399402.4299999997</v>
      </c>
      <c r="E60" s="520">
        <v>5909501.7400000002</v>
      </c>
      <c r="F60" s="273"/>
      <c r="G60" s="24"/>
      <c r="H60" s="274"/>
      <c r="I60" s="274"/>
      <c r="J60" s="24"/>
      <c r="K60" s="24"/>
      <c r="L60" s="24"/>
    </row>
    <row r="61" spans="1:12" s="1" customFormat="1">
      <c r="A61" s="275"/>
      <c r="B61" s="276"/>
      <c r="C61" s="255"/>
      <c r="D61" s="277"/>
      <c r="E61" s="277"/>
      <c r="F61" s="272"/>
      <c r="G61" s="24"/>
      <c r="H61" s="24"/>
      <c r="I61" s="24"/>
      <c r="J61" s="24"/>
      <c r="K61" s="24"/>
      <c r="L61" s="24"/>
    </row>
    <row r="62" spans="1:12" s="1" customFormat="1">
      <c r="A62" s="278"/>
      <c r="B62" s="469"/>
      <c r="C62" s="469"/>
      <c r="D62" s="279"/>
      <c r="E62" s="279"/>
      <c r="F62" s="272"/>
      <c r="G62" s="24"/>
      <c r="H62" s="24"/>
      <c r="I62" s="24"/>
      <c r="J62" s="24"/>
      <c r="K62" s="24"/>
      <c r="L62" s="24"/>
    </row>
    <row r="63" spans="1:12" s="1" customFormat="1">
      <c r="A63" s="25" t="str">
        <f>BCthunhap!A51</f>
        <v>Đại diện được ủy quyền của Ngân hàng giám sát</v>
      </c>
      <c r="B63" s="264"/>
      <c r="C63" s="26"/>
      <c r="D63" s="27" t="str">
        <f>BCthunhap!E51</f>
        <v>Đại diện được ủy quyền của Công ty quản lý Quỹ</v>
      </c>
      <c r="E63" s="27"/>
      <c r="F63" s="272"/>
      <c r="G63" s="24"/>
      <c r="H63" s="24"/>
      <c r="I63" s="24"/>
      <c r="J63" s="24"/>
      <c r="K63" s="24"/>
      <c r="L63" s="24"/>
    </row>
    <row r="64" spans="1:12" s="1" customFormat="1">
      <c r="A64" s="280" t="s">
        <v>176</v>
      </c>
      <c r="B64" s="264"/>
      <c r="C64" s="26"/>
      <c r="D64" s="281" t="s">
        <v>177</v>
      </c>
      <c r="E64" s="281"/>
      <c r="F64" s="272"/>
      <c r="G64" s="24"/>
      <c r="H64" s="24"/>
      <c r="I64" s="24"/>
      <c r="J64" s="24"/>
      <c r="K64" s="24"/>
      <c r="L64" s="24"/>
    </row>
    <row r="65" spans="1:12" s="1" customFormat="1">
      <c r="A65" s="264"/>
      <c r="B65" s="264"/>
      <c r="C65" s="26"/>
      <c r="D65" s="26"/>
      <c r="E65" s="26"/>
      <c r="F65" s="272"/>
      <c r="G65" s="24"/>
      <c r="H65" s="24"/>
      <c r="I65" s="24"/>
      <c r="J65" s="24"/>
      <c r="K65" s="24"/>
      <c r="L65" s="24"/>
    </row>
    <row r="66" spans="1:12" s="1" customFormat="1">
      <c r="A66" s="264"/>
      <c r="B66" s="264"/>
      <c r="C66" s="26"/>
      <c r="D66" s="26"/>
      <c r="E66" s="26"/>
      <c r="F66" s="272"/>
      <c r="G66" s="24"/>
      <c r="H66" s="24"/>
      <c r="I66" s="24"/>
      <c r="J66" s="24"/>
      <c r="K66" s="24"/>
      <c r="L66" s="24"/>
    </row>
    <row r="67" spans="1:12" s="1" customFormat="1">
      <c r="A67" s="264"/>
      <c r="B67" s="264"/>
      <c r="C67" s="26"/>
      <c r="D67" s="26"/>
      <c r="E67" s="26"/>
      <c r="F67" s="272"/>
      <c r="G67" s="24"/>
      <c r="H67" s="24"/>
      <c r="I67" s="24"/>
      <c r="J67" s="24"/>
      <c r="K67" s="24"/>
      <c r="L67" s="24"/>
    </row>
    <row r="68" spans="1:12" s="1" customFormat="1">
      <c r="A68" s="264"/>
      <c r="B68" s="264"/>
      <c r="C68" s="26"/>
      <c r="D68" s="26"/>
      <c r="E68" s="26"/>
      <c r="F68" s="272"/>
      <c r="G68" s="24"/>
      <c r="H68" s="24"/>
      <c r="I68" s="24"/>
      <c r="J68" s="24"/>
      <c r="K68" s="24"/>
      <c r="L68" s="24"/>
    </row>
    <row r="69" spans="1:12" s="1" customFormat="1">
      <c r="A69" s="264"/>
      <c r="B69" s="264"/>
      <c r="C69" s="26"/>
      <c r="D69" s="26"/>
      <c r="E69" s="26"/>
      <c r="F69" s="272"/>
      <c r="G69" s="24"/>
      <c r="H69" s="24"/>
      <c r="I69" s="24"/>
      <c r="J69" s="24"/>
      <c r="K69" s="24"/>
      <c r="L69" s="24"/>
    </row>
    <row r="70" spans="1:12" s="1" customFormat="1">
      <c r="A70" s="264"/>
      <c r="B70" s="264"/>
      <c r="C70" s="26"/>
      <c r="D70" s="26"/>
      <c r="E70" s="26"/>
      <c r="F70" s="272"/>
      <c r="G70" s="24"/>
      <c r="H70" s="24"/>
      <c r="I70" s="24"/>
      <c r="J70" s="24"/>
      <c r="K70" s="24"/>
      <c r="L70" s="24"/>
    </row>
    <row r="71" spans="1:12" s="1" customFormat="1">
      <c r="A71" s="28"/>
      <c r="B71" s="28"/>
      <c r="C71" s="26"/>
      <c r="D71" s="29"/>
      <c r="E71" s="29"/>
      <c r="F71" s="272"/>
      <c r="G71" s="24"/>
      <c r="H71" s="24"/>
      <c r="I71" s="24"/>
      <c r="J71" s="24"/>
      <c r="K71" s="24"/>
      <c r="L71" s="24"/>
    </row>
    <row r="72" spans="1:12" s="1" customFormat="1">
      <c r="A72" s="25" t="s">
        <v>237</v>
      </c>
      <c r="B72" s="264"/>
      <c r="C72" s="26"/>
      <c r="D72" s="130" t="s">
        <v>475</v>
      </c>
      <c r="E72" s="27"/>
      <c r="F72" s="272"/>
      <c r="G72" s="24"/>
      <c r="H72" s="24"/>
      <c r="I72" s="24"/>
      <c r="J72" s="24"/>
      <c r="K72" s="24"/>
      <c r="L72" s="24"/>
    </row>
    <row r="73" spans="1:12" s="1" customFormat="1">
      <c r="A73" s="25" t="s">
        <v>635</v>
      </c>
      <c r="B73" s="264"/>
      <c r="C73" s="26"/>
      <c r="D73" s="27"/>
      <c r="E73" s="27"/>
      <c r="F73" s="272"/>
      <c r="G73" s="24"/>
      <c r="H73" s="24"/>
      <c r="I73" s="24"/>
      <c r="J73" s="24"/>
      <c r="K73" s="24"/>
      <c r="L73" s="24"/>
    </row>
    <row r="74" spans="1:12" s="1" customFormat="1">
      <c r="A74" s="1" t="s">
        <v>238</v>
      </c>
      <c r="B74" s="264"/>
      <c r="C74" s="26"/>
      <c r="D74" s="26"/>
      <c r="E74" s="26"/>
      <c r="F74" s="272"/>
      <c r="G74" s="24"/>
      <c r="H74" s="24"/>
      <c r="I74" s="24"/>
      <c r="J74" s="24"/>
      <c r="K74" s="24"/>
      <c r="L74" s="24"/>
    </row>
    <row r="75" spans="1:12" s="1" customFormat="1">
      <c r="A75" s="252"/>
      <c r="B75" s="252"/>
      <c r="E75" s="268"/>
      <c r="F75" s="272"/>
      <c r="G75" s="24"/>
      <c r="H75" s="24"/>
      <c r="I75" s="24"/>
      <c r="J75" s="24"/>
      <c r="K75" s="24"/>
      <c r="L75" s="24"/>
    </row>
    <row r="76" spans="1:12" s="1" customFormat="1">
      <c r="A76" s="252"/>
      <c r="B76" s="252"/>
      <c r="E76" s="268"/>
      <c r="F76" s="272"/>
      <c r="G76" s="24"/>
      <c r="H76" s="24"/>
      <c r="I76" s="24"/>
      <c r="J76" s="24"/>
      <c r="K76" s="24"/>
      <c r="L76" s="24"/>
    </row>
    <row r="77" spans="1:12" s="1" customFormat="1">
      <c r="A77" s="544"/>
      <c r="B77" s="544"/>
      <c r="C77" s="282"/>
      <c r="D77" s="544"/>
      <c r="E77" s="544"/>
      <c r="F77" s="272"/>
      <c r="G77" s="24"/>
      <c r="H77" s="24"/>
      <c r="I77" s="24"/>
      <c r="J77" s="24"/>
      <c r="K77" s="24"/>
      <c r="L77" s="24"/>
    </row>
    <row r="78" spans="1:12" s="1" customFormat="1">
      <c r="A78" s="545"/>
      <c r="B78" s="545"/>
      <c r="C78" s="283"/>
      <c r="D78" s="545"/>
      <c r="E78" s="545"/>
      <c r="F78" s="272"/>
      <c r="G78" s="24"/>
      <c r="H78" s="24"/>
      <c r="I78" s="24"/>
      <c r="J78" s="24"/>
      <c r="K78" s="24"/>
      <c r="L78" s="24"/>
    </row>
    <row r="79" spans="1:12" s="1" customFormat="1" ht="13.15" customHeight="1">
      <c r="A79" s="551"/>
      <c r="B79" s="551"/>
      <c r="C79" s="284"/>
      <c r="D79" s="550"/>
      <c r="E79" s="550"/>
      <c r="F79" s="272"/>
      <c r="G79" s="24"/>
      <c r="H79" s="24"/>
      <c r="I79" s="24"/>
      <c r="J79" s="24"/>
      <c r="K79" s="24"/>
      <c r="L79" s="24"/>
    </row>
    <row r="80" spans="1:12" s="1" customFormat="1">
      <c r="F80" s="272"/>
      <c r="G80" s="24"/>
      <c r="H80" s="24"/>
      <c r="I80" s="24"/>
      <c r="J80" s="24"/>
      <c r="K80" s="24"/>
      <c r="L80" s="24"/>
    </row>
    <row r="81" spans="6:12" s="1" customFormat="1">
      <c r="F81" s="272"/>
      <c r="G81" s="24"/>
      <c r="H81" s="24"/>
      <c r="I81" s="24"/>
      <c r="J81" s="24"/>
      <c r="K81" s="24"/>
      <c r="L81" s="24"/>
    </row>
    <row r="82" spans="6:12" s="1" customFormat="1">
      <c r="F82" s="272"/>
      <c r="G82" s="24"/>
      <c r="H82" s="24"/>
      <c r="I82" s="24"/>
      <c r="J82" s="24"/>
      <c r="K82" s="24"/>
      <c r="L82" s="24"/>
    </row>
    <row r="83" spans="6:12" s="1" customFormat="1">
      <c r="F83" s="272"/>
      <c r="G83" s="24"/>
      <c r="H83" s="24"/>
      <c r="I83" s="24"/>
      <c r="J83" s="24"/>
      <c r="K83" s="24"/>
      <c r="L83" s="24"/>
    </row>
    <row r="84" spans="6:12" s="1" customFormat="1">
      <c r="F84" s="272"/>
      <c r="G84" s="24"/>
      <c r="H84" s="24"/>
      <c r="I84" s="24"/>
      <c r="J84" s="24"/>
      <c r="K84" s="24"/>
      <c r="L84" s="24"/>
    </row>
    <row r="85" spans="6:12" s="1" customFormat="1">
      <c r="F85" s="272"/>
      <c r="G85" s="24"/>
      <c r="H85" s="24"/>
      <c r="I85" s="24"/>
      <c r="J85" s="24"/>
      <c r="K85" s="24"/>
      <c r="L85" s="24"/>
    </row>
    <row r="86" spans="6:12" s="1" customFormat="1">
      <c r="F86" s="272"/>
      <c r="G86" s="24"/>
      <c r="H86" s="24"/>
      <c r="I86" s="24"/>
      <c r="J86" s="24"/>
      <c r="K86" s="24"/>
      <c r="L86" s="24"/>
    </row>
    <row r="87" spans="6:12" s="1" customFormat="1">
      <c r="F87" s="272"/>
      <c r="G87" s="24"/>
      <c r="H87" s="24"/>
      <c r="I87" s="24"/>
      <c r="J87" s="24"/>
      <c r="K87" s="24"/>
      <c r="L87" s="24"/>
    </row>
    <row r="88" spans="6:12" s="1" customFormat="1">
      <c r="F88" s="272"/>
      <c r="G88" s="24"/>
      <c r="H88" s="24"/>
      <c r="I88" s="24"/>
      <c r="J88" s="24"/>
      <c r="K88" s="24"/>
      <c r="L88" s="24"/>
    </row>
    <row r="89" spans="6:12" s="1" customFormat="1">
      <c r="F89" s="272"/>
      <c r="G89" s="24"/>
      <c r="H89" s="24"/>
      <c r="I89" s="24"/>
      <c r="J89" s="24"/>
      <c r="K89" s="24"/>
      <c r="L89" s="24"/>
    </row>
    <row r="90" spans="6:12" s="1" customFormat="1">
      <c r="F90" s="272"/>
      <c r="G90" s="24"/>
      <c r="H90" s="24"/>
      <c r="I90" s="24"/>
      <c r="J90" s="24"/>
      <c r="K90" s="24"/>
      <c r="L90" s="24"/>
    </row>
    <row r="91" spans="6:12" s="1" customFormat="1">
      <c r="F91" s="272"/>
      <c r="G91" s="24"/>
      <c r="H91" s="24"/>
      <c r="I91" s="24"/>
      <c r="J91" s="24"/>
      <c r="K91" s="24"/>
      <c r="L91" s="24"/>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paperSize="9" scale="67"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zoomScaleNormal="100" zoomScaleSheetLayoutView="100" workbookViewId="0">
      <selection activeCell="B16" sqref="B16"/>
    </sheetView>
  </sheetViews>
  <sheetFormatPr defaultColWidth="9.140625" defaultRowHeight="15"/>
  <cols>
    <col min="1" max="1" width="9.28515625" style="31" bestFit="1" customWidth="1"/>
    <col min="2" max="2" width="50" style="31" customWidth="1"/>
    <col min="3" max="3" width="13.5703125" style="31" customWidth="1"/>
    <col min="4" max="4" width="22.5703125" style="310" customWidth="1"/>
    <col min="5" max="5" width="22" style="310" customWidth="1"/>
    <col min="6" max="6" width="23.5703125" style="416" customWidth="1"/>
    <col min="7" max="7" width="21.5703125" style="285" hidden="1" customWidth="1"/>
    <col min="8" max="8" width="18" style="31" hidden="1" customWidth="1"/>
    <col min="9" max="9" width="18.85546875" style="31" hidden="1" customWidth="1"/>
    <col min="10" max="10" width="0" style="31" hidden="1" customWidth="1"/>
    <col min="11" max="11" width="31.42578125" hidden="1" customWidth="1"/>
    <col min="12" max="13" width="18" hidden="1" customWidth="1"/>
    <col min="14" max="14" width="18.140625" hidden="1" customWidth="1"/>
    <col min="15" max="15" width="18" hidden="1" customWidth="1"/>
    <col min="16" max="17" width="0" hidden="1" customWidth="1"/>
    <col min="18" max="18" width="15" bestFit="1" customWidth="1"/>
    <col min="21" max="21" width="16.140625" bestFit="1" customWidth="1"/>
    <col min="22" max="22" width="13.5703125" bestFit="1" customWidth="1"/>
    <col min="23" max="23" width="14.140625" bestFit="1" customWidth="1"/>
    <col min="24" max="16384" width="9.140625" style="31"/>
  </cols>
  <sheetData>
    <row r="1" spans="1:23" ht="23.25" customHeight="1">
      <c r="A1" s="552" t="s">
        <v>544</v>
      </c>
      <c r="B1" s="552"/>
      <c r="C1" s="552"/>
      <c r="D1" s="552"/>
      <c r="E1" s="552"/>
      <c r="F1" s="552"/>
    </row>
    <row r="2" spans="1:23" ht="25.5" customHeight="1">
      <c r="A2" s="553" t="s">
        <v>545</v>
      </c>
      <c r="B2" s="553"/>
      <c r="C2" s="553"/>
      <c r="D2" s="553"/>
      <c r="E2" s="553"/>
      <c r="F2" s="553"/>
    </row>
    <row r="3" spans="1:23" ht="15" customHeight="1">
      <c r="A3" s="538" t="s">
        <v>280</v>
      </c>
      <c r="B3" s="538"/>
      <c r="C3" s="538"/>
      <c r="D3" s="538"/>
      <c r="E3" s="538"/>
      <c r="F3" s="538"/>
    </row>
    <row r="4" spans="1:23">
      <c r="A4" s="538"/>
      <c r="B4" s="538"/>
      <c r="C4" s="538"/>
      <c r="D4" s="538"/>
      <c r="E4" s="538"/>
      <c r="F4" s="538"/>
    </row>
    <row r="5" spans="1:23">
      <c r="A5" s="549" t="str">
        <f>'ngay thang'!B12</f>
        <v>Tại ngày 31 tháng 03 năm 2024/As at 31 Mar 2024</v>
      </c>
      <c r="B5" s="549"/>
      <c r="C5" s="549"/>
      <c r="D5" s="549"/>
      <c r="E5" s="549"/>
      <c r="F5" s="549"/>
    </row>
    <row r="6" spans="1:23">
      <c r="A6" s="249"/>
      <c r="B6" s="249"/>
      <c r="C6" s="249"/>
      <c r="D6" s="249"/>
      <c r="E6" s="249"/>
      <c r="F6" s="415"/>
    </row>
    <row r="7" spans="1:23" ht="30" customHeight="1">
      <c r="A7" s="526" t="s">
        <v>245</v>
      </c>
      <c r="B7" s="526"/>
      <c r="C7" s="526" t="s">
        <v>649</v>
      </c>
      <c r="D7" s="526"/>
      <c r="E7" s="526"/>
      <c r="F7" s="526"/>
    </row>
    <row r="8" spans="1:23" ht="30" customHeight="1">
      <c r="A8" s="526" t="s">
        <v>243</v>
      </c>
      <c r="B8" s="526"/>
      <c r="C8" s="526" t="s">
        <v>474</v>
      </c>
      <c r="D8" s="526"/>
      <c r="E8" s="526"/>
      <c r="F8" s="526"/>
    </row>
    <row r="9" spans="1:23" ht="30" customHeight="1">
      <c r="A9" s="535" t="s">
        <v>242</v>
      </c>
      <c r="B9" s="535"/>
      <c r="C9" s="535" t="s">
        <v>244</v>
      </c>
      <c r="D9" s="535"/>
      <c r="E9" s="535"/>
      <c r="F9" s="535"/>
    </row>
    <row r="10" spans="1:23" ht="30" customHeight="1">
      <c r="A10" s="535" t="s">
        <v>246</v>
      </c>
      <c r="B10" s="535"/>
      <c r="C10" s="535" t="str">
        <f>'ngay thang'!B14</f>
        <v>Ngày 09 tháng 04 năm 2024
09 Apr 2024</v>
      </c>
      <c r="D10" s="535"/>
      <c r="E10" s="535"/>
      <c r="F10" s="535"/>
    </row>
    <row r="11" spans="1:23" ht="19.5" customHeight="1">
      <c r="A11" s="244"/>
      <c r="B11" s="244"/>
      <c r="C11" s="244"/>
      <c r="D11" s="244"/>
      <c r="E11" s="244"/>
      <c r="F11" s="412"/>
    </row>
    <row r="12" spans="1:23" ht="21.75" customHeight="1">
      <c r="A12" s="286" t="s">
        <v>281</v>
      </c>
      <c r="D12" s="287"/>
      <c r="E12" s="287"/>
    </row>
    <row r="13" spans="1:23" ht="53.25" customHeight="1">
      <c r="A13" s="288" t="s">
        <v>197</v>
      </c>
      <c r="B13" s="288" t="s">
        <v>198</v>
      </c>
      <c r="C13" s="288" t="s">
        <v>199</v>
      </c>
      <c r="D13" s="271" t="s">
        <v>304</v>
      </c>
      <c r="E13" s="289" t="s">
        <v>305</v>
      </c>
      <c r="F13" s="290" t="s">
        <v>232</v>
      </c>
      <c r="I13" s="291" t="s">
        <v>235</v>
      </c>
      <c r="J13" s="291"/>
    </row>
    <row r="14" spans="1:23" s="295" customFormat="1" ht="25.5">
      <c r="A14" s="292" t="s">
        <v>46</v>
      </c>
      <c r="B14" s="15" t="s">
        <v>249</v>
      </c>
      <c r="C14" s="14" t="s">
        <v>88</v>
      </c>
      <c r="D14" s="293"/>
      <c r="E14" s="294"/>
      <c r="F14" s="417"/>
      <c r="G14" s="285"/>
      <c r="K14"/>
      <c r="L14"/>
      <c r="M14"/>
      <c r="N14"/>
      <c r="O14"/>
      <c r="P14"/>
      <c r="Q14"/>
      <c r="R14"/>
      <c r="S14"/>
      <c r="T14"/>
      <c r="U14"/>
      <c r="V14"/>
      <c r="W14"/>
    </row>
    <row r="15" spans="1:23" s="295" customFormat="1" ht="25.5">
      <c r="A15" s="292" t="s">
        <v>89</v>
      </c>
      <c r="B15" s="14" t="s">
        <v>392</v>
      </c>
      <c r="C15" s="14" t="s">
        <v>90</v>
      </c>
      <c r="D15" s="432">
        <v>15050354762</v>
      </c>
      <c r="E15" s="433">
        <v>6143253238</v>
      </c>
      <c r="F15" s="434">
        <f>D15/G15</f>
        <v>0.9612818285229352</v>
      </c>
      <c r="G15" s="285">
        <v>15656547659</v>
      </c>
      <c r="K15" s="414">
        <f>D15/G15</f>
        <v>0.9612818285229352</v>
      </c>
      <c r="L15"/>
      <c r="M15"/>
      <c r="N15"/>
      <c r="O15"/>
      <c r="P15"/>
      <c r="Q15"/>
      <c r="R15"/>
      <c r="S15"/>
      <c r="T15"/>
      <c r="U15"/>
      <c r="V15"/>
      <c r="W15"/>
    </row>
    <row r="16" spans="1:23" s="295" customFormat="1" ht="25.5">
      <c r="A16" s="292"/>
      <c r="B16" s="298" t="s">
        <v>546</v>
      </c>
      <c r="C16" s="14" t="s">
        <v>91</v>
      </c>
      <c r="D16" s="432"/>
      <c r="E16" s="432"/>
      <c r="F16" s="434"/>
      <c r="G16" s="285">
        <v>3500000000</v>
      </c>
      <c r="K16" s="414">
        <f t="shared" ref="K16:K57" si="0">D16/G16</f>
        <v>0</v>
      </c>
      <c r="L16"/>
      <c r="M16"/>
      <c r="N16"/>
      <c r="O16"/>
      <c r="P16"/>
      <c r="Q16"/>
      <c r="R16"/>
      <c r="S16"/>
      <c r="T16"/>
      <c r="U16"/>
      <c r="V16"/>
      <c r="W16"/>
    </row>
    <row r="17" spans="1:23" s="295" customFormat="1" ht="25.5">
      <c r="A17" s="292"/>
      <c r="B17" s="298" t="s">
        <v>393</v>
      </c>
      <c r="C17" s="14" t="s">
        <v>92</v>
      </c>
      <c r="D17" s="432">
        <v>15050354762</v>
      </c>
      <c r="E17" s="433">
        <v>6143253238</v>
      </c>
      <c r="F17" s="434">
        <f t="shared" ref="F17:F57" si="1">D17/G17</f>
        <v>1.238045141118465</v>
      </c>
      <c r="G17" s="285">
        <v>12156547659</v>
      </c>
      <c r="K17" s="414">
        <f t="shared" si="0"/>
        <v>1.238045141118465</v>
      </c>
      <c r="L17"/>
      <c r="M17"/>
      <c r="N17"/>
      <c r="O17"/>
      <c r="P17"/>
      <c r="Q17"/>
      <c r="R17"/>
      <c r="S17"/>
      <c r="T17"/>
      <c r="U17"/>
      <c r="V17"/>
      <c r="W17"/>
    </row>
    <row r="18" spans="1:23" s="295" customFormat="1" ht="25.5">
      <c r="A18" s="292" t="s">
        <v>93</v>
      </c>
      <c r="B18" s="14" t="s">
        <v>395</v>
      </c>
      <c r="C18" s="14" t="s">
        <v>94</v>
      </c>
      <c r="D18" s="432">
        <v>78349427600</v>
      </c>
      <c r="E18" s="433">
        <v>69706281000</v>
      </c>
      <c r="F18" s="434">
        <f t="shared" si="1"/>
        <v>2.2117892644864785</v>
      </c>
      <c r="G18" s="285">
        <v>35423550000</v>
      </c>
      <c r="K18" s="414">
        <f t="shared" si="0"/>
        <v>2.2117892644864785</v>
      </c>
      <c r="L18"/>
      <c r="M18"/>
      <c r="N18"/>
      <c r="O18"/>
      <c r="P18"/>
      <c r="Q18"/>
      <c r="R18"/>
      <c r="S18"/>
      <c r="T18"/>
      <c r="U18"/>
      <c r="V18"/>
      <c r="W18"/>
    </row>
    <row r="19" spans="1:23" s="295" customFormat="1" ht="25.5">
      <c r="A19" s="292"/>
      <c r="B19" s="298" t="s">
        <v>396</v>
      </c>
      <c r="C19" s="14" t="s">
        <v>95</v>
      </c>
      <c r="D19" s="433">
        <v>78349427600</v>
      </c>
      <c r="E19" s="433">
        <v>69400031000</v>
      </c>
      <c r="F19" s="434">
        <f t="shared" si="1"/>
        <v>2.2117892644864785</v>
      </c>
      <c r="G19" s="285">
        <v>35423550000</v>
      </c>
      <c r="K19" s="414">
        <f t="shared" si="0"/>
        <v>2.2117892644864785</v>
      </c>
      <c r="L19"/>
      <c r="M19"/>
      <c r="N19"/>
      <c r="O19"/>
      <c r="P19"/>
      <c r="Q19"/>
      <c r="R19"/>
      <c r="S19"/>
      <c r="T19"/>
      <c r="U19"/>
      <c r="V19"/>
      <c r="W19"/>
    </row>
    <row r="20" spans="1:23" s="295" customFormat="1" ht="25.5">
      <c r="A20" s="292"/>
      <c r="B20" s="298" t="s">
        <v>397</v>
      </c>
      <c r="C20" s="14" t="s">
        <v>96</v>
      </c>
      <c r="D20" s="432"/>
      <c r="E20" s="432"/>
      <c r="F20" s="434"/>
      <c r="G20" s="285" t="s">
        <v>706</v>
      </c>
      <c r="K20" s="414" t="e">
        <f t="shared" si="0"/>
        <v>#VALUE!</v>
      </c>
      <c r="L20"/>
      <c r="M20"/>
      <c r="N20"/>
      <c r="O20"/>
      <c r="P20"/>
      <c r="Q20"/>
      <c r="R20"/>
      <c r="S20"/>
      <c r="T20"/>
      <c r="U20"/>
      <c r="V20"/>
      <c r="W20"/>
    </row>
    <row r="21" spans="1:23" s="295" customFormat="1" ht="25.5">
      <c r="A21" s="292"/>
      <c r="B21" s="298" t="s">
        <v>398</v>
      </c>
      <c r="C21" s="14" t="s">
        <v>179</v>
      </c>
      <c r="D21" s="432"/>
      <c r="E21" s="432"/>
      <c r="F21" s="434"/>
      <c r="G21" s="285" t="s">
        <v>706</v>
      </c>
      <c r="K21" s="414" t="e">
        <f t="shared" si="0"/>
        <v>#VALUE!</v>
      </c>
      <c r="L21"/>
      <c r="M21"/>
      <c r="N21"/>
      <c r="O21"/>
      <c r="P21"/>
      <c r="Q21"/>
      <c r="R21"/>
      <c r="S21"/>
      <c r="T21"/>
      <c r="U21"/>
      <c r="V21"/>
      <c r="W21"/>
    </row>
    <row r="22" spans="1:23" s="295" customFormat="1" ht="25.5">
      <c r="A22" s="292"/>
      <c r="B22" s="298" t="s">
        <v>289</v>
      </c>
      <c r="C22" s="14" t="s">
        <v>180</v>
      </c>
      <c r="D22" s="432"/>
      <c r="E22" s="432">
        <v>306250000</v>
      </c>
      <c r="F22" s="434"/>
      <c r="G22" s="285" t="s">
        <v>706</v>
      </c>
      <c r="K22" s="414" t="e">
        <f t="shared" si="0"/>
        <v>#VALUE!</v>
      </c>
      <c r="L22"/>
      <c r="M22"/>
      <c r="N22"/>
      <c r="O22"/>
      <c r="P22"/>
      <c r="Q22"/>
      <c r="R22"/>
      <c r="S22"/>
      <c r="T22"/>
      <c r="U22"/>
      <c r="V22"/>
      <c r="W22"/>
    </row>
    <row r="23" spans="1:23" s="295" customFormat="1" ht="25.5">
      <c r="A23" s="292" t="s">
        <v>97</v>
      </c>
      <c r="B23" s="298" t="s">
        <v>577</v>
      </c>
      <c r="C23" s="14"/>
      <c r="D23" s="432"/>
      <c r="E23" s="432"/>
      <c r="F23" s="434"/>
      <c r="G23" s="285" t="s">
        <v>706</v>
      </c>
      <c r="K23" s="414" t="e">
        <f t="shared" si="0"/>
        <v>#VALUE!</v>
      </c>
      <c r="L23"/>
      <c r="M23"/>
      <c r="N23"/>
      <c r="O23"/>
      <c r="P23"/>
      <c r="Q23"/>
      <c r="R23"/>
      <c r="S23"/>
      <c r="T23"/>
      <c r="U23"/>
      <c r="V23"/>
      <c r="W23"/>
    </row>
    <row r="24" spans="1:23" s="295" customFormat="1" ht="25.5">
      <c r="A24" s="292" t="s">
        <v>99</v>
      </c>
      <c r="B24" s="14" t="s">
        <v>399</v>
      </c>
      <c r="C24" s="14" t="s">
        <v>98</v>
      </c>
      <c r="D24" s="432">
        <v>91000000</v>
      </c>
      <c r="E24" s="433"/>
      <c r="F24" s="434">
        <f t="shared" si="1"/>
        <v>0.91</v>
      </c>
      <c r="G24" s="285">
        <v>100000000</v>
      </c>
      <c r="K24" s="414">
        <f t="shared" si="0"/>
        <v>0.91</v>
      </c>
      <c r="L24"/>
      <c r="M24"/>
      <c r="N24"/>
      <c r="O24"/>
      <c r="P24"/>
      <c r="Q24"/>
      <c r="R24"/>
      <c r="S24"/>
      <c r="T24"/>
      <c r="U24"/>
      <c r="V24"/>
      <c r="W24"/>
    </row>
    <row r="25" spans="1:23" s="295" customFormat="1" ht="25.5">
      <c r="A25" s="292" t="s">
        <v>101</v>
      </c>
      <c r="B25" s="14" t="s">
        <v>400</v>
      </c>
      <c r="C25" s="14" t="s">
        <v>100</v>
      </c>
      <c r="D25" s="432"/>
      <c r="E25" s="433"/>
      <c r="F25" s="434"/>
      <c r="G25" s="285">
        <v>9780822</v>
      </c>
      <c r="K25" s="414">
        <f t="shared" si="0"/>
        <v>0</v>
      </c>
      <c r="L25"/>
      <c r="M25"/>
      <c r="N25"/>
      <c r="O25"/>
      <c r="P25"/>
      <c r="Q25"/>
      <c r="R25"/>
      <c r="S25"/>
      <c r="T25"/>
      <c r="U25"/>
      <c r="V25"/>
      <c r="W25"/>
    </row>
    <row r="26" spans="1:23" s="295" customFormat="1" ht="25.5">
      <c r="A26" s="292" t="s">
        <v>103</v>
      </c>
      <c r="B26" s="14" t="s">
        <v>576</v>
      </c>
      <c r="C26" s="14"/>
      <c r="D26" s="432"/>
      <c r="E26" s="432"/>
      <c r="F26" s="434"/>
      <c r="G26" s="285" t="s">
        <v>706</v>
      </c>
      <c r="K26" s="414" t="e">
        <f t="shared" si="0"/>
        <v>#VALUE!</v>
      </c>
      <c r="L26"/>
      <c r="M26"/>
      <c r="N26"/>
      <c r="O26"/>
      <c r="P26"/>
      <c r="Q26"/>
      <c r="R26"/>
      <c r="S26"/>
      <c r="T26"/>
      <c r="U26"/>
      <c r="V26"/>
      <c r="W26"/>
    </row>
    <row r="27" spans="1:23" s="295" customFormat="1" ht="25.5">
      <c r="A27" s="292" t="s">
        <v>105</v>
      </c>
      <c r="B27" s="14" t="s">
        <v>401</v>
      </c>
      <c r="C27" s="14" t="s">
        <v>102</v>
      </c>
      <c r="D27" s="433"/>
      <c r="E27" s="432">
        <v>238700000</v>
      </c>
      <c r="F27" s="434"/>
      <c r="G27" s="285">
        <v>6740160000</v>
      </c>
      <c r="K27" s="414">
        <f t="shared" si="0"/>
        <v>0</v>
      </c>
      <c r="L27"/>
      <c r="M27"/>
      <c r="N27"/>
      <c r="O27"/>
      <c r="P27"/>
      <c r="Q27"/>
      <c r="R27"/>
      <c r="S27"/>
      <c r="T27"/>
      <c r="U27"/>
      <c r="V27"/>
      <c r="W27"/>
    </row>
    <row r="28" spans="1:23" s="295" customFormat="1" ht="25.5">
      <c r="A28" s="292" t="s">
        <v>107</v>
      </c>
      <c r="B28" s="14" t="s">
        <v>402</v>
      </c>
      <c r="C28" s="14" t="s">
        <v>104</v>
      </c>
      <c r="D28" s="432"/>
      <c r="E28" s="432"/>
      <c r="F28" s="434"/>
      <c r="G28" s="285" t="s">
        <v>706</v>
      </c>
      <c r="K28" s="414" t="e">
        <f t="shared" si="0"/>
        <v>#VALUE!</v>
      </c>
      <c r="L28"/>
      <c r="M28"/>
      <c r="N28"/>
      <c r="O28"/>
      <c r="P28"/>
      <c r="Q28"/>
      <c r="R28"/>
      <c r="S28"/>
      <c r="T28"/>
      <c r="U28"/>
      <c r="V28"/>
      <c r="W28"/>
    </row>
    <row r="29" spans="1:23" s="295" customFormat="1" ht="25.5">
      <c r="A29" s="292" t="s">
        <v>547</v>
      </c>
      <c r="B29" s="14" t="s">
        <v>403</v>
      </c>
      <c r="C29" s="14" t="s">
        <v>106</v>
      </c>
      <c r="D29" s="432"/>
      <c r="E29" s="432"/>
      <c r="F29" s="434"/>
      <c r="G29" s="285" t="s">
        <v>706</v>
      </c>
      <c r="K29" s="414" t="e">
        <f t="shared" si="0"/>
        <v>#VALUE!</v>
      </c>
      <c r="L29"/>
      <c r="M29"/>
      <c r="N29"/>
      <c r="O29"/>
      <c r="P29"/>
      <c r="Q29"/>
      <c r="R29"/>
      <c r="S29"/>
      <c r="T29"/>
      <c r="U29"/>
      <c r="V29"/>
      <c r="W29"/>
    </row>
    <row r="30" spans="1:23" s="300" customFormat="1" ht="25.5">
      <c r="A30" s="299" t="s">
        <v>548</v>
      </c>
      <c r="B30" s="15" t="s">
        <v>250</v>
      </c>
      <c r="C30" s="15" t="s">
        <v>108</v>
      </c>
      <c r="D30" s="435">
        <v>93490782362</v>
      </c>
      <c r="E30" s="436">
        <v>76088234238</v>
      </c>
      <c r="F30" s="434">
        <f t="shared" si="1"/>
        <v>1.613856728105977</v>
      </c>
      <c r="G30" s="285">
        <v>57930038481</v>
      </c>
      <c r="K30" s="414">
        <f t="shared" si="0"/>
        <v>1.613856728105977</v>
      </c>
      <c r="L30"/>
      <c r="M30"/>
      <c r="N30"/>
      <c r="O30"/>
      <c r="P30"/>
      <c r="Q30"/>
      <c r="R30"/>
      <c r="S30"/>
      <c r="T30"/>
      <c r="U30"/>
      <c r="V30"/>
      <c r="W30"/>
    </row>
    <row r="31" spans="1:23" s="295" customFormat="1" ht="25.5">
      <c r="A31" s="299" t="s">
        <v>56</v>
      </c>
      <c r="B31" s="15" t="s">
        <v>251</v>
      </c>
      <c r="C31" s="14" t="s">
        <v>109</v>
      </c>
      <c r="D31" s="432"/>
      <c r="E31" s="432"/>
      <c r="F31" s="434"/>
      <c r="G31" s="285" t="s">
        <v>706</v>
      </c>
      <c r="K31" s="414" t="e">
        <f t="shared" si="0"/>
        <v>#VALUE!</v>
      </c>
      <c r="L31"/>
      <c r="M31"/>
      <c r="N31"/>
      <c r="O31"/>
      <c r="P31"/>
      <c r="Q31"/>
      <c r="R31"/>
      <c r="S31"/>
      <c r="T31"/>
      <c r="U31"/>
      <c r="V31"/>
      <c r="W31"/>
    </row>
    <row r="32" spans="1:23" s="295" customFormat="1" ht="38.25">
      <c r="A32" s="299" t="s">
        <v>110</v>
      </c>
      <c r="B32" s="15" t="s">
        <v>549</v>
      </c>
      <c r="C32" s="14"/>
      <c r="D32" s="432"/>
      <c r="E32" s="432"/>
      <c r="F32" s="434"/>
      <c r="G32" s="285" t="s">
        <v>706</v>
      </c>
      <c r="K32" s="414" t="e">
        <f t="shared" si="0"/>
        <v>#VALUE!</v>
      </c>
      <c r="L32"/>
      <c r="M32"/>
      <c r="N32"/>
      <c r="O32"/>
      <c r="P32"/>
      <c r="Q32"/>
      <c r="R32"/>
      <c r="S32"/>
      <c r="T32"/>
      <c r="U32"/>
      <c r="V32"/>
      <c r="W32"/>
    </row>
    <row r="33" spans="1:23" s="295" customFormat="1" ht="38.25" customHeight="1">
      <c r="A33" s="299" t="s">
        <v>112</v>
      </c>
      <c r="B33" s="15" t="s">
        <v>404</v>
      </c>
      <c r="C33" s="15" t="s">
        <v>111</v>
      </c>
      <c r="D33" s="436">
        <v>3958400000</v>
      </c>
      <c r="E33" s="436"/>
      <c r="F33" s="434">
        <f t="shared" si="1"/>
        <v>2.6435242537874108</v>
      </c>
      <c r="G33" s="285">
        <v>1497395000</v>
      </c>
      <c r="K33" s="414">
        <f t="shared" si="0"/>
        <v>2.6435242537874108</v>
      </c>
      <c r="L33"/>
      <c r="M33"/>
      <c r="N33"/>
      <c r="O33"/>
      <c r="P33"/>
      <c r="Q33"/>
      <c r="R33"/>
      <c r="S33"/>
      <c r="T33"/>
      <c r="U33"/>
      <c r="V33"/>
      <c r="W33"/>
    </row>
    <row r="34" spans="1:23" s="295" customFormat="1" ht="25.5">
      <c r="A34" s="292"/>
      <c r="B34" s="298" t="s">
        <v>578</v>
      </c>
      <c r="C34" s="14" t="s">
        <v>239</v>
      </c>
      <c r="D34" s="433">
        <v>3958400000</v>
      </c>
      <c r="E34" s="433"/>
      <c r="F34" s="434">
        <f>D34/G34</f>
        <v>2.6435242537874108</v>
      </c>
      <c r="G34" s="285">
        <v>1497395000</v>
      </c>
      <c r="K34" s="414">
        <f t="shared" si="0"/>
        <v>2.6435242537874108</v>
      </c>
      <c r="L34"/>
      <c r="M34"/>
      <c r="N34"/>
      <c r="O34"/>
      <c r="P34"/>
      <c r="Q34"/>
      <c r="R34"/>
      <c r="S34"/>
      <c r="T34"/>
      <c r="U34"/>
      <c r="V34"/>
      <c r="W34"/>
    </row>
    <row r="35" spans="1:23" s="295" customFormat="1" ht="25.5">
      <c r="A35" s="292"/>
      <c r="B35" s="298" t="s">
        <v>405</v>
      </c>
      <c r="C35" s="14" t="s">
        <v>252</v>
      </c>
      <c r="D35" s="433"/>
      <c r="E35" s="433"/>
      <c r="F35" s="434"/>
      <c r="G35" s="285"/>
      <c r="K35" s="414" t="e">
        <f t="shared" si="0"/>
        <v>#DIV/0!</v>
      </c>
      <c r="L35"/>
      <c r="M35"/>
      <c r="N35"/>
      <c r="O35"/>
      <c r="P35"/>
      <c r="Q35"/>
      <c r="R35"/>
      <c r="S35"/>
      <c r="T35"/>
      <c r="U35"/>
      <c r="V35"/>
      <c r="W35"/>
    </row>
    <row r="36" spans="1:23" s="295" customFormat="1" ht="25.5">
      <c r="A36" s="299" t="s">
        <v>114</v>
      </c>
      <c r="B36" s="15" t="s">
        <v>406</v>
      </c>
      <c r="C36" s="15" t="s">
        <v>113</v>
      </c>
      <c r="D36" s="435">
        <v>721850094</v>
      </c>
      <c r="E36" s="436">
        <v>270489243</v>
      </c>
      <c r="F36" s="434">
        <f t="shared" si="1"/>
        <v>4.205326237090186</v>
      </c>
      <c r="G36" s="285">
        <v>171651390</v>
      </c>
      <c r="K36" s="414">
        <f t="shared" si="0"/>
        <v>4.205326237090186</v>
      </c>
      <c r="L36"/>
      <c r="M36"/>
      <c r="N36"/>
      <c r="O36"/>
      <c r="P36"/>
      <c r="Q36"/>
      <c r="R36"/>
      <c r="S36"/>
      <c r="T36"/>
      <c r="U36"/>
      <c r="V36"/>
      <c r="W36"/>
    </row>
    <row r="37" spans="1:23" s="295" customFormat="1" ht="25.5">
      <c r="A37" s="292"/>
      <c r="B37" s="14" t="s">
        <v>407</v>
      </c>
      <c r="C37" s="14" t="s">
        <v>240</v>
      </c>
      <c r="D37" s="432">
        <v>234502793</v>
      </c>
      <c r="E37" s="432"/>
      <c r="F37" s="434">
        <f t="shared" si="1"/>
        <v>1081.3556810845707</v>
      </c>
      <c r="G37" s="285">
        <v>216860</v>
      </c>
      <c r="K37" s="414">
        <f t="shared" si="0"/>
        <v>1081.3556810845707</v>
      </c>
      <c r="L37"/>
      <c r="M37"/>
      <c r="N37"/>
      <c r="O37"/>
      <c r="P37"/>
      <c r="Q37"/>
      <c r="R37"/>
      <c r="S37"/>
      <c r="T37"/>
      <c r="U37"/>
      <c r="V37"/>
      <c r="W37"/>
    </row>
    <row r="38" spans="1:23" s="295" customFormat="1" ht="25.5">
      <c r="A38" s="292"/>
      <c r="B38" s="14" t="s">
        <v>408</v>
      </c>
      <c r="C38" s="14" t="s">
        <v>241</v>
      </c>
      <c r="D38" s="432">
        <v>234664152</v>
      </c>
      <c r="E38" s="433">
        <v>46884992</v>
      </c>
      <c r="F38" s="434">
        <f t="shared" si="1"/>
        <v>92.958497415422372</v>
      </c>
      <c r="G38" s="285">
        <v>2524397</v>
      </c>
      <c r="K38" s="414">
        <f t="shared" si="0"/>
        <v>92.958497415422372</v>
      </c>
      <c r="L38"/>
      <c r="M38"/>
      <c r="N38"/>
      <c r="O38"/>
      <c r="P38"/>
      <c r="Q38"/>
      <c r="R38"/>
      <c r="S38"/>
      <c r="T38"/>
      <c r="U38"/>
      <c r="V38"/>
      <c r="W38"/>
    </row>
    <row r="39" spans="1:23" s="295" customFormat="1" ht="25.5">
      <c r="A39" s="292"/>
      <c r="B39" s="14" t="s">
        <v>290</v>
      </c>
      <c r="C39" s="14" t="s">
        <v>181</v>
      </c>
      <c r="D39" s="432"/>
      <c r="E39" s="432"/>
      <c r="F39" s="434"/>
      <c r="G39" s="285" t="s">
        <v>706</v>
      </c>
      <c r="K39" s="414" t="e">
        <f t="shared" si="0"/>
        <v>#VALUE!</v>
      </c>
      <c r="L39"/>
      <c r="M39"/>
      <c r="N39"/>
      <c r="O39"/>
      <c r="P39"/>
      <c r="Q39"/>
      <c r="R39"/>
      <c r="S39"/>
      <c r="T39"/>
      <c r="U39"/>
      <c r="V39"/>
      <c r="W39"/>
    </row>
    <row r="40" spans="1:23" s="295" customFormat="1" ht="25.5">
      <c r="A40" s="292"/>
      <c r="B40" s="14" t="s">
        <v>409</v>
      </c>
      <c r="C40" s="14" t="s">
        <v>185</v>
      </c>
      <c r="D40" s="432">
        <v>45000000</v>
      </c>
      <c r="E40" s="433">
        <v>45000000</v>
      </c>
      <c r="F40" s="434">
        <f t="shared" si="1"/>
        <v>1.0813953287182265</v>
      </c>
      <c r="G40" s="285">
        <v>41612904</v>
      </c>
      <c r="K40" s="414">
        <f t="shared" si="0"/>
        <v>1.0813953287182265</v>
      </c>
      <c r="L40"/>
      <c r="M40"/>
      <c r="N40"/>
      <c r="O40"/>
      <c r="P40"/>
      <c r="Q40"/>
      <c r="R40"/>
      <c r="S40"/>
      <c r="T40"/>
      <c r="U40"/>
      <c r="V40"/>
      <c r="W40"/>
    </row>
    <row r="41" spans="1:23" s="295" customFormat="1" ht="38.25">
      <c r="A41" s="292"/>
      <c r="B41" s="14" t="s">
        <v>466</v>
      </c>
      <c r="C41" s="14" t="s">
        <v>182</v>
      </c>
      <c r="D41" s="432"/>
      <c r="E41" s="432"/>
      <c r="F41" s="434"/>
      <c r="G41" s="285" t="s">
        <v>706</v>
      </c>
      <c r="K41" s="414" t="e">
        <f t="shared" si="0"/>
        <v>#VALUE!</v>
      </c>
      <c r="L41"/>
      <c r="M41"/>
      <c r="N41"/>
      <c r="O41"/>
      <c r="P41"/>
      <c r="Q41"/>
      <c r="R41"/>
      <c r="S41"/>
      <c r="T41"/>
      <c r="U41"/>
      <c r="V41"/>
      <c r="W41"/>
    </row>
    <row r="42" spans="1:23" s="295" customFormat="1" ht="25.5">
      <c r="A42" s="292"/>
      <c r="B42" s="14" t="s">
        <v>293</v>
      </c>
      <c r="C42" s="14" t="s">
        <v>188</v>
      </c>
      <c r="D42" s="432">
        <v>1992319</v>
      </c>
      <c r="E42" s="433">
        <v>695347</v>
      </c>
      <c r="F42" s="434">
        <f t="shared" si="1"/>
        <v>10.410876369735956</v>
      </c>
      <c r="G42" s="285">
        <v>191369</v>
      </c>
      <c r="K42" s="414">
        <f t="shared" si="0"/>
        <v>10.410876369735956</v>
      </c>
      <c r="L42"/>
      <c r="M42"/>
      <c r="N42"/>
      <c r="O42"/>
      <c r="P42"/>
      <c r="Q42"/>
      <c r="R42"/>
      <c r="S42"/>
      <c r="T42"/>
      <c r="U42"/>
      <c r="V42"/>
      <c r="W42"/>
    </row>
    <row r="43" spans="1:23" s="295" customFormat="1" ht="25.5">
      <c r="A43" s="292"/>
      <c r="B43" s="14" t="s">
        <v>291</v>
      </c>
      <c r="C43" s="14" t="s">
        <v>184</v>
      </c>
      <c r="D43" s="432">
        <v>85582070</v>
      </c>
      <c r="E43" s="433">
        <v>73954523</v>
      </c>
      <c r="F43" s="434">
        <f t="shared" si="1"/>
        <v>1.5178195203717648</v>
      </c>
      <c r="G43" s="285">
        <v>56384879</v>
      </c>
      <c r="K43" s="414">
        <f t="shared" si="0"/>
        <v>1.5178195203717648</v>
      </c>
      <c r="L43"/>
      <c r="M43"/>
      <c r="N43"/>
      <c r="O43"/>
      <c r="P43"/>
      <c r="Q43"/>
      <c r="R43"/>
      <c r="S43"/>
      <c r="T43"/>
      <c r="U43"/>
      <c r="V43"/>
      <c r="W43"/>
    </row>
    <row r="44" spans="1:23" s="295" customFormat="1" ht="26.25" customHeight="1">
      <c r="A44" s="292"/>
      <c r="B44" s="14" t="s">
        <v>292</v>
      </c>
      <c r="C44" s="14" t="s">
        <v>183</v>
      </c>
      <c r="D44" s="432">
        <v>21237029</v>
      </c>
      <c r="E44" s="433">
        <v>20726734</v>
      </c>
      <c r="F44" s="434">
        <f t="shared" si="1"/>
        <v>1.0243491072686965</v>
      </c>
      <c r="G44" s="285">
        <v>20732218</v>
      </c>
      <c r="K44" s="414">
        <f t="shared" si="0"/>
        <v>1.0243491072686965</v>
      </c>
      <c r="L44"/>
      <c r="M44"/>
      <c r="N44"/>
      <c r="O44"/>
      <c r="P44"/>
      <c r="Q44"/>
      <c r="R44"/>
      <c r="S44"/>
      <c r="T44"/>
      <c r="U44"/>
      <c r="V44"/>
      <c r="W44"/>
    </row>
    <row r="45" spans="1:23" s="295" customFormat="1" ht="26.25" customHeight="1">
      <c r="A45" s="292"/>
      <c r="B45" s="14" t="s">
        <v>410</v>
      </c>
      <c r="C45" s="14" t="s">
        <v>187</v>
      </c>
      <c r="D45" s="432">
        <v>5500000</v>
      </c>
      <c r="E45" s="433">
        <v>5500000</v>
      </c>
      <c r="F45" s="434">
        <f t="shared" si="1"/>
        <v>1</v>
      </c>
      <c r="G45" s="285">
        <v>5500000</v>
      </c>
      <c r="K45" s="414">
        <f t="shared" si="0"/>
        <v>1</v>
      </c>
      <c r="L45"/>
      <c r="M45"/>
      <c r="N45"/>
      <c r="O45"/>
      <c r="P45"/>
      <c r="Q45"/>
      <c r="R45"/>
      <c r="S45"/>
      <c r="T45"/>
      <c r="U45"/>
      <c r="V45"/>
      <c r="W45"/>
    </row>
    <row r="46" spans="1:23" s="295" customFormat="1" ht="25.5">
      <c r="A46" s="292"/>
      <c r="B46" s="14" t="s">
        <v>411</v>
      </c>
      <c r="C46" s="14" t="s">
        <v>227</v>
      </c>
      <c r="D46" s="432">
        <v>16500000</v>
      </c>
      <c r="E46" s="433">
        <v>16500000</v>
      </c>
      <c r="F46" s="434">
        <f t="shared" si="1"/>
        <v>1</v>
      </c>
      <c r="G46" s="285">
        <v>16500000</v>
      </c>
      <c r="K46" s="414">
        <f t="shared" si="0"/>
        <v>1</v>
      </c>
      <c r="L46"/>
      <c r="M46"/>
      <c r="N46"/>
      <c r="O46"/>
      <c r="P46"/>
      <c r="Q46"/>
      <c r="R46"/>
      <c r="S46"/>
      <c r="T46"/>
      <c r="U46"/>
      <c r="V46"/>
      <c r="W46"/>
    </row>
    <row r="47" spans="1:23" s="295" customFormat="1" ht="25.5">
      <c r="A47" s="292"/>
      <c r="B47" s="14" t="s">
        <v>412</v>
      </c>
      <c r="C47" s="14" t="s">
        <v>190</v>
      </c>
      <c r="D47" s="432">
        <v>13200000</v>
      </c>
      <c r="E47" s="433">
        <v>13200000</v>
      </c>
      <c r="F47" s="434">
        <f t="shared" si="1"/>
        <v>1</v>
      </c>
      <c r="G47" s="285">
        <v>13200000</v>
      </c>
      <c r="K47" s="414">
        <f t="shared" si="0"/>
        <v>1</v>
      </c>
      <c r="L47"/>
      <c r="M47"/>
      <c r="N47"/>
      <c r="O47"/>
      <c r="P47"/>
      <c r="Q47"/>
      <c r="R47"/>
      <c r="S47"/>
      <c r="T47"/>
      <c r="U47"/>
      <c r="V47"/>
      <c r="W47"/>
    </row>
    <row r="48" spans="1:23" s="295" customFormat="1" ht="25.5">
      <c r="A48" s="292"/>
      <c r="B48" s="14" t="s">
        <v>295</v>
      </c>
      <c r="C48" s="14" t="s">
        <v>186</v>
      </c>
      <c r="D48" s="432">
        <v>43389000</v>
      </c>
      <c r="E48" s="432">
        <v>43389000</v>
      </c>
      <c r="F48" s="434"/>
      <c r="G48" s="285" t="s">
        <v>706</v>
      </c>
      <c r="K48" s="414" t="e">
        <f t="shared" si="0"/>
        <v>#VALUE!</v>
      </c>
      <c r="L48"/>
      <c r="M48"/>
      <c r="N48"/>
      <c r="O48"/>
      <c r="P48"/>
      <c r="Q48"/>
      <c r="R48"/>
      <c r="S48"/>
      <c r="T48"/>
      <c r="U48"/>
      <c r="V48"/>
      <c r="W48"/>
    </row>
    <row r="49" spans="1:23" s="295" customFormat="1" ht="25.5">
      <c r="A49" s="292"/>
      <c r="B49" s="14" t="s">
        <v>413</v>
      </c>
      <c r="C49" s="14" t="s">
        <v>189</v>
      </c>
      <c r="D49" s="433"/>
      <c r="E49" s="433"/>
      <c r="F49" s="434"/>
      <c r="G49" s="285">
        <v>2465743</v>
      </c>
      <c r="K49" s="414">
        <f t="shared" si="0"/>
        <v>0</v>
      </c>
      <c r="L49"/>
      <c r="M49"/>
      <c r="N49"/>
      <c r="O49"/>
      <c r="P49"/>
      <c r="Q49"/>
      <c r="R49"/>
      <c r="S49"/>
      <c r="T49"/>
      <c r="U49"/>
      <c r="V49"/>
      <c r="W49"/>
    </row>
    <row r="50" spans="1:23" s="295" customFormat="1" ht="51">
      <c r="A50" s="292"/>
      <c r="B50" s="14" t="s">
        <v>294</v>
      </c>
      <c r="C50" s="14" t="s">
        <v>456</v>
      </c>
      <c r="D50" s="433">
        <v>15928491</v>
      </c>
      <c r="E50" s="433">
        <v>4299947</v>
      </c>
      <c r="F50" s="434">
        <f t="shared" si="1"/>
        <v>8.3235002563128475</v>
      </c>
      <c r="G50" s="285">
        <v>1913677</v>
      </c>
      <c r="K50" s="414">
        <f t="shared" si="0"/>
        <v>8.3235002563128475</v>
      </c>
      <c r="L50"/>
      <c r="M50"/>
      <c r="N50"/>
      <c r="O50"/>
      <c r="P50"/>
      <c r="Q50"/>
      <c r="R50"/>
      <c r="S50"/>
      <c r="T50"/>
      <c r="U50"/>
      <c r="V50"/>
      <c r="W50"/>
    </row>
    <row r="51" spans="1:23" s="295" customFormat="1" ht="25.5">
      <c r="A51" s="292"/>
      <c r="B51" s="14" t="s">
        <v>458</v>
      </c>
      <c r="C51" s="14" t="s">
        <v>457</v>
      </c>
      <c r="D51" s="433">
        <v>3166720</v>
      </c>
      <c r="E51" s="433">
        <v>238700</v>
      </c>
      <c r="F51" s="434">
        <f t="shared" si="1"/>
        <v>0.39892790142094886</v>
      </c>
      <c r="G51" s="285">
        <v>7938076</v>
      </c>
      <c r="K51" s="414">
        <f t="shared" si="0"/>
        <v>0.39892790142094886</v>
      </c>
      <c r="L51"/>
      <c r="M51"/>
      <c r="N51"/>
      <c r="O51"/>
      <c r="P51"/>
      <c r="Q51"/>
      <c r="R51"/>
      <c r="S51"/>
      <c r="T51"/>
      <c r="U51"/>
      <c r="V51"/>
      <c r="W51"/>
    </row>
    <row r="52" spans="1:23" s="295" customFormat="1" ht="25.5">
      <c r="A52" s="292"/>
      <c r="B52" s="14" t="s">
        <v>459</v>
      </c>
      <c r="C52" s="14" t="s">
        <v>467</v>
      </c>
      <c r="D52" s="433">
        <v>1187520</v>
      </c>
      <c r="E52" s="433">
        <v>100000</v>
      </c>
      <c r="F52" s="434">
        <f t="shared" si="1"/>
        <v>0.4805308370159922</v>
      </c>
      <c r="G52" s="285">
        <v>2471267</v>
      </c>
      <c r="K52" s="414">
        <f t="shared" si="0"/>
        <v>0.4805308370159922</v>
      </c>
      <c r="L52"/>
      <c r="M52"/>
      <c r="N52"/>
      <c r="O52"/>
      <c r="P52"/>
      <c r="Q52"/>
      <c r="R52"/>
      <c r="S52"/>
      <c r="T52"/>
      <c r="U52"/>
      <c r="V52"/>
      <c r="W52"/>
    </row>
    <row r="53" spans="1:23" s="295" customFormat="1" ht="25.5">
      <c r="A53" s="292"/>
      <c r="B53" s="14" t="s">
        <v>455</v>
      </c>
      <c r="C53" s="14" t="s">
        <v>468</v>
      </c>
      <c r="D53" s="432"/>
      <c r="E53" s="432"/>
      <c r="F53" s="434"/>
      <c r="G53" s="285" t="s">
        <v>706</v>
      </c>
      <c r="K53" s="414" t="e">
        <f t="shared" si="0"/>
        <v>#VALUE!</v>
      </c>
      <c r="L53"/>
      <c r="M53"/>
      <c r="N53"/>
      <c r="O53"/>
      <c r="P53"/>
      <c r="Q53"/>
      <c r="R53"/>
      <c r="S53"/>
      <c r="T53"/>
      <c r="U53"/>
      <c r="V53"/>
      <c r="W53"/>
    </row>
    <row r="54" spans="1:23" s="295" customFormat="1" ht="25.5">
      <c r="A54" s="299" t="s">
        <v>550</v>
      </c>
      <c r="B54" s="15" t="s">
        <v>414</v>
      </c>
      <c r="C54" s="15" t="s">
        <v>115</v>
      </c>
      <c r="D54" s="435">
        <v>4680250094</v>
      </c>
      <c r="E54" s="436">
        <v>270489243</v>
      </c>
      <c r="F54" s="434">
        <f t="shared" si="1"/>
        <v>2.8041462011130798</v>
      </c>
      <c r="G54" s="285">
        <v>1669046390</v>
      </c>
      <c r="K54" s="414">
        <f t="shared" si="0"/>
        <v>2.8041462011130798</v>
      </c>
      <c r="L54"/>
      <c r="M54"/>
      <c r="N54"/>
      <c r="O54"/>
      <c r="P54"/>
      <c r="Q54"/>
      <c r="R54"/>
      <c r="S54"/>
      <c r="T54"/>
      <c r="U54"/>
      <c r="V54"/>
      <c r="W54"/>
    </row>
    <row r="55" spans="1:23" s="295" customFormat="1" ht="25.5">
      <c r="A55" s="292"/>
      <c r="B55" s="301" t="s">
        <v>551</v>
      </c>
      <c r="C55" s="14" t="s">
        <v>116</v>
      </c>
      <c r="D55" s="435">
        <v>88810532268</v>
      </c>
      <c r="E55" s="436">
        <v>75817744995</v>
      </c>
      <c r="F55" s="434">
        <f t="shared" si="1"/>
        <v>1.5785454356075408</v>
      </c>
      <c r="G55" s="285">
        <v>56260992091</v>
      </c>
      <c r="K55" s="414">
        <f t="shared" si="0"/>
        <v>1.5785454356075408</v>
      </c>
      <c r="L55"/>
      <c r="M55"/>
      <c r="N55"/>
      <c r="O55"/>
      <c r="P55"/>
      <c r="Q55"/>
      <c r="R55"/>
      <c r="S55"/>
      <c r="T55"/>
      <c r="U55"/>
      <c r="V55"/>
      <c r="W55"/>
    </row>
    <row r="56" spans="1:23" s="295" customFormat="1" ht="25.5">
      <c r="A56" s="292"/>
      <c r="B56" s="298" t="s">
        <v>415</v>
      </c>
      <c r="C56" s="14" t="s">
        <v>117</v>
      </c>
      <c r="D56" s="437">
        <v>6399402.4299999997</v>
      </c>
      <c r="E56" s="438">
        <v>5909501.7400000002</v>
      </c>
      <c r="F56" s="434">
        <f t="shared" si="1"/>
        <v>1.2569058212339317</v>
      </c>
      <c r="G56" s="285">
        <v>5091393.74</v>
      </c>
      <c r="K56" s="414">
        <f t="shared" si="0"/>
        <v>1.2569058212339317</v>
      </c>
      <c r="L56"/>
      <c r="M56"/>
      <c r="N56"/>
      <c r="O56"/>
      <c r="P56"/>
      <c r="Q56"/>
      <c r="R56"/>
      <c r="S56"/>
      <c r="T56"/>
      <c r="U56"/>
      <c r="V56"/>
      <c r="W56"/>
    </row>
    <row r="57" spans="1:23" s="295" customFormat="1" ht="25.5">
      <c r="A57" s="292"/>
      <c r="B57" s="298" t="s">
        <v>416</v>
      </c>
      <c r="C57" s="14" t="s">
        <v>118</v>
      </c>
      <c r="D57" s="437">
        <v>13877.94</v>
      </c>
      <c r="E57" s="438">
        <v>12829.8</v>
      </c>
      <c r="F57" s="434">
        <f t="shared" si="1"/>
        <v>1.2558983041951239</v>
      </c>
      <c r="G57" s="285">
        <v>11050.21</v>
      </c>
      <c r="K57" s="414">
        <f t="shared" si="0"/>
        <v>1.2558983041951239</v>
      </c>
      <c r="L57"/>
      <c r="M57"/>
      <c r="N57"/>
      <c r="O57"/>
      <c r="P57"/>
      <c r="Q57"/>
      <c r="R57"/>
      <c r="S57"/>
      <c r="T57"/>
      <c r="U57"/>
      <c r="V57"/>
      <c r="W57"/>
    </row>
    <row r="58" spans="1:23">
      <c r="A58" s="302"/>
      <c r="B58" s="303"/>
      <c r="C58" s="304"/>
      <c r="D58" s="305"/>
      <c r="E58" s="305"/>
      <c r="F58" s="418"/>
      <c r="J58" s="306"/>
    </row>
    <row r="59" spans="1:23" ht="11.25" customHeight="1">
      <c r="A59" s="1"/>
      <c r="B59" s="307"/>
      <c r="C59" s="1"/>
      <c r="D59" s="308"/>
      <c r="E59" s="308"/>
      <c r="F59" s="419"/>
    </row>
    <row r="60" spans="1:23">
      <c r="A60" s="35" t="str">
        <f>BCtinhhinhtaichinh!A63</f>
        <v>Đại diện được ủy quyền của Ngân hàng giám sát</v>
      </c>
      <c r="B60" s="1"/>
      <c r="C60" s="36"/>
      <c r="D60" s="37" t="str">
        <f>BCtinhhinhtaichinh!D63</f>
        <v>Đại diện được ủy quyền của Công ty quản lý Quỹ</v>
      </c>
      <c r="E60" s="308"/>
      <c r="F60" s="419"/>
    </row>
    <row r="61" spans="1:23">
      <c r="A61" s="38" t="s">
        <v>176</v>
      </c>
      <c r="B61" s="1"/>
      <c r="C61" s="36"/>
      <c r="D61" s="39" t="s">
        <v>177</v>
      </c>
      <c r="E61" s="308"/>
      <c r="F61" s="419"/>
    </row>
    <row r="62" spans="1:23">
      <c r="A62" s="1"/>
      <c r="B62" s="1"/>
      <c r="C62" s="36"/>
      <c r="D62" s="36"/>
      <c r="E62" s="308"/>
      <c r="F62" s="419"/>
    </row>
    <row r="63" spans="1:23">
      <c r="A63" s="1"/>
      <c r="B63" s="1"/>
      <c r="C63" s="36"/>
      <c r="D63" s="36"/>
      <c r="E63" s="308"/>
      <c r="F63" s="419"/>
    </row>
    <row r="64" spans="1:23">
      <c r="A64" s="1"/>
      <c r="B64" s="1"/>
      <c r="C64" s="36"/>
      <c r="D64" s="36"/>
      <c r="E64" s="308"/>
      <c r="F64" s="419"/>
    </row>
    <row r="65" spans="1:6">
      <c r="A65" s="1"/>
      <c r="B65" s="1"/>
      <c r="C65" s="36"/>
      <c r="D65" s="36"/>
      <c r="E65" s="308"/>
      <c r="F65" s="419"/>
    </row>
    <row r="66" spans="1:6">
      <c r="A66" s="1"/>
      <c r="B66" s="1"/>
      <c r="C66" s="36"/>
      <c r="D66" s="36"/>
      <c r="E66" s="308"/>
      <c r="F66" s="419"/>
    </row>
    <row r="67" spans="1:6">
      <c r="A67" s="1"/>
      <c r="B67" s="1"/>
      <c r="C67" s="36"/>
      <c r="D67" s="36"/>
      <c r="E67" s="308"/>
      <c r="F67" s="419"/>
    </row>
    <row r="68" spans="1:6">
      <c r="A68" s="1"/>
      <c r="B68" s="1"/>
      <c r="C68" s="36"/>
      <c r="D68" s="36"/>
      <c r="E68" s="308"/>
      <c r="F68" s="419"/>
    </row>
    <row r="69" spans="1:6">
      <c r="A69" s="1"/>
      <c r="B69" s="1"/>
      <c r="C69" s="36"/>
      <c r="D69" s="36"/>
      <c r="E69" s="308"/>
      <c r="F69" s="419"/>
    </row>
    <row r="70" spans="1:6">
      <c r="A70" s="28"/>
      <c r="B70" s="28"/>
      <c r="C70" s="36"/>
      <c r="D70" s="29"/>
      <c r="E70" s="309"/>
      <c r="F70" s="420"/>
    </row>
    <row r="71" spans="1:6">
      <c r="A71" s="25" t="s">
        <v>237</v>
      </c>
      <c r="B71" s="1"/>
      <c r="C71" s="36"/>
      <c r="D71" s="27" t="s">
        <v>475</v>
      </c>
      <c r="E71" s="308"/>
      <c r="F71" s="419"/>
    </row>
    <row r="72" spans="1:6">
      <c r="A72" s="25" t="s">
        <v>635</v>
      </c>
      <c r="B72" s="1"/>
      <c r="C72" s="36"/>
      <c r="D72" s="27"/>
      <c r="E72" s="308"/>
      <c r="F72" s="419"/>
    </row>
    <row r="73" spans="1:6">
      <c r="A73" s="1" t="s">
        <v>238</v>
      </c>
      <c r="B73" s="1"/>
      <c r="C73" s="36"/>
      <c r="D73" s="26"/>
      <c r="E73" s="308"/>
      <c r="F73" s="419"/>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D14" sqref="D14:F53"/>
    </sheetView>
  </sheetViews>
  <sheetFormatPr defaultColWidth="9.140625" defaultRowHeight="15"/>
  <cols>
    <col min="1" max="1" width="7.140625" style="31" customWidth="1"/>
    <col min="2" max="2" width="48.5703125" style="31" customWidth="1"/>
    <col min="3" max="3" width="9.140625" style="31"/>
    <col min="4" max="4" width="21.85546875" style="310" customWidth="1"/>
    <col min="5" max="5" width="21.140625" style="310" customWidth="1"/>
    <col min="6" max="6" width="19.5703125" style="310" customWidth="1"/>
    <col min="7" max="7" width="14.5703125" style="313" bestFit="1" customWidth="1"/>
    <col min="8" max="9" width="15.85546875" style="296"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1"/>
  </cols>
  <sheetData>
    <row r="1" spans="1:20" ht="23.25" customHeight="1">
      <c r="A1" s="552" t="s">
        <v>544</v>
      </c>
      <c r="B1" s="552"/>
      <c r="C1" s="552"/>
      <c r="D1" s="552"/>
      <c r="E1" s="552"/>
      <c r="F1" s="552"/>
    </row>
    <row r="2" spans="1:20" ht="33" customHeight="1">
      <c r="A2" s="553" t="s">
        <v>552</v>
      </c>
      <c r="B2" s="553"/>
      <c r="C2" s="553"/>
      <c r="D2" s="553"/>
      <c r="E2" s="553"/>
      <c r="F2" s="553"/>
    </row>
    <row r="3" spans="1:20" ht="15" customHeight="1">
      <c r="A3" s="538" t="s">
        <v>280</v>
      </c>
      <c r="B3" s="538"/>
      <c r="C3" s="538"/>
      <c r="D3" s="538"/>
      <c r="E3" s="538"/>
      <c r="F3" s="538"/>
    </row>
    <row r="4" spans="1:20">
      <c r="A4" s="538"/>
      <c r="B4" s="538"/>
      <c r="C4" s="538"/>
      <c r="D4" s="538"/>
      <c r="E4" s="538"/>
      <c r="F4" s="538"/>
    </row>
    <row r="5" spans="1:20">
      <c r="A5" s="549" t="str">
        <f>'ngay thang'!B10</f>
        <v>Quý 1 năm 2024/Quarter I 2024</v>
      </c>
      <c r="B5" s="549"/>
      <c r="C5" s="549"/>
      <c r="D5" s="549"/>
      <c r="E5" s="549"/>
      <c r="F5" s="549"/>
    </row>
    <row r="6" spans="1:20">
      <c r="A6" s="249"/>
      <c r="B6" s="249"/>
      <c r="C6" s="249"/>
      <c r="D6" s="249"/>
      <c r="E6" s="249"/>
      <c r="F6" s="1"/>
    </row>
    <row r="7" spans="1:20" ht="30" customHeight="1">
      <c r="A7" s="526" t="s">
        <v>245</v>
      </c>
      <c r="B7" s="526"/>
      <c r="C7" s="526" t="s">
        <v>649</v>
      </c>
      <c r="D7" s="526"/>
      <c r="E7" s="526"/>
      <c r="F7" s="526"/>
    </row>
    <row r="8" spans="1:20" ht="30" customHeight="1">
      <c r="A8" s="526" t="s">
        <v>243</v>
      </c>
      <c r="B8" s="526"/>
      <c r="C8" s="526" t="s">
        <v>474</v>
      </c>
      <c r="D8" s="526"/>
      <c r="E8" s="526"/>
      <c r="F8" s="526"/>
    </row>
    <row r="9" spans="1:20" ht="30" customHeight="1">
      <c r="A9" s="535" t="s">
        <v>242</v>
      </c>
      <c r="B9" s="535"/>
      <c r="C9" s="535" t="s">
        <v>244</v>
      </c>
      <c r="D9" s="535"/>
      <c r="E9" s="535"/>
      <c r="F9" s="535"/>
    </row>
    <row r="10" spans="1:20" ht="30" customHeight="1">
      <c r="A10" s="535" t="s">
        <v>246</v>
      </c>
      <c r="B10" s="535"/>
      <c r="C10" s="535" t="str">
        <f>'ngay thang'!B14</f>
        <v>Ngày 09 tháng 04 năm 2024
09 Apr 2024</v>
      </c>
      <c r="D10" s="535"/>
      <c r="E10" s="535"/>
      <c r="F10" s="535"/>
    </row>
    <row r="11" spans="1:20" ht="24" customHeight="1">
      <c r="A11" s="244"/>
      <c r="B11" s="244"/>
      <c r="C11" s="244"/>
      <c r="D11" s="244"/>
      <c r="E11" s="244"/>
      <c r="F11" s="244"/>
    </row>
    <row r="12" spans="1:20" ht="21" customHeight="1">
      <c r="A12" s="286" t="s">
        <v>282</v>
      </c>
      <c r="D12" s="287"/>
      <c r="E12" s="287"/>
      <c r="F12" s="287"/>
    </row>
    <row r="13" spans="1:20" ht="43.5" customHeight="1">
      <c r="A13" s="288" t="s">
        <v>197</v>
      </c>
      <c r="B13" s="315" t="s">
        <v>173</v>
      </c>
      <c r="C13" s="315" t="s">
        <v>199</v>
      </c>
      <c r="D13" s="316" t="s">
        <v>304</v>
      </c>
      <c r="E13" s="316" t="s">
        <v>305</v>
      </c>
      <c r="F13" s="316" t="s">
        <v>228</v>
      </c>
    </row>
    <row r="14" spans="1:20" s="320" customFormat="1" ht="25.5">
      <c r="A14" s="317" t="s">
        <v>46</v>
      </c>
      <c r="B14" s="318" t="s">
        <v>417</v>
      </c>
      <c r="C14" s="318" t="s">
        <v>119</v>
      </c>
      <c r="D14" s="439">
        <v>210213172</v>
      </c>
      <c r="E14" s="439">
        <v>58021223</v>
      </c>
      <c r="F14" s="439">
        <v>210213172</v>
      </c>
      <c r="G14" s="329"/>
      <c r="H14" s="296"/>
      <c r="I14" s="296"/>
      <c r="J14" s="297"/>
      <c r="K14" s="297"/>
      <c r="L14" s="297"/>
      <c r="M14" s="297"/>
      <c r="N14" s="24"/>
      <c r="O14" s="24"/>
      <c r="P14" s="319"/>
      <c r="Q14" s="319"/>
      <c r="R14" s="319"/>
      <c r="S14" s="319"/>
      <c r="T14" s="319"/>
    </row>
    <row r="15" spans="1:20" s="320" customFormat="1" ht="25.5">
      <c r="A15" s="321">
        <v>1</v>
      </c>
      <c r="B15" s="322" t="s">
        <v>579</v>
      </c>
      <c r="C15" s="318"/>
      <c r="D15" s="439"/>
      <c r="E15" s="439"/>
      <c r="F15" s="439"/>
      <c r="G15" s="329"/>
      <c r="H15" s="296"/>
      <c r="I15" s="296"/>
      <c r="J15" s="297"/>
      <c r="K15" s="297"/>
      <c r="L15" s="297"/>
      <c r="M15" s="297"/>
      <c r="N15" s="24"/>
      <c r="O15" s="24"/>
      <c r="P15" s="319"/>
      <c r="Q15" s="319"/>
      <c r="R15" s="319"/>
      <c r="S15" s="319"/>
      <c r="T15" s="319"/>
    </row>
    <row r="16" spans="1:20" s="324" customFormat="1" ht="25.5">
      <c r="A16" s="321">
        <v>2</v>
      </c>
      <c r="B16" s="322" t="s">
        <v>418</v>
      </c>
      <c r="C16" s="322" t="s">
        <v>120</v>
      </c>
      <c r="D16" s="440">
        <v>206331900</v>
      </c>
      <c r="E16" s="441">
        <v>48000000</v>
      </c>
      <c r="F16" s="441">
        <v>206331900</v>
      </c>
      <c r="G16" s="330"/>
      <c r="H16" s="296"/>
      <c r="I16" s="296"/>
      <c r="J16" s="297"/>
      <c r="K16" s="297"/>
      <c r="L16" s="297"/>
      <c r="M16" s="297"/>
      <c r="N16" s="24"/>
      <c r="O16" s="24"/>
    </row>
    <row r="17" spans="1:20" s="324" customFormat="1" ht="25.5">
      <c r="A17" s="321">
        <v>3</v>
      </c>
      <c r="B17" s="322" t="s">
        <v>419</v>
      </c>
      <c r="C17" s="322" t="s">
        <v>121</v>
      </c>
      <c r="D17" s="441">
        <v>3881272</v>
      </c>
      <c r="E17" s="441">
        <v>10021223</v>
      </c>
      <c r="F17" s="441">
        <v>3881272</v>
      </c>
      <c r="G17" s="330"/>
      <c r="H17" s="296"/>
      <c r="I17" s="296"/>
      <c r="J17" s="297"/>
      <c r="K17" s="297"/>
      <c r="L17" s="297"/>
      <c r="M17" s="297"/>
      <c r="N17" s="24"/>
      <c r="O17" s="24"/>
    </row>
    <row r="18" spans="1:20" s="324" customFormat="1" ht="25.5">
      <c r="A18" s="321">
        <v>4</v>
      </c>
      <c r="B18" s="322" t="s">
        <v>420</v>
      </c>
      <c r="C18" s="322" t="s">
        <v>122</v>
      </c>
      <c r="D18" s="439"/>
      <c r="E18" s="439"/>
      <c r="F18" s="439"/>
      <c r="G18" s="330"/>
      <c r="H18" s="296"/>
      <c r="I18" s="296"/>
      <c r="J18" s="297"/>
      <c r="K18" s="297"/>
      <c r="L18" s="297"/>
      <c r="M18" s="297"/>
      <c r="N18" s="24"/>
      <c r="O18" s="24"/>
    </row>
    <row r="19" spans="1:20" s="320" customFormat="1" ht="25.5">
      <c r="A19" s="317" t="s">
        <v>56</v>
      </c>
      <c r="B19" s="318" t="s">
        <v>421</v>
      </c>
      <c r="C19" s="318" t="s">
        <v>123</v>
      </c>
      <c r="D19" s="439">
        <v>651427260</v>
      </c>
      <c r="E19" s="439">
        <v>621333320</v>
      </c>
      <c r="F19" s="439">
        <v>651427260</v>
      </c>
      <c r="G19" s="329"/>
      <c r="H19" s="296"/>
      <c r="I19" s="296"/>
      <c r="J19" s="297"/>
      <c r="K19" s="297"/>
      <c r="L19" s="297"/>
      <c r="M19" s="297"/>
      <c r="N19" s="24"/>
      <c r="O19" s="24"/>
      <c r="P19" s="319"/>
      <c r="Q19" s="319"/>
      <c r="R19" s="319"/>
      <c r="S19" s="319"/>
      <c r="T19" s="319"/>
    </row>
    <row r="20" spans="1:20" s="324" customFormat="1" ht="25.5">
      <c r="A20" s="321">
        <v>1</v>
      </c>
      <c r="B20" s="322" t="s">
        <v>422</v>
      </c>
      <c r="C20" s="322" t="s">
        <v>124</v>
      </c>
      <c r="D20" s="441">
        <v>238877499</v>
      </c>
      <c r="E20" s="441">
        <v>212142367</v>
      </c>
      <c r="F20" s="441">
        <v>238877499</v>
      </c>
      <c r="G20" s="330"/>
      <c r="H20" s="296"/>
      <c r="I20" s="296"/>
      <c r="J20" s="297"/>
      <c r="K20" s="297"/>
      <c r="L20" s="297"/>
      <c r="M20" s="297"/>
      <c r="N20" s="24"/>
      <c r="O20" s="24"/>
    </row>
    <row r="21" spans="1:20" s="324" customFormat="1" ht="25.5">
      <c r="A21" s="321">
        <v>2</v>
      </c>
      <c r="B21" s="322" t="s">
        <v>423</v>
      </c>
      <c r="C21" s="322" t="s">
        <v>125</v>
      </c>
      <c r="D21" s="441">
        <v>79669219</v>
      </c>
      <c r="E21" s="441">
        <v>79060803</v>
      </c>
      <c r="F21" s="441">
        <v>79669219</v>
      </c>
      <c r="G21" s="330"/>
      <c r="H21" s="296"/>
      <c r="I21" s="296"/>
      <c r="J21" s="297"/>
      <c r="K21" s="297"/>
      <c r="L21" s="297"/>
      <c r="M21" s="297"/>
      <c r="N21" s="24"/>
      <c r="O21" s="24"/>
    </row>
    <row r="22" spans="1:20" s="324" customFormat="1" ht="25.5">
      <c r="A22" s="321"/>
      <c r="B22" s="325" t="s">
        <v>253</v>
      </c>
      <c r="C22" s="322" t="s">
        <v>193</v>
      </c>
      <c r="D22" s="441">
        <v>60000000</v>
      </c>
      <c r="E22" s="441">
        <v>60000000</v>
      </c>
      <c r="F22" s="441">
        <v>60000000</v>
      </c>
      <c r="G22" s="330"/>
      <c r="H22" s="296"/>
      <c r="I22" s="296"/>
      <c r="J22" s="297"/>
      <c r="K22" s="297"/>
      <c r="L22" s="297"/>
      <c r="M22" s="297"/>
      <c r="N22" s="24"/>
      <c r="O22" s="24"/>
    </row>
    <row r="23" spans="1:20" s="324" customFormat="1" ht="25.5">
      <c r="A23" s="321"/>
      <c r="B23" s="325" t="s">
        <v>254</v>
      </c>
      <c r="C23" s="322" t="s">
        <v>194</v>
      </c>
      <c r="D23" s="441">
        <v>3169219</v>
      </c>
      <c r="E23" s="441">
        <v>2560803</v>
      </c>
      <c r="F23" s="441">
        <v>3169219</v>
      </c>
      <c r="G23" s="330"/>
      <c r="H23" s="296"/>
      <c r="I23" s="296"/>
      <c r="J23" s="297"/>
      <c r="K23" s="297"/>
      <c r="L23" s="297"/>
      <c r="M23" s="297"/>
      <c r="N23" s="24"/>
      <c r="O23" s="24"/>
    </row>
    <row r="24" spans="1:20" s="324" customFormat="1" ht="25.5">
      <c r="A24" s="321"/>
      <c r="B24" s="325" t="s">
        <v>255</v>
      </c>
      <c r="C24" s="322" t="s">
        <v>229</v>
      </c>
      <c r="D24" s="441">
        <v>16500000</v>
      </c>
      <c r="E24" s="441">
        <v>16500000</v>
      </c>
      <c r="F24" s="441">
        <v>16500000</v>
      </c>
      <c r="G24" s="330"/>
      <c r="H24" s="296"/>
      <c r="I24" s="296"/>
      <c r="J24" s="297"/>
      <c r="K24" s="297"/>
      <c r="L24" s="297"/>
      <c r="M24" s="297"/>
      <c r="N24" s="24"/>
      <c r="O24" s="24"/>
    </row>
    <row r="25" spans="1:20" s="324" customFormat="1" ht="55.5" customHeight="1">
      <c r="A25" s="321">
        <v>3</v>
      </c>
      <c r="B25" s="326" t="s">
        <v>553</v>
      </c>
      <c r="C25" s="322" t="s">
        <v>126</v>
      </c>
      <c r="D25" s="441">
        <v>89100000</v>
      </c>
      <c r="E25" s="441">
        <v>89100000</v>
      </c>
      <c r="F25" s="441">
        <v>89100000</v>
      </c>
      <c r="G25" s="330"/>
      <c r="H25" s="296"/>
      <c r="I25" s="296"/>
      <c r="J25" s="297"/>
      <c r="K25" s="297"/>
      <c r="L25" s="297"/>
      <c r="M25" s="297"/>
      <c r="N25" s="24"/>
      <c r="O25" s="24"/>
    </row>
    <row r="26" spans="1:20" s="324" customFormat="1" ht="25.5">
      <c r="A26" s="321"/>
      <c r="B26" s="322" t="s">
        <v>424</v>
      </c>
      <c r="C26" s="322" t="s">
        <v>192</v>
      </c>
      <c r="D26" s="441">
        <v>49500000</v>
      </c>
      <c r="E26" s="441">
        <v>49500000</v>
      </c>
      <c r="F26" s="441">
        <v>49500000</v>
      </c>
      <c r="G26" s="330"/>
      <c r="H26" s="296"/>
      <c r="I26" s="296"/>
      <c r="J26" s="297"/>
      <c r="K26" s="297"/>
      <c r="L26" s="297"/>
      <c r="M26" s="297"/>
      <c r="N26" s="24"/>
      <c r="O26" s="24"/>
    </row>
    <row r="27" spans="1:20" s="324" customFormat="1" ht="51">
      <c r="A27" s="321"/>
      <c r="B27" s="322" t="s">
        <v>425</v>
      </c>
      <c r="C27" s="322" t="s">
        <v>195</v>
      </c>
      <c r="D27" s="441">
        <v>39600000</v>
      </c>
      <c r="E27" s="441">
        <v>39600000</v>
      </c>
      <c r="F27" s="441">
        <v>39600000</v>
      </c>
      <c r="G27" s="330"/>
      <c r="H27" s="296"/>
      <c r="I27" s="296"/>
      <c r="J27" s="297"/>
      <c r="K27" s="297"/>
      <c r="L27" s="297"/>
      <c r="M27" s="297"/>
      <c r="N27" s="24"/>
      <c r="O27" s="24"/>
    </row>
    <row r="28" spans="1:20" s="324" customFormat="1" ht="25.5">
      <c r="A28" s="321">
        <v>4</v>
      </c>
      <c r="B28" s="322" t="s">
        <v>554</v>
      </c>
      <c r="C28" s="322"/>
      <c r="D28" s="439"/>
      <c r="E28" s="439"/>
      <c r="F28" s="439"/>
      <c r="G28" s="330"/>
      <c r="H28" s="296"/>
      <c r="I28" s="296"/>
      <c r="J28" s="297"/>
      <c r="K28" s="297"/>
      <c r="L28" s="297"/>
      <c r="M28" s="297"/>
      <c r="N28" s="24"/>
      <c r="O28" s="24"/>
    </row>
    <row r="29" spans="1:20" s="324" customFormat="1" ht="25.5">
      <c r="A29" s="321">
        <v>5</v>
      </c>
      <c r="B29" s="322" t="s">
        <v>555</v>
      </c>
      <c r="C29" s="322"/>
      <c r="D29" s="439"/>
      <c r="E29" s="439"/>
      <c r="F29" s="439"/>
      <c r="G29" s="330"/>
      <c r="H29" s="296"/>
      <c r="I29" s="296"/>
      <c r="J29" s="297"/>
      <c r="K29" s="297"/>
      <c r="L29" s="297"/>
      <c r="M29" s="297"/>
      <c r="N29" s="24"/>
      <c r="O29" s="24"/>
    </row>
    <row r="30" spans="1:20" s="324" customFormat="1" ht="25.5">
      <c r="A30" s="321">
        <v>6</v>
      </c>
      <c r="B30" s="322" t="s">
        <v>426</v>
      </c>
      <c r="C30" s="322" t="s">
        <v>127</v>
      </c>
      <c r="D30" s="441"/>
      <c r="E30" s="441">
        <v>18437828</v>
      </c>
      <c r="F30" s="441"/>
      <c r="G30" s="330"/>
      <c r="H30" s="296"/>
      <c r="I30" s="296"/>
      <c r="J30" s="297"/>
      <c r="K30" s="297"/>
      <c r="L30" s="297"/>
      <c r="M30" s="297"/>
      <c r="N30" s="24"/>
      <c r="O30" s="24"/>
    </row>
    <row r="31" spans="1:20" s="324" customFormat="1" ht="63.75">
      <c r="A31" s="321">
        <v>7</v>
      </c>
      <c r="B31" s="322" t="s">
        <v>427</v>
      </c>
      <c r="C31" s="322" t="s">
        <v>128</v>
      </c>
      <c r="D31" s="441">
        <v>45000000</v>
      </c>
      <c r="E31" s="441">
        <v>45000000</v>
      </c>
      <c r="F31" s="441">
        <v>45000000</v>
      </c>
      <c r="G31" s="330"/>
      <c r="H31" s="296"/>
      <c r="I31" s="296"/>
      <c r="J31" s="297"/>
      <c r="K31" s="297"/>
      <c r="L31" s="297"/>
      <c r="M31" s="297"/>
      <c r="N31" s="24"/>
      <c r="O31" s="24"/>
    </row>
    <row r="32" spans="1:20" s="324" customFormat="1" ht="138.75" customHeight="1">
      <c r="A32" s="321">
        <v>8</v>
      </c>
      <c r="B32" s="326" t="s">
        <v>428</v>
      </c>
      <c r="C32" s="322" t="s">
        <v>129</v>
      </c>
      <c r="D32" s="439"/>
      <c r="E32" s="442"/>
      <c r="F32" s="439"/>
      <c r="G32" s="330"/>
      <c r="H32" s="296"/>
      <c r="I32" s="296"/>
      <c r="J32" s="297"/>
      <c r="K32" s="297"/>
      <c r="L32" s="297"/>
      <c r="M32" s="297"/>
      <c r="N32" s="24"/>
      <c r="O32" s="24"/>
    </row>
    <row r="33" spans="1:20" s="324" customFormat="1" ht="51">
      <c r="A33" s="321">
        <v>9</v>
      </c>
      <c r="B33" s="322" t="s">
        <v>429</v>
      </c>
      <c r="C33" s="322" t="s">
        <v>130</v>
      </c>
      <c r="D33" s="441">
        <v>198692274</v>
      </c>
      <c r="E33" s="441">
        <v>176247842</v>
      </c>
      <c r="F33" s="441">
        <v>198692274</v>
      </c>
      <c r="G33" s="330"/>
      <c r="H33" s="296"/>
      <c r="I33" s="296"/>
      <c r="J33" s="297"/>
      <c r="K33" s="297"/>
      <c r="L33" s="297"/>
      <c r="M33" s="297"/>
      <c r="N33" s="24"/>
      <c r="O33" s="24"/>
    </row>
    <row r="34" spans="1:20" s="324" customFormat="1" ht="25.5">
      <c r="A34" s="321"/>
      <c r="B34" s="322" t="s">
        <v>296</v>
      </c>
      <c r="C34" s="322" t="s">
        <v>298</v>
      </c>
      <c r="D34" s="441">
        <v>147898860</v>
      </c>
      <c r="E34" s="441">
        <v>129959862</v>
      </c>
      <c r="F34" s="441">
        <v>147898860</v>
      </c>
      <c r="G34" s="330"/>
      <c r="H34" s="296"/>
      <c r="I34" s="296"/>
      <c r="J34" s="297"/>
      <c r="K34" s="297"/>
      <c r="L34" s="297"/>
      <c r="M34" s="297"/>
      <c r="N34" s="24"/>
      <c r="O34" s="24"/>
    </row>
    <row r="35" spans="1:20" s="324" customFormat="1" ht="25.5">
      <c r="A35" s="321"/>
      <c r="B35" s="322" t="s">
        <v>297</v>
      </c>
      <c r="C35" s="322" t="s">
        <v>299</v>
      </c>
      <c r="D35" s="441">
        <v>50793414</v>
      </c>
      <c r="E35" s="441">
        <v>46287980</v>
      </c>
      <c r="F35" s="441">
        <v>50793414</v>
      </c>
      <c r="G35" s="330"/>
      <c r="H35" s="296"/>
      <c r="I35" s="296"/>
      <c r="J35" s="297"/>
      <c r="K35" s="297"/>
      <c r="L35" s="297"/>
      <c r="M35" s="297"/>
      <c r="N35" s="24"/>
      <c r="O35" s="24"/>
    </row>
    <row r="36" spans="1:20" s="324" customFormat="1" ht="25.5">
      <c r="A36" s="321"/>
      <c r="B36" s="322" t="s">
        <v>464</v>
      </c>
      <c r="C36" s="322" t="s">
        <v>465</v>
      </c>
      <c r="D36" s="439"/>
      <c r="E36" s="439"/>
      <c r="F36" s="439"/>
      <c r="G36" s="330"/>
      <c r="H36" s="296"/>
      <c r="I36" s="296"/>
      <c r="J36" s="297"/>
      <c r="K36" s="297"/>
      <c r="L36" s="297"/>
      <c r="M36" s="297"/>
      <c r="N36" s="24"/>
      <c r="O36" s="24"/>
    </row>
    <row r="37" spans="1:20" s="324" customFormat="1" ht="25.5">
      <c r="A37" s="321">
        <v>10</v>
      </c>
      <c r="B37" s="322" t="s">
        <v>430</v>
      </c>
      <c r="C37" s="322" t="s">
        <v>131</v>
      </c>
      <c r="D37" s="442">
        <v>88268</v>
      </c>
      <c r="E37" s="442">
        <v>1344480</v>
      </c>
      <c r="F37" s="441">
        <v>88268</v>
      </c>
      <c r="G37" s="330"/>
      <c r="H37" s="296"/>
      <c r="I37" s="296"/>
      <c r="J37" s="297"/>
      <c r="K37" s="297"/>
      <c r="L37" s="297"/>
      <c r="M37" s="297"/>
      <c r="N37" s="24"/>
      <c r="O37" s="24"/>
    </row>
    <row r="38" spans="1:20" s="324" customFormat="1" ht="25.5">
      <c r="A38" s="321"/>
      <c r="B38" s="322" t="s">
        <v>300</v>
      </c>
      <c r="C38" s="322" t="s">
        <v>132</v>
      </c>
      <c r="D38" s="441">
        <v>88268</v>
      </c>
      <c r="E38" s="442">
        <v>94484</v>
      </c>
      <c r="F38" s="441">
        <v>88268</v>
      </c>
      <c r="G38" s="330"/>
      <c r="H38" s="296"/>
      <c r="I38" s="296"/>
      <c r="J38" s="297"/>
      <c r="K38" s="297"/>
      <c r="L38" s="297"/>
      <c r="M38" s="297"/>
      <c r="N38" s="24"/>
      <c r="O38" s="24"/>
    </row>
    <row r="39" spans="1:20" s="324" customFormat="1" ht="25.5">
      <c r="A39" s="321"/>
      <c r="B39" s="322" t="s">
        <v>431</v>
      </c>
      <c r="C39" s="322" t="s">
        <v>196</v>
      </c>
      <c r="D39" s="441"/>
      <c r="E39" s="441">
        <v>1249996</v>
      </c>
      <c r="F39" s="441"/>
      <c r="G39" s="330"/>
      <c r="H39" s="296"/>
      <c r="I39" s="296"/>
      <c r="J39" s="297"/>
      <c r="K39" s="297"/>
      <c r="L39" s="297"/>
      <c r="M39" s="297"/>
      <c r="N39" s="24"/>
      <c r="O39" s="24"/>
    </row>
    <row r="40" spans="1:20" s="324" customFormat="1" ht="25.5">
      <c r="A40" s="321"/>
      <c r="B40" s="322" t="s">
        <v>301</v>
      </c>
      <c r="C40" s="322" t="s">
        <v>191</v>
      </c>
      <c r="D40" s="439"/>
      <c r="E40" s="439"/>
      <c r="F40" s="439"/>
      <c r="G40" s="330"/>
      <c r="H40" s="296"/>
      <c r="I40" s="296"/>
      <c r="J40" s="297"/>
      <c r="K40" s="297"/>
      <c r="L40" s="297"/>
      <c r="M40" s="297"/>
      <c r="N40" s="24"/>
      <c r="O40" s="24"/>
    </row>
    <row r="41" spans="1:20" s="324" customFormat="1" ht="25.5">
      <c r="A41" s="321" t="s">
        <v>133</v>
      </c>
      <c r="B41" s="318" t="s">
        <v>432</v>
      </c>
      <c r="C41" s="322" t="s">
        <v>134</v>
      </c>
      <c r="D41" s="443">
        <v>-441214088</v>
      </c>
      <c r="E41" s="443">
        <v>-563312097</v>
      </c>
      <c r="F41" s="443">
        <v>-441214088</v>
      </c>
      <c r="G41" s="330"/>
      <c r="H41" s="296"/>
      <c r="I41" s="296"/>
      <c r="J41" s="297"/>
      <c r="K41" s="297"/>
      <c r="L41" s="297"/>
      <c r="M41" s="297"/>
      <c r="N41" s="24"/>
      <c r="O41" s="24"/>
    </row>
    <row r="42" spans="1:20" s="324" customFormat="1" ht="25.5">
      <c r="A42" s="321" t="s">
        <v>135</v>
      </c>
      <c r="B42" s="318" t="s">
        <v>433</v>
      </c>
      <c r="C42" s="322" t="s">
        <v>136</v>
      </c>
      <c r="D42" s="443">
        <v>6868864600</v>
      </c>
      <c r="E42" s="443">
        <v>3067698647</v>
      </c>
      <c r="F42" s="443">
        <v>6868864600</v>
      </c>
      <c r="G42" s="330"/>
      <c r="H42" s="296"/>
      <c r="I42" s="296"/>
      <c r="J42" s="297"/>
      <c r="K42" s="297"/>
      <c r="L42" s="297"/>
      <c r="M42" s="297"/>
      <c r="N42" s="24"/>
      <c r="O42" s="24"/>
    </row>
    <row r="43" spans="1:20" s="324" customFormat="1" ht="51">
      <c r="A43" s="321">
        <v>1</v>
      </c>
      <c r="B43" s="322" t="s">
        <v>556</v>
      </c>
      <c r="C43" s="322" t="s">
        <v>137</v>
      </c>
      <c r="D43" s="444">
        <v>6949584715</v>
      </c>
      <c r="E43" s="442">
        <v>-2344164709</v>
      </c>
      <c r="F43" s="444">
        <v>6949584715</v>
      </c>
      <c r="G43" s="330"/>
      <c r="H43" s="296"/>
      <c r="I43" s="296"/>
      <c r="J43" s="297"/>
      <c r="K43" s="297"/>
      <c r="L43" s="297"/>
      <c r="M43" s="297"/>
      <c r="N43" s="24"/>
      <c r="O43" s="24"/>
    </row>
    <row r="44" spans="1:20" s="324" customFormat="1" ht="25.5">
      <c r="A44" s="321">
        <v>2</v>
      </c>
      <c r="B44" s="322" t="s">
        <v>435</v>
      </c>
      <c r="C44" s="322" t="s">
        <v>138</v>
      </c>
      <c r="D44" s="442">
        <v>-80720115</v>
      </c>
      <c r="E44" s="442">
        <v>5411863356</v>
      </c>
      <c r="F44" s="442">
        <v>-80720115</v>
      </c>
      <c r="G44" s="330"/>
      <c r="H44" s="296"/>
      <c r="I44" s="296"/>
      <c r="J44" s="297"/>
      <c r="K44" s="297"/>
      <c r="L44" s="297"/>
      <c r="M44" s="297"/>
      <c r="N44" s="24"/>
      <c r="O44" s="24"/>
    </row>
    <row r="45" spans="1:20" s="324" customFormat="1" ht="51">
      <c r="A45" s="321" t="s">
        <v>139</v>
      </c>
      <c r="B45" s="318" t="s">
        <v>436</v>
      </c>
      <c r="C45" s="322" t="s">
        <v>140</v>
      </c>
      <c r="D45" s="443">
        <v>6427650512</v>
      </c>
      <c r="E45" s="443">
        <v>2504386550</v>
      </c>
      <c r="F45" s="443">
        <v>6427650512</v>
      </c>
      <c r="G45" s="330"/>
      <c r="H45" s="296"/>
      <c r="I45" s="296"/>
      <c r="J45" s="297"/>
      <c r="K45" s="297"/>
      <c r="L45" s="297"/>
      <c r="M45" s="297"/>
      <c r="N45" s="24"/>
      <c r="O45" s="24"/>
    </row>
    <row r="46" spans="1:20" s="324" customFormat="1" ht="25.5">
      <c r="A46" s="321" t="s">
        <v>67</v>
      </c>
      <c r="B46" s="318" t="s">
        <v>437</v>
      </c>
      <c r="C46" s="322" t="s">
        <v>141</v>
      </c>
      <c r="D46" s="443">
        <v>75817744995</v>
      </c>
      <c r="E46" s="443">
        <v>69909998385</v>
      </c>
      <c r="F46" s="443">
        <v>75817744995</v>
      </c>
      <c r="G46" s="330"/>
      <c r="H46" s="296"/>
      <c r="I46" s="296"/>
      <c r="J46" s="297"/>
      <c r="K46" s="297"/>
      <c r="L46" s="297"/>
      <c r="M46" s="297"/>
      <c r="N46" s="24"/>
      <c r="O46" s="24"/>
    </row>
    <row r="47" spans="1:20" s="324" customFormat="1" ht="38.25">
      <c r="A47" s="321" t="s">
        <v>142</v>
      </c>
      <c r="B47" s="318" t="s">
        <v>438</v>
      </c>
      <c r="C47" s="322" t="s">
        <v>143</v>
      </c>
      <c r="D47" s="443">
        <v>12992787273</v>
      </c>
      <c r="E47" s="443">
        <v>5907746610</v>
      </c>
      <c r="F47" s="443">
        <v>12992787273</v>
      </c>
      <c r="G47" s="330"/>
      <c r="H47" s="296"/>
      <c r="I47" s="296"/>
      <c r="J47" s="297"/>
      <c r="K47" s="297"/>
      <c r="L47" s="297"/>
      <c r="M47" s="297"/>
      <c r="N47" s="24"/>
      <c r="O47" s="24"/>
      <c r="P47" s="323"/>
      <c r="Q47" s="323"/>
      <c r="R47" s="323"/>
      <c r="S47" s="323"/>
      <c r="T47" s="323"/>
    </row>
    <row r="48" spans="1:20" s="324" customFormat="1" ht="51">
      <c r="A48" s="321">
        <v>1</v>
      </c>
      <c r="B48" s="322" t="s">
        <v>439</v>
      </c>
      <c r="C48" s="322" t="s">
        <v>302</v>
      </c>
      <c r="D48" s="442">
        <v>6427650512</v>
      </c>
      <c r="E48" s="441">
        <v>2504386550</v>
      </c>
      <c r="F48" s="441">
        <v>6427650512</v>
      </c>
      <c r="G48" s="330"/>
      <c r="H48" s="296"/>
      <c r="I48" s="296"/>
      <c r="J48" s="297"/>
      <c r="K48" s="297"/>
      <c r="L48" s="297"/>
      <c r="M48" s="297"/>
      <c r="N48" s="24"/>
      <c r="O48" s="24"/>
    </row>
    <row r="49" spans="1:15" s="324" customFormat="1" ht="51">
      <c r="A49" s="321">
        <v>2</v>
      </c>
      <c r="B49" s="322" t="s">
        <v>557</v>
      </c>
      <c r="C49" s="322" t="s">
        <v>303</v>
      </c>
      <c r="D49" s="439"/>
      <c r="E49" s="439"/>
      <c r="F49" s="439"/>
      <c r="G49" s="330"/>
      <c r="H49" s="296"/>
      <c r="I49" s="296"/>
      <c r="J49" s="297"/>
      <c r="K49" s="297"/>
      <c r="L49" s="297"/>
      <c r="M49" s="297"/>
      <c r="N49" s="24"/>
      <c r="O49" s="24"/>
    </row>
    <row r="50" spans="1:15" s="324" customFormat="1" ht="51">
      <c r="A50" s="321">
        <v>3</v>
      </c>
      <c r="B50" s="322" t="s">
        <v>626</v>
      </c>
      <c r="C50" s="322" t="s">
        <v>144</v>
      </c>
      <c r="D50" s="442">
        <v>6565136761</v>
      </c>
      <c r="E50" s="444">
        <v>3403360060</v>
      </c>
      <c r="F50" s="444">
        <v>6565136761</v>
      </c>
      <c r="G50" s="330"/>
      <c r="H50" s="296"/>
      <c r="I50" s="296"/>
      <c r="J50" s="297"/>
      <c r="K50" s="297"/>
      <c r="L50" s="297"/>
      <c r="M50" s="297"/>
      <c r="N50" s="24"/>
      <c r="O50" s="24"/>
    </row>
    <row r="51" spans="1:15" s="324" customFormat="1" ht="25.5">
      <c r="A51" s="321" t="s">
        <v>145</v>
      </c>
      <c r="B51" s="318" t="s">
        <v>440</v>
      </c>
      <c r="C51" s="322" t="s">
        <v>146</v>
      </c>
      <c r="D51" s="439">
        <v>88810532268</v>
      </c>
      <c r="E51" s="439">
        <v>75817744995</v>
      </c>
      <c r="F51" s="439">
        <v>88810532268</v>
      </c>
      <c r="G51" s="330"/>
      <c r="H51" s="296"/>
      <c r="I51" s="296"/>
      <c r="J51" s="297"/>
      <c r="K51" s="297"/>
      <c r="L51" s="297"/>
      <c r="M51" s="297"/>
      <c r="N51" s="24"/>
      <c r="O51" s="24"/>
    </row>
    <row r="52" spans="1:15" s="324" customFormat="1" ht="38.25">
      <c r="A52" s="321" t="s">
        <v>256</v>
      </c>
      <c r="B52" s="318" t="s">
        <v>441</v>
      </c>
      <c r="C52" s="322" t="s">
        <v>257</v>
      </c>
      <c r="D52" s="439"/>
      <c r="E52" s="439"/>
      <c r="F52" s="441"/>
      <c r="G52" s="330"/>
      <c r="H52" s="296"/>
      <c r="I52" s="296"/>
      <c r="J52" s="24"/>
      <c r="K52" s="24"/>
      <c r="L52" s="24"/>
      <c r="M52" s="24"/>
      <c r="N52" s="24"/>
      <c r="O52" s="24"/>
    </row>
    <row r="53" spans="1:15" s="324" customFormat="1" ht="38.25">
      <c r="A53" s="321"/>
      <c r="B53" s="322" t="s">
        <v>442</v>
      </c>
      <c r="C53" s="322" t="s">
        <v>258</v>
      </c>
      <c r="D53" s="439"/>
      <c r="E53" s="445"/>
      <c r="F53" s="441"/>
      <c r="G53" s="330"/>
      <c r="H53" s="296"/>
      <c r="I53" s="296"/>
      <c r="J53" s="24"/>
      <c r="K53" s="24"/>
      <c r="L53" s="24"/>
      <c r="M53" s="24"/>
      <c r="N53" s="24"/>
      <c r="O53" s="24"/>
    </row>
    <row r="54" spans="1:15">
      <c r="A54" s="264"/>
      <c r="B54" s="264"/>
      <c r="C54" s="26"/>
      <c r="D54" s="26"/>
      <c r="E54" s="327"/>
      <c r="F54" s="265"/>
    </row>
    <row r="55" spans="1:15" s="1" customFormat="1" ht="12.75">
      <c r="A55" s="25" t="str">
        <f>BCTaiSan_06027!A60</f>
        <v>Đại diện được ủy quyền của Ngân hàng giám sát</v>
      </c>
      <c r="B55" s="264"/>
      <c r="C55" s="26"/>
      <c r="D55" s="27" t="str">
        <f>BCTaiSan_06027!D60</f>
        <v>Đại diện được ủy quyền của Công ty quản lý Quỹ</v>
      </c>
      <c r="E55" s="27"/>
      <c r="F55" s="265"/>
      <c r="G55" s="331"/>
      <c r="H55" s="296"/>
      <c r="I55" s="296"/>
      <c r="J55" s="24"/>
      <c r="K55" s="24"/>
      <c r="L55" s="24"/>
      <c r="M55" s="24"/>
      <c r="N55" s="24"/>
      <c r="O55" s="24"/>
    </row>
    <row r="56" spans="1:15" s="1" customFormat="1" ht="12.75">
      <c r="A56" s="280" t="s">
        <v>176</v>
      </c>
      <c r="B56" s="264"/>
      <c r="C56" s="26"/>
      <c r="D56" s="281" t="s">
        <v>177</v>
      </c>
      <c r="E56" s="281"/>
      <c r="F56" s="265"/>
      <c r="G56" s="331"/>
      <c r="H56" s="296"/>
      <c r="I56" s="296"/>
      <c r="J56" s="24"/>
      <c r="K56" s="24"/>
      <c r="L56" s="24"/>
      <c r="M56" s="24"/>
      <c r="N56" s="24"/>
      <c r="O56" s="24"/>
    </row>
    <row r="57" spans="1:15" s="1" customFormat="1" ht="12.75">
      <c r="A57" s="264"/>
      <c r="B57" s="264"/>
      <c r="C57" s="26"/>
      <c r="D57" s="26"/>
      <c r="E57" s="26"/>
      <c r="F57" s="265"/>
      <c r="G57" s="331"/>
      <c r="H57" s="296"/>
      <c r="I57" s="296"/>
      <c r="J57" s="24"/>
      <c r="K57" s="24"/>
      <c r="L57" s="24"/>
      <c r="M57" s="24"/>
      <c r="N57" s="24"/>
      <c r="O57" s="24"/>
    </row>
    <row r="58" spans="1:15" s="1" customFormat="1" ht="12.75">
      <c r="A58" s="264"/>
      <c r="B58" s="264"/>
      <c r="C58" s="26"/>
      <c r="D58" s="26"/>
      <c r="E58" s="26"/>
      <c r="F58" s="265"/>
      <c r="G58" s="331"/>
      <c r="H58" s="296"/>
      <c r="I58" s="296"/>
      <c r="J58" s="24"/>
      <c r="K58" s="24"/>
      <c r="L58" s="24"/>
      <c r="M58" s="24"/>
      <c r="N58" s="24"/>
      <c r="O58" s="24"/>
    </row>
    <row r="59" spans="1:15" s="1" customFormat="1" ht="12.75">
      <c r="A59" s="264"/>
      <c r="B59" s="264"/>
      <c r="C59" s="26"/>
      <c r="D59" s="26"/>
      <c r="E59" s="26"/>
      <c r="F59" s="265"/>
      <c r="G59" s="331"/>
      <c r="H59" s="296"/>
      <c r="I59" s="296"/>
      <c r="J59" s="24"/>
      <c r="K59" s="24"/>
      <c r="L59" s="24"/>
      <c r="M59" s="24"/>
      <c r="N59" s="24"/>
      <c r="O59" s="24"/>
    </row>
    <row r="60" spans="1:15" s="1" customFormat="1" ht="12.75">
      <c r="A60" s="264"/>
      <c r="B60" s="264"/>
      <c r="C60" s="26"/>
      <c r="D60" s="26"/>
      <c r="E60" s="26"/>
      <c r="F60" s="265"/>
      <c r="G60" s="331"/>
      <c r="H60" s="296"/>
      <c r="I60" s="296"/>
      <c r="J60" s="24"/>
      <c r="K60" s="24"/>
      <c r="L60" s="24"/>
      <c r="M60" s="24"/>
      <c r="N60" s="24"/>
      <c r="O60" s="24"/>
    </row>
    <row r="61" spans="1:15" s="1" customFormat="1" ht="12.75">
      <c r="A61" s="264"/>
      <c r="B61" s="264"/>
      <c r="C61" s="26"/>
      <c r="D61" s="26"/>
      <c r="E61" s="26"/>
      <c r="F61" s="265"/>
      <c r="G61" s="331"/>
      <c r="H61" s="296"/>
      <c r="I61" s="296"/>
      <c r="J61" s="24"/>
      <c r="K61" s="24"/>
      <c r="L61" s="24"/>
      <c r="M61" s="24"/>
      <c r="N61" s="24"/>
      <c r="O61" s="24"/>
    </row>
    <row r="62" spans="1:15" s="1" customFormat="1" ht="12.75">
      <c r="A62" s="264"/>
      <c r="B62" s="264"/>
      <c r="C62" s="26"/>
      <c r="D62" s="26"/>
      <c r="E62" s="26"/>
      <c r="F62" s="265"/>
      <c r="G62" s="331"/>
      <c r="H62" s="296"/>
      <c r="I62" s="296"/>
      <c r="J62" s="24"/>
      <c r="K62" s="24"/>
      <c r="L62" s="24"/>
      <c r="M62" s="24"/>
      <c r="N62" s="24"/>
      <c r="O62" s="24"/>
    </row>
    <row r="63" spans="1:15" s="1" customFormat="1" ht="12.75">
      <c r="A63" s="28"/>
      <c r="B63" s="28"/>
      <c r="C63" s="26"/>
      <c r="D63" s="29"/>
      <c r="E63" s="29"/>
      <c r="F63" s="265"/>
      <c r="G63" s="331"/>
      <c r="H63" s="296"/>
      <c r="I63" s="296"/>
      <c r="J63" s="24"/>
      <c r="K63" s="24"/>
      <c r="L63" s="24"/>
      <c r="M63" s="24"/>
      <c r="N63" s="24"/>
      <c r="O63" s="24"/>
    </row>
    <row r="64" spans="1:15" s="1" customFormat="1" ht="12.75">
      <c r="A64" s="25" t="s">
        <v>237</v>
      </c>
      <c r="B64" s="264"/>
      <c r="C64" s="26"/>
      <c r="D64" s="27" t="s">
        <v>475</v>
      </c>
      <c r="E64" s="27"/>
      <c r="F64" s="265"/>
      <c r="G64" s="331"/>
      <c r="H64" s="296"/>
      <c r="I64" s="296"/>
      <c r="J64" s="24"/>
      <c r="K64" s="24"/>
      <c r="L64" s="24"/>
      <c r="M64" s="24"/>
      <c r="N64" s="24"/>
      <c r="O64" s="24"/>
    </row>
    <row r="65" spans="1:15" s="1" customFormat="1" ht="12.75">
      <c r="A65" s="25" t="s">
        <v>635</v>
      </c>
      <c r="B65" s="264"/>
      <c r="C65" s="26"/>
      <c r="D65" s="27"/>
      <c r="E65" s="27"/>
      <c r="F65" s="265"/>
      <c r="G65" s="331"/>
      <c r="H65" s="296"/>
      <c r="I65" s="296"/>
      <c r="J65" s="24"/>
      <c r="K65" s="24"/>
      <c r="L65" s="24"/>
      <c r="M65" s="24"/>
      <c r="N65" s="24"/>
      <c r="O65" s="24"/>
    </row>
    <row r="66" spans="1:15" s="1" customFormat="1" ht="12.75">
      <c r="A66" s="1" t="s">
        <v>238</v>
      </c>
      <c r="B66" s="264"/>
      <c r="C66" s="26"/>
      <c r="D66" s="26"/>
      <c r="E66" s="26"/>
      <c r="F66" s="265"/>
      <c r="G66" s="331"/>
      <c r="H66" s="296"/>
      <c r="I66" s="296"/>
      <c r="J66" s="24"/>
      <c r="K66" s="24"/>
      <c r="L66" s="24"/>
      <c r="M66" s="24"/>
      <c r="N66" s="24"/>
      <c r="O66" s="24"/>
    </row>
    <row r="67" spans="1:15">
      <c r="A67" s="264"/>
      <c r="B67" s="264"/>
      <c r="C67" s="26"/>
      <c r="D67" s="26"/>
      <c r="E67" s="327"/>
      <c r="F67" s="26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1"/>
  <sheetViews>
    <sheetView tabSelected="1" view="pageBreakPreview" topLeftCell="A33" zoomScaleNormal="100" zoomScaleSheetLayoutView="100" workbookViewId="0">
      <selection activeCell="G48" sqref="G48"/>
    </sheetView>
  </sheetViews>
  <sheetFormatPr defaultColWidth="9.140625" defaultRowHeight="15"/>
  <cols>
    <col min="1" max="1" width="6" style="30" customWidth="1"/>
    <col min="2" max="2" width="33.7109375" style="31" customWidth="1"/>
    <col min="3" max="3" width="12.28515625" style="31" customWidth="1"/>
    <col min="4" max="4" width="14.85546875" style="31" customWidth="1"/>
    <col min="5" max="5" width="20" style="31" customWidth="1"/>
    <col min="6" max="6" width="27" style="31" customWidth="1"/>
    <col min="7" max="7" width="18.42578125" style="31" customWidth="1"/>
    <col min="8" max="8" width="2.5703125" style="31" customWidth="1"/>
    <col min="9" max="9" width="14.28515625" style="250" customWidth="1"/>
    <col min="10" max="10" width="11.28515625" style="250" bestFit="1" customWidth="1"/>
    <col min="11" max="11" width="15" style="250" bestFit="1" customWidth="1"/>
    <col min="12" max="12" width="13.28515625" style="250" bestFit="1" customWidth="1"/>
    <col min="13" max="13" width="19.5703125" style="250" bestFit="1" customWidth="1"/>
    <col min="14" max="14" width="7.5703125" style="250" customWidth="1"/>
    <col min="15" max="15" width="13.28515625" style="250" bestFit="1" customWidth="1"/>
    <col min="16" max="16" width="8.7109375" style="250"/>
    <col min="17" max="18" width="9.140625" style="24"/>
    <col min="19" max="16384" width="9.140625" style="31"/>
  </cols>
  <sheetData>
    <row r="1" spans="1:18" ht="25.5" customHeight="1">
      <c r="A1" s="552" t="s">
        <v>544</v>
      </c>
      <c r="B1" s="552"/>
      <c r="C1" s="552"/>
      <c r="D1" s="552"/>
      <c r="E1" s="552"/>
      <c r="F1" s="552"/>
      <c r="G1" s="552"/>
      <c r="H1" s="246"/>
    </row>
    <row r="2" spans="1:18" ht="29.25" customHeight="1">
      <c r="A2" s="554" t="s">
        <v>545</v>
      </c>
      <c r="B2" s="554"/>
      <c r="C2" s="554"/>
      <c r="D2" s="554"/>
      <c r="E2" s="554"/>
      <c r="F2" s="554"/>
      <c r="G2" s="554"/>
      <c r="H2" s="247"/>
    </row>
    <row r="3" spans="1:18">
      <c r="A3" s="538" t="s">
        <v>280</v>
      </c>
      <c r="B3" s="538"/>
      <c r="C3" s="538"/>
      <c r="D3" s="538"/>
      <c r="E3" s="538"/>
      <c r="F3" s="538"/>
      <c r="G3" s="538"/>
      <c r="H3" s="248"/>
    </row>
    <row r="4" spans="1:18">
      <c r="A4" s="538"/>
      <c r="B4" s="538"/>
      <c r="C4" s="538"/>
      <c r="D4" s="538"/>
      <c r="E4" s="538"/>
      <c r="F4" s="538"/>
      <c r="G4" s="538"/>
      <c r="H4" s="248"/>
    </row>
    <row r="5" spans="1:18">
      <c r="A5" s="549" t="str">
        <f>'ngay thang'!B12</f>
        <v>Tại ngày 31 tháng 03 năm 2024/As at 31 Mar 2024</v>
      </c>
      <c r="B5" s="549"/>
      <c r="C5" s="549"/>
      <c r="D5" s="549"/>
      <c r="E5" s="549"/>
      <c r="F5" s="549"/>
      <c r="G5" s="549"/>
      <c r="H5" s="249"/>
    </row>
    <row r="6" spans="1:18">
      <c r="A6" s="249"/>
      <c r="B6" s="249"/>
      <c r="C6" s="249"/>
      <c r="D6" s="249"/>
      <c r="E6" s="249"/>
      <c r="F6" s="1"/>
      <c r="G6" s="1"/>
      <c r="H6" s="1"/>
    </row>
    <row r="7" spans="1:18" ht="31.5" customHeight="1">
      <c r="A7" s="526" t="s">
        <v>245</v>
      </c>
      <c r="B7" s="526"/>
      <c r="C7" s="526" t="s">
        <v>649</v>
      </c>
      <c r="D7" s="526"/>
      <c r="E7" s="526"/>
      <c r="F7" s="526"/>
      <c r="G7" s="1"/>
      <c r="H7" s="1"/>
    </row>
    <row r="8" spans="1:18" ht="29.25" customHeight="1">
      <c r="A8" s="526" t="s">
        <v>243</v>
      </c>
      <c r="B8" s="526"/>
      <c r="C8" s="526" t="s">
        <v>474</v>
      </c>
      <c r="D8" s="526"/>
      <c r="E8" s="526"/>
      <c r="F8" s="526"/>
      <c r="G8" s="253"/>
      <c r="H8" s="332"/>
    </row>
    <row r="9" spans="1:18" ht="29.25" customHeight="1">
      <c r="A9" s="535" t="s">
        <v>242</v>
      </c>
      <c r="B9" s="535"/>
      <c r="C9" s="535" t="s">
        <v>244</v>
      </c>
      <c r="D9" s="535"/>
      <c r="E9" s="535"/>
      <c r="F9" s="535"/>
      <c r="G9" s="254"/>
      <c r="H9" s="332"/>
    </row>
    <row r="10" spans="1:18" ht="29.25" customHeight="1">
      <c r="A10" s="535" t="s">
        <v>246</v>
      </c>
      <c r="B10" s="535"/>
      <c r="C10" s="535" t="str">
        <f>'ngay thang'!B14</f>
        <v>Ngày 09 tháng 04 năm 2024
09 Apr 2024</v>
      </c>
      <c r="D10" s="535"/>
      <c r="E10" s="535"/>
      <c r="F10" s="535"/>
      <c r="G10" s="254"/>
      <c r="H10" s="333"/>
    </row>
    <row r="11" spans="1:18" ht="23.25" customHeight="1">
      <c r="A11" s="244"/>
      <c r="B11" s="244"/>
      <c r="C11" s="244"/>
      <c r="D11" s="244"/>
      <c r="E11" s="244"/>
      <c r="F11" s="244"/>
      <c r="G11" s="254"/>
      <c r="H11" s="333"/>
    </row>
    <row r="12" spans="1:18" s="336" customFormat="1" ht="18.75" customHeight="1">
      <c r="A12" s="334" t="s">
        <v>283</v>
      </c>
      <c r="B12" s="335"/>
      <c r="C12" s="335"/>
      <c r="D12" s="335"/>
      <c r="E12" s="335"/>
      <c r="F12" s="335"/>
      <c r="G12" s="335"/>
      <c r="H12" s="335"/>
      <c r="I12" s="250"/>
      <c r="J12" s="250"/>
      <c r="K12" s="250"/>
      <c r="L12" s="250"/>
      <c r="M12" s="250"/>
      <c r="N12" s="250"/>
      <c r="O12" s="250"/>
      <c r="P12" s="250"/>
      <c r="Q12" s="24"/>
      <c r="R12" s="24"/>
    </row>
    <row r="13" spans="1:18" s="34" customFormat="1" ht="63" customHeight="1">
      <c r="A13" s="255" t="s">
        <v>200</v>
      </c>
      <c r="B13" s="255" t="s">
        <v>201</v>
      </c>
      <c r="C13" s="255" t="s">
        <v>199</v>
      </c>
      <c r="D13" s="255" t="s">
        <v>230</v>
      </c>
      <c r="E13" s="255" t="s">
        <v>202</v>
      </c>
      <c r="F13" s="255" t="s">
        <v>203</v>
      </c>
      <c r="G13" s="290" t="s">
        <v>204</v>
      </c>
      <c r="H13" s="337"/>
      <c r="I13" s="250"/>
      <c r="J13" s="250"/>
      <c r="K13" s="250"/>
      <c r="L13" s="250"/>
      <c r="M13" s="250"/>
      <c r="N13" s="250"/>
      <c r="O13" s="250"/>
      <c r="P13" s="250"/>
      <c r="Q13" s="24"/>
      <c r="R13" s="24"/>
    </row>
    <row r="14" spans="1:18" s="34" customFormat="1" ht="63" customHeight="1">
      <c r="A14" s="255" t="s">
        <v>46</v>
      </c>
      <c r="B14" s="338" t="s">
        <v>558</v>
      </c>
      <c r="C14" s="255"/>
      <c r="D14" s="255"/>
      <c r="E14" s="255"/>
      <c r="F14" s="255"/>
      <c r="G14" s="290"/>
      <c r="H14" s="337"/>
      <c r="I14" s="250"/>
      <c r="J14" s="250"/>
      <c r="K14" s="250"/>
      <c r="L14" s="250"/>
      <c r="M14" s="250"/>
      <c r="N14" s="250"/>
      <c r="O14" s="250"/>
      <c r="P14" s="250"/>
      <c r="Q14" s="24"/>
      <c r="R14" s="24"/>
    </row>
    <row r="15" spans="1:18" s="300" customFormat="1" ht="51">
      <c r="A15" s="339" t="s">
        <v>56</v>
      </c>
      <c r="B15" s="339" t="s">
        <v>559</v>
      </c>
      <c r="C15" s="339">
        <v>2246</v>
      </c>
      <c r="D15" s="340"/>
      <c r="E15" s="340"/>
      <c r="F15" s="340"/>
      <c r="G15" s="341"/>
      <c r="I15" s="250"/>
      <c r="J15" s="250"/>
      <c r="K15" s="250"/>
      <c r="L15" s="250"/>
      <c r="M15" s="250"/>
      <c r="N15" s="250"/>
      <c r="O15" s="250"/>
      <c r="P15" s="250"/>
      <c r="Q15" s="24"/>
      <c r="R15" s="24"/>
    </row>
    <row r="16" spans="1:18" s="295" customFormat="1">
      <c r="A16" s="342">
        <v>1</v>
      </c>
      <c r="B16" s="342" t="s">
        <v>708</v>
      </c>
      <c r="C16" s="342">
        <v>2246.1</v>
      </c>
      <c r="D16" s="446">
        <v>49000</v>
      </c>
      <c r="E16" s="446">
        <v>73000</v>
      </c>
      <c r="F16" s="447">
        <v>3577000000</v>
      </c>
      <c r="G16" s="448">
        <f t="shared" ref="G16:G33" si="0">F16/$F$62</f>
        <v>3.8260456374722751E-2</v>
      </c>
      <c r="H16" s="314"/>
      <c r="I16" s="250"/>
      <c r="J16" s="250"/>
      <c r="K16" s="250"/>
      <c r="L16" s="250"/>
      <c r="M16" s="250"/>
      <c r="N16" s="250"/>
      <c r="O16" s="250"/>
      <c r="P16" s="250"/>
      <c r="Q16" s="24"/>
      <c r="R16" s="24"/>
    </row>
    <row r="17" spans="1:18" s="295" customFormat="1">
      <c r="A17" s="342">
        <v>2</v>
      </c>
      <c r="B17" s="342" t="s">
        <v>709</v>
      </c>
      <c r="C17" s="342">
        <v>2246.1999999999998</v>
      </c>
      <c r="D17" s="446">
        <v>60</v>
      </c>
      <c r="E17" s="446">
        <v>13250</v>
      </c>
      <c r="F17" s="447">
        <v>795000</v>
      </c>
      <c r="G17" s="448">
        <f t="shared" si="0"/>
        <v>8.5035121101214951E-6</v>
      </c>
      <c r="H17" s="314"/>
      <c r="I17" s="250"/>
      <c r="J17" s="250"/>
      <c r="K17" s="250"/>
      <c r="L17" s="250"/>
      <c r="M17" s="250"/>
      <c r="N17" s="250"/>
      <c r="O17" s="250"/>
      <c r="P17" s="250"/>
      <c r="Q17" s="24"/>
      <c r="R17" s="24"/>
    </row>
    <row r="18" spans="1:18" s="295" customFormat="1">
      <c r="A18" s="342">
        <v>3</v>
      </c>
      <c r="B18" s="342" t="s">
        <v>710</v>
      </c>
      <c r="C18" s="342">
        <v>2246.3000000000002</v>
      </c>
      <c r="D18" s="446">
        <v>158000</v>
      </c>
      <c r="E18" s="446">
        <v>24900</v>
      </c>
      <c r="F18" s="447">
        <v>3934200000</v>
      </c>
      <c r="G18" s="448">
        <f t="shared" si="0"/>
        <v>4.208115389137105E-2</v>
      </c>
      <c r="H18" s="314"/>
      <c r="I18" s="250"/>
      <c r="J18" s="250"/>
      <c r="K18" s="250"/>
      <c r="L18" s="250"/>
      <c r="M18" s="250"/>
      <c r="N18" s="250"/>
      <c r="O18" s="250"/>
      <c r="P18" s="250"/>
      <c r="Q18" s="24"/>
      <c r="R18" s="24"/>
    </row>
    <row r="19" spans="1:18" s="295" customFormat="1">
      <c r="A19" s="342">
        <v>4</v>
      </c>
      <c r="B19" s="342" t="s">
        <v>711</v>
      </c>
      <c r="C19" s="342">
        <v>2246.4</v>
      </c>
      <c r="D19" s="446">
        <v>426700</v>
      </c>
      <c r="E19" s="446">
        <v>29500</v>
      </c>
      <c r="F19" s="447">
        <v>12587650000</v>
      </c>
      <c r="G19" s="448">
        <f t="shared" si="0"/>
        <v>0.13464054617983751</v>
      </c>
      <c r="H19" s="314"/>
      <c r="I19" s="250"/>
      <c r="J19" s="250"/>
      <c r="K19" s="250"/>
      <c r="L19" s="250"/>
      <c r="M19" s="250"/>
      <c r="N19" s="250"/>
      <c r="O19" s="250"/>
      <c r="P19" s="250"/>
      <c r="Q19" s="24"/>
      <c r="R19" s="24"/>
    </row>
    <row r="20" spans="1:18" s="295" customFormat="1">
      <c r="A20" s="342">
        <v>5</v>
      </c>
      <c r="B20" s="342" t="s">
        <v>712</v>
      </c>
      <c r="C20" s="342">
        <v>2246.5</v>
      </c>
      <c r="D20" s="446">
        <v>113050</v>
      </c>
      <c r="E20" s="446">
        <v>29250</v>
      </c>
      <c r="F20" s="447">
        <v>3306712500</v>
      </c>
      <c r="G20" s="448">
        <f t="shared" si="0"/>
        <v>3.5369395960302037E-2</v>
      </c>
      <c r="H20" s="314"/>
      <c r="I20" s="250"/>
      <c r="J20" s="250"/>
      <c r="K20" s="250"/>
      <c r="L20" s="250"/>
      <c r="M20" s="250"/>
      <c r="N20" s="250"/>
      <c r="O20" s="250"/>
      <c r="P20" s="250"/>
      <c r="Q20" s="24"/>
      <c r="R20" s="24"/>
    </row>
    <row r="21" spans="1:18" s="295" customFormat="1">
      <c r="A21" s="342">
        <v>6</v>
      </c>
      <c r="B21" s="342" t="s">
        <v>713</v>
      </c>
      <c r="C21" s="342">
        <v>2246.6</v>
      </c>
      <c r="D21" s="446">
        <v>154000</v>
      </c>
      <c r="E21" s="446">
        <v>23650</v>
      </c>
      <c r="F21" s="447">
        <v>3642100000</v>
      </c>
      <c r="G21" s="448">
        <f t="shared" si="0"/>
        <v>3.8956781706004397E-2</v>
      </c>
      <c r="H21" s="314"/>
      <c r="I21" s="250"/>
      <c r="J21" s="250"/>
      <c r="K21" s="250"/>
      <c r="L21" s="250"/>
      <c r="M21" s="250"/>
      <c r="N21" s="250"/>
      <c r="O21" s="250"/>
      <c r="P21" s="250"/>
      <c r="Q21" s="24"/>
      <c r="R21" s="24"/>
    </row>
    <row r="22" spans="1:18" s="295" customFormat="1">
      <c r="A22" s="342">
        <v>7</v>
      </c>
      <c r="B22" s="342" t="s">
        <v>714</v>
      </c>
      <c r="C22" s="342">
        <v>2246.6999999999998</v>
      </c>
      <c r="D22" s="446">
        <v>247000</v>
      </c>
      <c r="E22" s="446">
        <v>14550</v>
      </c>
      <c r="F22" s="447">
        <v>3593850000</v>
      </c>
      <c r="G22" s="448">
        <f t="shared" si="0"/>
        <v>3.8440688046490736E-2</v>
      </c>
      <c r="H22" s="314"/>
      <c r="I22" s="250"/>
      <c r="J22" s="250"/>
      <c r="K22" s="250"/>
      <c r="L22" s="250"/>
      <c r="M22" s="250"/>
      <c r="N22" s="250"/>
      <c r="O22" s="250"/>
      <c r="P22" s="250"/>
      <c r="Q22" s="24"/>
      <c r="R22" s="24"/>
    </row>
    <row r="23" spans="1:18" s="295" customFormat="1">
      <c r="A23" s="342">
        <v>8</v>
      </c>
      <c r="B23" s="342" t="s">
        <v>715</v>
      </c>
      <c r="C23" s="342">
        <v>2246.8000000000002</v>
      </c>
      <c r="D23" s="446">
        <v>129000</v>
      </c>
      <c r="E23" s="446">
        <v>28650</v>
      </c>
      <c r="F23" s="447">
        <v>3695850000</v>
      </c>
      <c r="G23" s="448">
        <f t="shared" si="0"/>
        <v>3.9531704694581789E-2</v>
      </c>
      <c r="H23" s="314"/>
      <c r="I23" s="250"/>
      <c r="J23" s="250"/>
      <c r="K23" s="250"/>
      <c r="L23" s="250"/>
      <c r="M23" s="250"/>
      <c r="N23" s="250"/>
      <c r="O23" s="250"/>
      <c r="P23" s="250"/>
      <c r="Q23" s="24"/>
      <c r="R23" s="24"/>
    </row>
    <row r="24" spans="1:18" s="295" customFormat="1">
      <c r="A24" s="342">
        <v>9</v>
      </c>
      <c r="B24" s="342" t="s">
        <v>716</v>
      </c>
      <c r="C24" s="380">
        <v>2246.9</v>
      </c>
      <c r="D24" s="446">
        <v>154000</v>
      </c>
      <c r="E24" s="446">
        <v>25500</v>
      </c>
      <c r="F24" s="447">
        <v>3927000000</v>
      </c>
      <c r="G24" s="448">
        <f t="shared" si="0"/>
        <v>4.2004140951505793E-2</v>
      </c>
      <c r="H24" s="314"/>
      <c r="I24" s="250"/>
      <c r="J24" s="250"/>
      <c r="K24" s="250"/>
      <c r="L24" s="250"/>
      <c r="M24" s="250"/>
      <c r="N24" s="250"/>
      <c r="O24" s="250"/>
      <c r="P24" s="250"/>
      <c r="Q24" s="24"/>
      <c r="R24" s="24"/>
    </row>
    <row r="25" spans="1:18" s="295" customFormat="1">
      <c r="A25" s="342">
        <v>10</v>
      </c>
      <c r="B25" s="342" t="s">
        <v>717</v>
      </c>
      <c r="C25" s="380">
        <v>2246.1</v>
      </c>
      <c r="D25" s="446">
        <v>301000</v>
      </c>
      <c r="E25" s="446">
        <v>19100</v>
      </c>
      <c r="F25" s="447">
        <v>5749100000</v>
      </c>
      <c r="G25" s="448">
        <f t="shared" si="0"/>
        <v>6.1493762858238342E-2</v>
      </c>
      <c r="H25" s="314"/>
      <c r="I25" s="250"/>
      <c r="J25" s="250"/>
      <c r="K25" s="250"/>
      <c r="L25" s="250"/>
      <c r="M25" s="250"/>
      <c r="N25" s="250"/>
      <c r="O25" s="250"/>
      <c r="P25" s="250"/>
      <c r="Q25" s="24"/>
      <c r="R25" s="24"/>
    </row>
    <row r="26" spans="1:18" s="295" customFormat="1">
      <c r="A26" s="342">
        <v>11</v>
      </c>
      <c r="B26" s="342" t="s">
        <v>718</v>
      </c>
      <c r="C26" s="380">
        <v>2246.11</v>
      </c>
      <c r="D26" s="446">
        <v>102500</v>
      </c>
      <c r="E26" s="446">
        <v>37800</v>
      </c>
      <c r="F26" s="447">
        <v>3874500000</v>
      </c>
      <c r="G26" s="448">
        <f t="shared" si="0"/>
        <v>4.1442588264988339E-2</v>
      </c>
      <c r="H26" s="314"/>
      <c r="I26" s="250"/>
      <c r="J26" s="250"/>
      <c r="K26" s="250"/>
      <c r="L26" s="250"/>
      <c r="M26" s="250"/>
      <c r="N26" s="250"/>
      <c r="O26" s="250"/>
      <c r="P26" s="250"/>
      <c r="Q26" s="24"/>
      <c r="R26" s="24"/>
    </row>
    <row r="27" spans="1:18" s="295" customFormat="1">
      <c r="A27" s="342">
        <v>12</v>
      </c>
      <c r="B27" s="342" t="s">
        <v>719</v>
      </c>
      <c r="C27" s="380">
        <v>2246.12</v>
      </c>
      <c r="D27" s="446">
        <v>184000</v>
      </c>
      <c r="E27" s="446">
        <v>43350</v>
      </c>
      <c r="F27" s="447">
        <v>7976400000</v>
      </c>
      <c r="G27" s="448">
        <f t="shared" si="0"/>
        <v>8.5317501880720861E-2</v>
      </c>
      <c r="H27" s="314"/>
      <c r="I27" s="250"/>
      <c r="J27" s="250"/>
      <c r="K27" s="250"/>
      <c r="L27" s="250"/>
      <c r="M27" s="250"/>
      <c r="N27" s="250"/>
      <c r="O27" s="250"/>
      <c r="P27" s="250"/>
      <c r="Q27" s="24"/>
      <c r="R27" s="24"/>
    </row>
    <row r="28" spans="1:18" s="295" customFormat="1">
      <c r="A28" s="342">
        <v>13</v>
      </c>
      <c r="B28" s="342" t="s">
        <v>720</v>
      </c>
      <c r="C28" s="380">
        <v>2246.13</v>
      </c>
      <c r="D28" s="446">
        <v>196666</v>
      </c>
      <c r="E28" s="446">
        <v>19850</v>
      </c>
      <c r="F28" s="447">
        <v>3903820100</v>
      </c>
      <c r="G28" s="448">
        <f t="shared" si="0"/>
        <v>4.1756203139730441E-2</v>
      </c>
      <c r="H28" s="314"/>
      <c r="I28" s="250"/>
      <c r="J28" s="250"/>
      <c r="K28" s="250"/>
      <c r="L28" s="250"/>
      <c r="M28" s="250"/>
      <c r="N28" s="250"/>
      <c r="O28" s="250"/>
      <c r="P28" s="250"/>
      <c r="Q28" s="24"/>
      <c r="R28" s="24"/>
    </row>
    <row r="29" spans="1:18" s="295" customFormat="1">
      <c r="A29" s="342">
        <v>14</v>
      </c>
      <c r="B29" s="342" t="s">
        <v>721</v>
      </c>
      <c r="C29" s="380">
        <v>2246.14</v>
      </c>
      <c r="D29" s="446">
        <v>231000</v>
      </c>
      <c r="E29" s="446">
        <v>13850</v>
      </c>
      <c r="F29" s="447">
        <v>3199350000</v>
      </c>
      <c r="G29" s="448">
        <f t="shared" si="0"/>
        <v>3.422102071637384E-2</v>
      </c>
      <c r="H29" s="314"/>
      <c r="I29" s="250"/>
      <c r="J29" s="250"/>
      <c r="K29" s="250"/>
      <c r="L29" s="250"/>
      <c r="M29" s="250"/>
      <c r="N29" s="250"/>
      <c r="O29" s="250"/>
      <c r="P29" s="250"/>
      <c r="Q29" s="24"/>
      <c r="R29" s="24"/>
    </row>
    <row r="30" spans="1:18" s="295" customFormat="1">
      <c r="A30" s="342">
        <v>15</v>
      </c>
      <c r="B30" s="342" t="s">
        <v>722</v>
      </c>
      <c r="C30" s="380">
        <v>2246.15</v>
      </c>
      <c r="D30" s="446">
        <v>55000</v>
      </c>
      <c r="E30" s="446">
        <v>68700</v>
      </c>
      <c r="F30" s="447">
        <v>3778500000</v>
      </c>
      <c r="G30" s="448">
        <f t="shared" si="0"/>
        <v>4.0415749066784988E-2</v>
      </c>
      <c r="H30" s="314"/>
      <c r="I30" s="250"/>
      <c r="J30" s="250"/>
      <c r="K30" s="250"/>
      <c r="L30" s="250"/>
      <c r="M30" s="250"/>
      <c r="N30" s="250"/>
      <c r="O30" s="250"/>
      <c r="P30" s="250"/>
      <c r="Q30" s="24"/>
      <c r="R30" s="24"/>
    </row>
    <row r="31" spans="1:18" s="295" customFormat="1">
      <c r="A31" s="342">
        <v>16</v>
      </c>
      <c r="B31" s="342" t="s">
        <v>723</v>
      </c>
      <c r="C31" s="380">
        <v>2246.16</v>
      </c>
      <c r="D31" s="446">
        <v>76000</v>
      </c>
      <c r="E31" s="446">
        <v>48550</v>
      </c>
      <c r="F31" s="447">
        <v>3689800000</v>
      </c>
      <c r="G31" s="448">
        <f t="shared" si="0"/>
        <v>3.9466992432611682E-2</v>
      </c>
      <c r="H31" s="314"/>
      <c r="I31" s="250"/>
      <c r="J31" s="250"/>
      <c r="K31" s="250"/>
      <c r="L31" s="250"/>
      <c r="M31" s="250"/>
      <c r="N31" s="250"/>
      <c r="O31" s="250"/>
      <c r="P31" s="250"/>
      <c r="Q31" s="24"/>
      <c r="R31" s="24"/>
    </row>
    <row r="32" spans="1:18" s="295" customFormat="1">
      <c r="A32" s="342">
        <v>17</v>
      </c>
      <c r="B32" s="342" t="s">
        <v>724</v>
      </c>
      <c r="C32" s="380">
        <v>2246.17</v>
      </c>
      <c r="D32" s="446">
        <v>504000</v>
      </c>
      <c r="E32" s="446">
        <v>15700</v>
      </c>
      <c r="F32" s="447">
        <v>7912800000</v>
      </c>
      <c r="G32" s="448">
        <f t="shared" si="0"/>
        <v>8.4637220911911143E-2</v>
      </c>
      <c r="H32" s="314"/>
      <c r="I32" s="250"/>
      <c r="J32" s="250"/>
      <c r="K32" s="250"/>
      <c r="L32" s="250"/>
      <c r="M32" s="250"/>
      <c r="N32" s="250"/>
      <c r="O32" s="250"/>
      <c r="P32" s="250"/>
      <c r="Q32" s="24"/>
      <c r="R32" s="24"/>
    </row>
    <row r="33" spans="1:18" s="300" customFormat="1" ht="25.5">
      <c r="A33" s="339"/>
      <c r="B33" s="339" t="s">
        <v>341</v>
      </c>
      <c r="C33" s="380" t="s">
        <v>653</v>
      </c>
      <c r="D33" s="449">
        <f>SUM(D16:D32)</f>
        <v>3080976</v>
      </c>
      <c r="E33" s="449"/>
      <c r="F33" s="449">
        <f>SUM(F16:F32)</f>
        <v>78349427600</v>
      </c>
      <c r="G33" s="450">
        <f t="shared" si="0"/>
        <v>0.83804441058828583</v>
      </c>
      <c r="H33" s="314"/>
      <c r="I33" s="250"/>
      <c r="J33" s="250"/>
      <c r="K33" s="250"/>
      <c r="L33" s="250"/>
      <c r="M33" s="250"/>
      <c r="N33" s="250"/>
      <c r="O33" s="250"/>
      <c r="P33" s="250"/>
      <c r="Q33" s="24"/>
      <c r="R33" s="24"/>
    </row>
    <row r="34" spans="1:18" s="300" customFormat="1" ht="63.75">
      <c r="A34" s="339" t="s">
        <v>133</v>
      </c>
      <c r="B34" s="339" t="s">
        <v>560</v>
      </c>
      <c r="C34" s="339">
        <v>2248</v>
      </c>
      <c r="D34" s="449"/>
      <c r="E34" s="449"/>
      <c r="F34" s="449"/>
      <c r="G34" s="448"/>
      <c r="H34" s="314"/>
      <c r="I34" s="250"/>
      <c r="J34" s="250"/>
      <c r="K34" s="250"/>
      <c r="L34" s="250"/>
      <c r="M34" s="250"/>
      <c r="N34" s="250"/>
      <c r="O34" s="250"/>
      <c r="P34" s="250"/>
      <c r="Q34" s="24"/>
      <c r="R34" s="24"/>
    </row>
    <row r="35" spans="1:18" s="295" customFormat="1" ht="25.5">
      <c r="A35" s="342"/>
      <c r="B35" s="342" t="s">
        <v>342</v>
      </c>
      <c r="C35" s="342">
        <v>2249</v>
      </c>
      <c r="D35" s="447"/>
      <c r="E35" s="447"/>
      <c r="F35" s="447"/>
      <c r="G35" s="448"/>
      <c r="I35" s="250"/>
      <c r="J35" s="250"/>
      <c r="K35" s="250"/>
      <c r="L35" s="250"/>
      <c r="M35" s="250"/>
      <c r="N35" s="250"/>
      <c r="O35" s="250"/>
      <c r="P35" s="250"/>
      <c r="Q35" s="24"/>
      <c r="R35" s="24"/>
    </row>
    <row r="36" spans="1:18" s="300" customFormat="1" ht="25.5">
      <c r="A36" s="339"/>
      <c r="B36" s="339" t="s">
        <v>343</v>
      </c>
      <c r="C36" s="339">
        <v>2250</v>
      </c>
      <c r="D36" s="449">
        <f>D33</f>
        <v>3080976</v>
      </c>
      <c r="E36" s="449"/>
      <c r="F36" s="449">
        <f>F33</f>
        <v>78349427600</v>
      </c>
      <c r="G36" s="450">
        <f>F36/$F$62</f>
        <v>0.83804441058828583</v>
      </c>
      <c r="I36" s="250"/>
      <c r="J36" s="250"/>
      <c r="K36" s="250"/>
      <c r="L36" s="250"/>
      <c r="M36" s="250"/>
      <c r="N36" s="250"/>
      <c r="O36" s="250"/>
      <c r="P36" s="250"/>
      <c r="Q36" s="24"/>
      <c r="R36" s="24"/>
    </row>
    <row r="37" spans="1:18" s="300" customFormat="1" ht="25.5">
      <c r="A37" s="339" t="s">
        <v>133</v>
      </c>
      <c r="B37" s="339" t="s">
        <v>344</v>
      </c>
      <c r="C37" s="339">
        <v>2251</v>
      </c>
      <c r="D37" s="449"/>
      <c r="E37" s="449"/>
      <c r="F37" s="449"/>
      <c r="G37" s="450"/>
      <c r="I37" s="250"/>
      <c r="J37" s="250"/>
      <c r="K37" s="250"/>
      <c r="L37" s="250"/>
      <c r="M37" s="250"/>
      <c r="N37" s="250"/>
      <c r="O37" s="250"/>
      <c r="P37" s="250"/>
      <c r="Q37" s="24"/>
      <c r="R37" s="24"/>
    </row>
    <row r="38" spans="1:18" s="295" customFormat="1" ht="25.5">
      <c r="A38" s="342"/>
      <c r="B38" s="339" t="s">
        <v>341</v>
      </c>
      <c r="C38" s="342">
        <v>2252</v>
      </c>
      <c r="D38" s="449"/>
      <c r="E38" s="447"/>
      <c r="F38" s="449"/>
      <c r="G38" s="450"/>
      <c r="I38" s="250"/>
      <c r="J38" s="250"/>
      <c r="K38" s="250"/>
      <c r="L38" s="250"/>
      <c r="M38" s="343"/>
      <c r="N38" s="343"/>
      <c r="O38" s="343"/>
      <c r="P38" s="343"/>
      <c r="Q38" s="24"/>
      <c r="R38" s="24"/>
    </row>
    <row r="39" spans="1:18" s="300" customFormat="1" ht="26.25" customHeight="1">
      <c r="A39" s="339" t="s">
        <v>260</v>
      </c>
      <c r="B39" s="339" t="s">
        <v>345</v>
      </c>
      <c r="C39" s="339">
        <v>2253</v>
      </c>
      <c r="D39" s="449"/>
      <c r="E39" s="449"/>
      <c r="F39" s="449"/>
      <c r="G39" s="448"/>
      <c r="I39" s="250"/>
      <c r="J39" s="250"/>
      <c r="K39" s="250"/>
      <c r="L39" s="250"/>
      <c r="M39" s="250"/>
      <c r="N39" s="250"/>
      <c r="O39" s="250"/>
      <c r="P39" s="250"/>
      <c r="Q39" s="24"/>
      <c r="R39" s="24"/>
    </row>
    <row r="40" spans="1:18" s="295" customFormat="1" ht="24" customHeight="1">
      <c r="A40" s="342" t="s">
        <v>259</v>
      </c>
      <c r="B40" s="342" t="s">
        <v>707</v>
      </c>
      <c r="C40" s="342">
        <v>2253.1</v>
      </c>
      <c r="D40" s="447"/>
      <c r="E40" s="447"/>
      <c r="F40" s="447"/>
      <c r="G40" s="448"/>
      <c r="I40" s="250"/>
      <c r="J40" s="250"/>
      <c r="K40" s="250"/>
      <c r="L40" s="250"/>
      <c r="M40" s="250"/>
      <c r="N40" s="250"/>
      <c r="O40" s="250"/>
      <c r="P40" s="250"/>
      <c r="Q40" s="24"/>
      <c r="R40" s="24"/>
    </row>
    <row r="41" spans="1:18" s="295" customFormat="1" ht="25.5">
      <c r="A41" s="339"/>
      <c r="B41" s="339" t="s">
        <v>341</v>
      </c>
      <c r="C41" s="339">
        <v>2254</v>
      </c>
      <c r="D41" s="449"/>
      <c r="E41" s="449"/>
      <c r="F41" s="449"/>
      <c r="G41" s="450"/>
      <c r="I41" s="250"/>
      <c r="J41" s="250"/>
      <c r="K41" s="250"/>
      <c r="L41" s="250"/>
      <c r="M41" s="250"/>
      <c r="N41" s="250"/>
      <c r="O41" s="250"/>
      <c r="P41" s="250"/>
      <c r="Q41" s="24"/>
      <c r="R41" s="24"/>
    </row>
    <row r="42" spans="1:18" s="300" customFormat="1" ht="25.5">
      <c r="A42" s="339"/>
      <c r="B42" s="339" t="s">
        <v>346</v>
      </c>
      <c r="C42" s="339">
        <v>2255</v>
      </c>
      <c r="D42" s="449">
        <f>D41+D36</f>
        <v>3080976</v>
      </c>
      <c r="E42" s="449"/>
      <c r="F42" s="449">
        <f>F41+F36</f>
        <v>78349427600</v>
      </c>
      <c r="G42" s="450">
        <f>F42/$F$62</f>
        <v>0.83804441058828583</v>
      </c>
      <c r="I42" s="250"/>
      <c r="J42" s="250"/>
      <c r="K42" s="250"/>
      <c r="L42" s="250"/>
      <c r="M42" s="343"/>
      <c r="N42" s="343"/>
      <c r="O42" s="343"/>
      <c r="P42" s="343"/>
      <c r="Q42" s="24"/>
      <c r="R42" s="24"/>
    </row>
    <row r="43" spans="1:18" s="300" customFormat="1" ht="25.5">
      <c r="A43" s="339" t="s">
        <v>261</v>
      </c>
      <c r="B43" s="339" t="s">
        <v>347</v>
      </c>
      <c r="C43" s="339">
        <v>2256</v>
      </c>
      <c r="D43" s="449"/>
      <c r="E43" s="449"/>
      <c r="F43" s="449"/>
      <c r="G43" s="448"/>
      <c r="I43" s="250"/>
      <c r="J43" s="250"/>
      <c r="K43" s="250"/>
      <c r="L43" s="250"/>
      <c r="M43" s="250"/>
      <c r="N43" s="250"/>
      <c r="O43" s="250"/>
      <c r="P43" s="250"/>
      <c r="Q43" s="24"/>
      <c r="R43" s="24"/>
    </row>
    <row r="44" spans="1:18" s="295" customFormat="1" ht="25.5">
      <c r="A44" s="342">
        <v>1</v>
      </c>
      <c r="B44" s="342" t="s">
        <v>443</v>
      </c>
      <c r="C44" s="342">
        <v>2256.1</v>
      </c>
      <c r="D44" s="447" t="s">
        <v>460</v>
      </c>
      <c r="E44" s="447" t="s">
        <v>460</v>
      </c>
      <c r="F44" s="447"/>
      <c r="G44" s="448"/>
      <c r="I44" s="250"/>
      <c r="J44" s="250"/>
      <c r="K44" s="250"/>
      <c r="L44" s="250"/>
      <c r="M44" s="250"/>
      <c r="N44" s="250"/>
      <c r="O44" s="343"/>
      <c r="P44" s="343"/>
      <c r="Q44" s="24"/>
      <c r="R44" s="24"/>
    </row>
    <row r="45" spans="1:18" s="295" customFormat="1" ht="25.5">
      <c r="A45" s="342">
        <v>2</v>
      </c>
      <c r="B45" s="342" t="s">
        <v>473</v>
      </c>
      <c r="C45" s="342">
        <v>2256.1999999999998</v>
      </c>
      <c r="D45" s="447" t="s">
        <v>460</v>
      </c>
      <c r="E45" s="447" t="s">
        <v>460</v>
      </c>
      <c r="F45" s="447"/>
      <c r="G45" s="448"/>
      <c r="I45" s="250"/>
      <c r="J45" s="250"/>
      <c r="K45" s="250"/>
      <c r="L45" s="250"/>
      <c r="M45" s="250"/>
      <c r="N45" s="250"/>
      <c r="O45" s="343"/>
      <c r="P45" s="343"/>
      <c r="Q45" s="24"/>
      <c r="R45" s="24"/>
    </row>
    <row r="46" spans="1:18" s="295" customFormat="1" ht="25.5">
      <c r="A46" s="342">
        <v>3</v>
      </c>
      <c r="B46" s="342" t="s">
        <v>444</v>
      </c>
      <c r="C46" s="342">
        <v>2256.3000000000002</v>
      </c>
      <c r="D46" s="447" t="s">
        <v>460</v>
      </c>
      <c r="E46" s="447" t="s">
        <v>460</v>
      </c>
      <c r="F46" s="447">
        <v>91000000</v>
      </c>
      <c r="G46" s="448">
        <f>F46/$F$62</f>
        <v>9.7335798996359244E-4</v>
      </c>
      <c r="I46" s="250"/>
      <c r="J46" s="250"/>
      <c r="K46" s="250"/>
      <c r="L46" s="250"/>
      <c r="M46" s="250"/>
      <c r="N46" s="250"/>
      <c r="O46" s="250"/>
      <c r="P46" s="250"/>
      <c r="Q46" s="24"/>
      <c r="R46" s="24"/>
    </row>
    <row r="47" spans="1:18" s="295" customFormat="1" ht="25.5">
      <c r="A47" s="342">
        <v>4</v>
      </c>
      <c r="B47" s="342" t="s">
        <v>561</v>
      </c>
      <c r="C47" s="342">
        <v>2256.4</v>
      </c>
      <c r="D47" s="447" t="s">
        <v>460</v>
      </c>
      <c r="E47" s="447" t="s">
        <v>460</v>
      </c>
      <c r="F47" s="447"/>
      <c r="G47" s="448"/>
      <c r="I47" s="250"/>
      <c r="J47" s="250"/>
      <c r="K47" s="250"/>
      <c r="L47" s="250"/>
      <c r="M47" s="250"/>
      <c r="N47" s="250"/>
      <c r="O47" s="250"/>
      <c r="P47" s="250"/>
      <c r="Q47" s="24"/>
      <c r="R47" s="24"/>
    </row>
    <row r="48" spans="1:18" s="295" customFormat="1" ht="38.25">
      <c r="A48" s="342">
        <v>5</v>
      </c>
      <c r="B48" s="342" t="s">
        <v>445</v>
      </c>
      <c r="C48" s="342">
        <v>2256.5</v>
      </c>
      <c r="D48" s="447" t="s">
        <v>460</v>
      </c>
      <c r="E48" s="447" t="s">
        <v>460</v>
      </c>
      <c r="F48" s="447"/>
      <c r="G48" s="448"/>
      <c r="I48" s="250"/>
      <c r="J48" s="250"/>
      <c r="K48" s="250"/>
      <c r="L48" s="250"/>
      <c r="M48" s="250"/>
      <c r="N48" s="250"/>
      <c r="O48" s="250"/>
      <c r="P48" s="250"/>
      <c r="Q48" s="24"/>
      <c r="R48" s="24"/>
    </row>
    <row r="49" spans="1:18" s="295" customFormat="1" ht="25.5">
      <c r="A49" s="342">
        <v>6</v>
      </c>
      <c r="B49" s="342" t="s">
        <v>446</v>
      </c>
      <c r="C49" s="342">
        <v>2256.6</v>
      </c>
      <c r="D49" s="447" t="s">
        <v>460</v>
      </c>
      <c r="E49" s="447" t="s">
        <v>460</v>
      </c>
      <c r="F49" s="447"/>
      <c r="G49" s="448"/>
      <c r="I49" s="250"/>
      <c r="J49" s="250"/>
      <c r="K49" s="250"/>
      <c r="L49" s="250"/>
      <c r="M49" s="250"/>
      <c r="N49" s="250"/>
      <c r="O49" s="250"/>
      <c r="P49" s="250"/>
      <c r="Q49" s="24"/>
      <c r="R49" s="24"/>
    </row>
    <row r="50" spans="1:18" s="295" customFormat="1" ht="25.5">
      <c r="A50" s="342">
        <v>7</v>
      </c>
      <c r="B50" s="342" t="s">
        <v>448</v>
      </c>
      <c r="C50" s="342">
        <v>2256.6999999999998</v>
      </c>
      <c r="D50" s="447" t="s">
        <v>460</v>
      </c>
      <c r="E50" s="447" t="s">
        <v>460</v>
      </c>
      <c r="F50" s="447"/>
      <c r="G50" s="448"/>
      <c r="I50" s="250"/>
      <c r="J50" s="250"/>
      <c r="K50" s="250"/>
      <c r="L50" s="250"/>
      <c r="M50" s="250"/>
      <c r="N50" s="250"/>
      <c r="O50" s="250"/>
      <c r="P50" s="250"/>
      <c r="Q50" s="24"/>
      <c r="R50" s="24"/>
    </row>
    <row r="51" spans="1:18" s="300" customFormat="1" ht="25.5">
      <c r="A51" s="339"/>
      <c r="B51" s="339" t="s">
        <v>449</v>
      </c>
      <c r="C51" s="339">
        <v>2257</v>
      </c>
      <c r="D51" s="449" t="s">
        <v>460</v>
      </c>
      <c r="E51" s="449" t="s">
        <v>460</v>
      </c>
      <c r="F51" s="451">
        <f>F48+F46</f>
        <v>91000000</v>
      </c>
      <c r="G51" s="450">
        <f>F51/$F$62</f>
        <v>9.7335798996359244E-4</v>
      </c>
      <c r="I51" s="250"/>
      <c r="J51" s="250"/>
      <c r="K51" s="250"/>
      <c r="L51" s="250"/>
      <c r="M51" s="250"/>
      <c r="N51" s="250"/>
      <c r="O51" s="343"/>
      <c r="P51" s="343"/>
      <c r="Q51" s="24"/>
      <c r="R51" s="24"/>
    </row>
    <row r="52" spans="1:18" s="300" customFormat="1" ht="25.5">
      <c r="A52" s="339" t="s">
        <v>262</v>
      </c>
      <c r="B52" s="339" t="s">
        <v>450</v>
      </c>
      <c r="C52" s="339">
        <v>2258</v>
      </c>
      <c r="D52" s="449" t="s">
        <v>460</v>
      </c>
      <c r="E52" s="449" t="s">
        <v>460</v>
      </c>
      <c r="F52" s="451"/>
      <c r="G52" s="448"/>
      <c r="I52" s="250"/>
      <c r="J52" s="250"/>
      <c r="K52" s="250"/>
      <c r="L52" s="250"/>
      <c r="M52" s="250"/>
      <c r="N52" s="250"/>
      <c r="O52" s="343"/>
      <c r="P52" s="343"/>
      <c r="Q52" s="24"/>
      <c r="R52" s="24"/>
    </row>
    <row r="53" spans="1:18" s="295" customFormat="1" ht="25.5">
      <c r="A53" s="342">
        <v>1</v>
      </c>
      <c r="B53" s="342" t="s">
        <v>392</v>
      </c>
      <c r="C53" s="342">
        <v>2259</v>
      </c>
      <c r="D53" s="447" t="s">
        <v>460</v>
      </c>
      <c r="E53" s="447" t="s">
        <v>460</v>
      </c>
      <c r="F53" s="452">
        <f>F54+F55+F56+F57</f>
        <v>15050354762</v>
      </c>
      <c r="G53" s="448">
        <f t="shared" ref="G53:G56" si="1">F53/$F$62</f>
        <v>0.16098223142175055</v>
      </c>
      <c r="I53" s="343"/>
      <c r="J53" s="343"/>
      <c r="K53" s="250"/>
      <c r="L53" s="250"/>
      <c r="M53" s="250"/>
      <c r="N53" s="250"/>
      <c r="O53" s="343"/>
      <c r="P53" s="343"/>
      <c r="Q53" s="24"/>
      <c r="R53" s="24"/>
    </row>
    <row r="54" spans="1:18" s="295" customFormat="1" ht="25.5">
      <c r="A54" s="342">
        <v>1.1000000000000001</v>
      </c>
      <c r="B54" s="342" t="s">
        <v>543</v>
      </c>
      <c r="C54" s="342">
        <v>2259.1</v>
      </c>
      <c r="D54" s="447"/>
      <c r="E54" s="447"/>
      <c r="F54" s="452">
        <v>14478400377</v>
      </c>
      <c r="G54" s="448">
        <f t="shared" si="1"/>
        <v>0.15486446910818505</v>
      </c>
      <c r="I54" s="250"/>
      <c r="J54" s="250"/>
      <c r="K54" s="250"/>
      <c r="L54" s="250"/>
      <c r="M54" s="250"/>
      <c r="N54" s="250"/>
      <c r="O54" s="343"/>
      <c r="P54" s="343"/>
      <c r="Q54" s="24"/>
      <c r="R54" s="24"/>
    </row>
    <row r="55" spans="1:18" s="295" customFormat="1" ht="24.75" customHeight="1">
      <c r="A55" s="342">
        <v>1.2</v>
      </c>
      <c r="B55" s="342" t="s">
        <v>452</v>
      </c>
      <c r="C55" s="342">
        <v>2259.1999999999998</v>
      </c>
      <c r="D55" s="447" t="s">
        <v>460</v>
      </c>
      <c r="E55" s="447" t="s">
        <v>460</v>
      </c>
      <c r="F55" s="452">
        <v>561879754</v>
      </c>
      <c r="G55" s="448">
        <f t="shared" si="1"/>
        <v>6.0100016258755797E-3</v>
      </c>
      <c r="I55" s="250"/>
      <c r="J55" s="250"/>
      <c r="K55" s="250"/>
      <c r="L55" s="250"/>
      <c r="M55" s="250"/>
      <c r="N55" s="250"/>
      <c r="O55" s="343"/>
      <c r="P55" s="343"/>
      <c r="Q55" s="24"/>
      <c r="R55" s="24"/>
    </row>
    <row r="56" spans="1:18" s="295" customFormat="1" ht="39" customHeight="1">
      <c r="A56" s="342">
        <v>1.3</v>
      </c>
      <c r="B56" s="342" t="s">
        <v>476</v>
      </c>
      <c r="C56" s="342">
        <v>2259.3000000000002</v>
      </c>
      <c r="D56" s="447"/>
      <c r="E56" s="447"/>
      <c r="F56" s="452">
        <v>10074631</v>
      </c>
      <c r="G56" s="448">
        <f t="shared" si="1"/>
        <v>1.0776068768994393E-4</v>
      </c>
      <c r="I56" s="250"/>
      <c r="J56" s="250"/>
      <c r="K56" s="250"/>
      <c r="L56" s="250"/>
      <c r="M56" s="250"/>
      <c r="N56" s="250"/>
      <c r="O56" s="343"/>
      <c r="P56" s="343"/>
      <c r="Q56" s="24"/>
      <c r="R56" s="24"/>
    </row>
    <row r="57" spans="1:18" s="295" customFormat="1" ht="42.75" customHeight="1">
      <c r="A57" s="342">
        <v>1.4</v>
      </c>
      <c r="B57" s="342" t="s">
        <v>451</v>
      </c>
      <c r="C57" s="342">
        <v>2259.4</v>
      </c>
      <c r="D57" s="447"/>
      <c r="E57" s="447"/>
      <c r="F57" s="452"/>
      <c r="G57" s="448"/>
      <c r="I57" s="250"/>
      <c r="J57" s="250"/>
      <c r="K57" s="250"/>
      <c r="L57" s="250"/>
      <c r="M57" s="250"/>
      <c r="N57" s="250"/>
      <c r="O57" s="343"/>
      <c r="P57" s="343"/>
      <c r="Q57" s="24"/>
      <c r="R57" s="24"/>
    </row>
    <row r="58" spans="1:18" s="295" customFormat="1" ht="42.75" customHeight="1">
      <c r="A58" s="342">
        <v>2</v>
      </c>
      <c r="B58" s="342" t="s">
        <v>562</v>
      </c>
      <c r="C58" s="342"/>
      <c r="D58" s="447"/>
      <c r="E58" s="447"/>
      <c r="F58" s="452"/>
      <c r="G58" s="448"/>
      <c r="I58" s="250"/>
      <c r="J58" s="250"/>
      <c r="K58" s="250"/>
      <c r="L58" s="250"/>
      <c r="M58" s="250"/>
      <c r="N58" s="250"/>
      <c r="O58" s="343"/>
      <c r="P58" s="343"/>
      <c r="Q58" s="24"/>
      <c r="R58" s="24"/>
    </row>
    <row r="59" spans="1:18" s="295" customFormat="1" ht="24.75" customHeight="1">
      <c r="A59" s="342">
        <v>3</v>
      </c>
      <c r="B59" s="342" t="s">
        <v>447</v>
      </c>
      <c r="C59" s="342">
        <v>2260</v>
      </c>
      <c r="D59" s="447" t="s">
        <v>460</v>
      </c>
      <c r="E59" s="447" t="s">
        <v>460</v>
      </c>
      <c r="F59" s="452"/>
      <c r="G59" s="448"/>
      <c r="I59" s="250"/>
      <c r="J59" s="250"/>
      <c r="K59" s="250"/>
      <c r="L59" s="250"/>
      <c r="M59" s="250"/>
      <c r="N59" s="250"/>
      <c r="O59" s="343"/>
      <c r="P59" s="343"/>
      <c r="Q59" s="24"/>
      <c r="R59" s="24"/>
    </row>
    <row r="60" spans="1:18" s="295" customFormat="1" ht="24.75" customHeight="1">
      <c r="A60" s="342">
        <v>4</v>
      </c>
      <c r="B60" s="342" t="s">
        <v>453</v>
      </c>
      <c r="C60" s="342">
        <v>2261</v>
      </c>
      <c r="D60" s="447" t="s">
        <v>460</v>
      </c>
      <c r="E60" s="447" t="s">
        <v>460</v>
      </c>
      <c r="F60" s="452"/>
      <c r="G60" s="448"/>
      <c r="I60" s="250"/>
      <c r="J60" s="250"/>
      <c r="K60" s="250"/>
      <c r="L60" s="250"/>
      <c r="M60" s="250"/>
      <c r="N60" s="250"/>
      <c r="O60" s="343"/>
      <c r="P60" s="343"/>
      <c r="Q60" s="24"/>
      <c r="R60" s="24"/>
    </row>
    <row r="61" spans="1:18" s="295" customFormat="1" ht="25.5">
      <c r="A61" s="342">
        <v>5</v>
      </c>
      <c r="B61" s="342" t="s">
        <v>449</v>
      </c>
      <c r="C61" s="342">
        <v>2262</v>
      </c>
      <c r="D61" s="447" t="s">
        <v>460</v>
      </c>
      <c r="E61" s="447" t="s">
        <v>460</v>
      </c>
      <c r="F61" s="451">
        <f>F60+F59+F58+F53</f>
        <v>15050354762</v>
      </c>
      <c r="G61" s="450">
        <f t="shared" ref="G61" si="2">F61/$F$62</f>
        <v>0.16098223142175055</v>
      </c>
      <c r="I61" s="250"/>
      <c r="J61" s="250"/>
      <c r="K61" s="250"/>
      <c r="L61" s="250"/>
      <c r="M61" s="250"/>
      <c r="N61" s="250"/>
      <c r="O61" s="343"/>
      <c r="P61" s="343"/>
      <c r="Q61" s="24"/>
      <c r="R61" s="24"/>
    </row>
    <row r="62" spans="1:18" s="300" customFormat="1" ht="25.5">
      <c r="A62" s="339" t="s">
        <v>142</v>
      </c>
      <c r="B62" s="339" t="s">
        <v>454</v>
      </c>
      <c r="C62" s="339">
        <v>2263</v>
      </c>
      <c r="D62" s="449"/>
      <c r="E62" s="449" t="s">
        <v>460</v>
      </c>
      <c r="F62" s="451">
        <f>F61+F51+F42</f>
        <v>93490782362</v>
      </c>
      <c r="G62" s="450">
        <v>1</v>
      </c>
      <c r="I62" s="250"/>
      <c r="J62" s="250"/>
      <c r="K62" s="250"/>
      <c r="L62" s="250"/>
      <c r="M62" s="250"/>
      <c r="N62" s="250"/>
      <c r="O62" s="343"/>
      <c r="P62" s="343"/>
      <c r="Q62" s="24"/>
      <c r="R62" s="24"/>
    </row>
    <row r="63" spans="1:18" s="300" customFormat="1">
      <c r="A63" s="344"/>
      <c r="B63" s="344"/>
      <c r="C63" s="344"/>
      <c r="D63" s="345"/>
      <c r="E63" s="345"/>
      <c r="F63" s="346"/>
      <c r="G63" s="347"/>
      <c r="I63" s="250"/>
      <c r="J63" s="250"/>
      <c r="K63" s="250"/>
      <c r="L63" s="250"/>
      <c r="M63" s="250"/>
      <c r="N63" s="250"/>
      <c r="O63" s="250"/>
      <c r="P63" s="250"/>
      <c r="Q63" s="24"/>
      <c r="R63" s="24"/>
    </row>
    <row r="64" spans="1:18" s="34" customFormat="1" ht="12.75">
      <c r="A64" s="348"/>
      <c r="B64" s="349"/>
      <c r="C64" s="349"/>
      <c r="D64" s="349"/>
      <c r="E64" s="349"/>
      <c r="F64" s="349"/>
      <c r="G64" s="349"/>
      <c r="H64" s="349"/>
      <c r="I64" s="250"/>
      <c r="J64" s="250"/>
      <c r="K64" s="250"/>
      <c r="L64" s="250"/>
      <c r="M64" s="250"/>
      <c r="N64" s="250"/>
      <c r="O64" s="250"/>
      <c r="P64" s="250"/>
      <c r="Q64" s="24"/>
      <c r="R64" s="24"/>
    </row>
    <row r="65" spans="1:18" s="34" customFormat="1" ht="12.75">
      <c r="A65" s="350"/>
      <c r="B65" s="349"/>
      <c r="C65" s="349"/>
      <c r="D65" s="349"/>
      <c r="E65" s="349"/>
      <c r="F65" s="349"/>
      <c r="G65" s="349"/>
      <c r="H65" s="349"/>
      <c r="I65" s="250"/>
      <c r="J65" s="250"/>
      <c r="K65" s="250"/>
      <c r="L65" s="250"/>
      <c r="M65" s="250"/>
      <c r="N65" s="250"/>
      <c r="O65" s="250"/>
      <c r="P65" s="250"/>
      <c r="Q65" s="24"/>
      <c r="R65" s="24"/>
    </row>
    <row r="66" spans="1:18" s="34" customFormat="1" ht="12.75">
      <c r="A66" s="25" t="str">
        <f>BCKetQuaHoatDong_06028!A55</f>
        <v>Đại diện được ủy quyền của Ngân hàng giám sát</v>
      </c>
      <c r="B66" s="264"/>
      <c r="C66" s="26"/>
      <c r="D66" s="349"/>
      <c r="E66" s="27" t="str">
        <f>BCKetQuaHoatDong_06028!D55</f>
        <v>Đại diện được ủy quyền của Công ty quản lý Quỹ</v>
      </c>
      <c r="F66" s="27"/>
      <c r="G66" s="264"/>
      <c r="H66" s="264"/>
      <c r="I66" s="250"/>
      <c r="J66" s="250"/>
      <c r="K66" s="250"/>
      <c r="L66" s="250"/>
      <c r="M66" s="250"/>
      <c r="N66" s="250"/>
      <c r="O66" s="250"/>
      <c r="P66" s="250"/>
      <c r="Q66" s="24"/>
      <c r="R66" s="24"/>
    </row>
    <row r="67" spans="1:18" s="34" customFormat="1" ht="12.75">
      <c r="A67" s="280" t="s">
        <v>176</v>
      </c>
      <c r="B67" s="264"/>
      <c r="C67" s="26"/>
      <c r="D67" s="349"/>
      <c r="E67" s="281" t="s">
        <v>177</v>
      </c>
      <c r="F67" s="281"/>
      <c r="G67" s="264"/>
      <c r="H67" s="264"/>
      <c r="I67" s="250"/>
      <c r="J67" s="250"/>
      <c r="K67" s="250"/>
      <c r="L67" s="250"/>
      <c r="M67" s="250"/>
      <c r="N67" s="250"/>
      <c r="O67" s="250"/>
      <c r="P67" s="250"/>
      <c r="Q67" s="24"/>
      <c r="R67" s="24"/>
    </row>
    <row r="68" spans="1:18" s="34" customFormat="1" ht="12.75">
      <c r="A68" s="264"/>
      <c r="B68" s="264"/>
      <c r="C68" s="26"/>
      <c r="D68" s="349"/>
      <c r="E68" s="26"/>
      <c r="F68" s="26"/>
      <c r="G68" s="264"/>
      <c r="H68" s="264"/>
      <c r="I68" s="250"/>
      <c r="J68" s="250"/>
      <c r="K68" s="250"/>
      <c r="L68" s="250"/>
      <c r="M68" s="250"/>
      <c r="N68" s="250"/>
      <c r="O68" s="250"/>
      <c r="P68" s="250"/>
      <c r="Q68" s="24"/>
      <c r="R68" s="24"/>
    </row>
    <row r="69" spans="1:18" s="34" customFormat="1" ht="12.75">
      <c r="A69" s="264"/>
      <c r="B69" s="264"/>
      <c r="C69" s="26"/>
      <c r="D69" s="349"/>
      <c r="E69" s="26"/>
      <c r="F69" s="26"/>
      <c r="G69" s="264"/>
      <c r="H69" s="264"/>
      <c r="I69" s="250"/>
      <c r="J69" s="250"/>
      <c r="K69" s="250"/>
      <c r="L69" s="250"/>
      <c r="M69" s="250"/>
      <c r="N69" s="250"/>
      <c r="O69" s="250"/>
      <c r="P69" s="250"/>
      <c r="Q69" s="24"/>
      <c r="R69" s="24"/>
    </row>
    <row r="70" spans="1:18" s="34" customFormat="1" ht="12.75">
      <c r="A70" s="264"/>
      <c r="B70" s="264"/>
      <c r="C70" s="26"/>
      <c r="D70" s="349"/>
      <c r="E70" s="26"/>
      <c r="F70" s="26"/>
      <c r="G70" s="264"/>
      <c r="H70" s="264"/>
      <c r="I70" s="250"/>
      <c r="J70" s="250"/>
      <c r="K70" s="250"/>
      <c r="L70" s="250"/>
      <c r="M70" s="250"/>
      <c r="N70" s="250"/>
      <c r="O70" s="250"/>
      <c r="P70" s="250"/>
      <c r="Q70" s="24"/>
      <c r="R70" s="24"/>
    </row>
    <row r="71" spans="1:18" s="34" customFormat="1" ht="12.75">
      <c r="A71" s="264"/>
      <c r="B71" s="264"/>
      <c r="C71" s="26"/>
      <c r="D71" s="349"/>
      <c r="E71" s="26"/>
      <c r="F71" s="26"/>
      <c r="G71" s="264"/>
      <c r="H71" s="264"/>
      <c r="I71" s="250"/>
      <c r="J71" s="250"/>
      <c r="K71" s="250"/>
      <c r="L71" s="250"/>
      <c r="M71" s="250"/>
      <c r="N71" s="250"/>
      <c r="O71" s="250"/>
      <c r="P71" s="250"/>
      <c r="Q71" s="24"/>
      <c r="R71" s="24"/>
    </row>
    <row r="72" spans="1:18" s="34" customFormat="1" ht="12.75">
      <c r="A72" s="264"/>
      <c r="B72" s="264"/>
      <c r="C72" s="26"/>
      <c r="D72" s="349"/>
      <c r="E72" s="26"/>
      <c r="F72" s="26"/>
      <c r="G72" s="264"/>
      <c r="H72" s="264"/>
      <c r="I72" s="250"/>
      <c r="J72" s="250"/>
      <c r="K72" s="250"/>
      <c r="L72" s="250"/>
      <c r="M72" s="250"/>
      <c r="N72" s="250"/>
      <c r="O72" s="250"/>
      <c r="P72" s="250"/>
      <c r="Q72" s="24"/>
      <c r="R72" s="24"/>
    </row>
    <row r="73" spans="1:18" s="34" customFormat="1" ht="12.75">
      <c r="A73" s="264"/>
      <c r="B73" s="264"/>
      <c r="C73" s="26"/>
      <c r="D73" s="349"/>
      <c r="E73" s="26"/>
      <c r="F73" s="26"/>
      <c r="G73" s="264"/>
      <c r="H73" s="264"/>
      <c r="I73" s="250"/>
      <c r="J73" s="250"/>
      <c r="K73" s="250"/>
      <c r="L73" s="250"/>
      <c r="M73" s="250"/>
      <c r="N73" s="250"/>
      <c r="O73" s="250"/>
      <c r="P73" s="250"/>
      <c r="Q73" s="24"/>
      <c r="R73" s="24"/>
    </row>
    <row r="74" spans="1:18" s="34" customFormat="1" ht="12.75">
      <c r="A74" s="264"/>
      <c r="B74" s="264"/>
      <c r="C74" s="26"/>
      <c r="D74" s="349"/>
      <c r="E74" s="26"/>
      <c r="F74" s="26"/>
      <c r="G74" s="264"/>
      <c r="H74" s="264"/>
      <c r="I74" s="250"/>
      <c r="J74" s="250"/>
      <c r="K74" s="250"/>
      <c r="L74" s="250"/>
      <c r="M74" s="250"/>
      <c r="N74" s="250"/>
      <c r="O74" s="250"/>
      <c r="P74" s="250"/>
      <c r="Q74" s="24"/>
      <c r="R74" s="24"/>
    </row>
    <row r="75" spans="1:18" s="34" customFormat="1" ht="12.75">
      <c r="A75" s="28"/>
      <c r="B75" s="28"/>
      <c r="C75" s="29"/>
      <c r="D75" s="349"/>
      <c r="E75" s="29"/>
      <c r="F75" s="29"/>
      <c r="G75" s="28"/>
      <c r="H75" s="264"/>
      <c r="I75" s="250"/>
      <c r="J75" s="250"/>
      <c r="K75" s="250"/>
      <c r="L75" s="250"/>
      <c r="M75" s="250"/>
      <c r="N75" s="250"/>
      <c r="O75" s="250"/>
      <c r="P75" s="250"/>
      <c r="Q75" s="24"/>
      <c r="R75" s="24"/>
    </row>
    <row r="76" spans="1:18" s="34" customFormat="1" ht="12.75">
      <c r="A76" s="25" t="s">
        <v>237</v>
      </c>
      <c r="B76" s="264"/>
      <c r="C76" s="26"/>
      <c r="D76" s="349"/>
      <c r="E76" s="27" t="s">
        <v>475</v>
      </c>
      <c r="F76" s="27"/>
      <c r="G76" s="264"/>
      <c r="H76" s="264"/>
      <c r="I76" s="250"/>
      <c r="J76" s="250"/>
      <c r="K76" s="250"/>
      <c r="L76" s="250"/>
      <c r="M76" s="250"/>
      <c r="N76" s="250"/>
      <c r="O76" s="250"/>
      <c r="P76" s="250"/>
      <c r="Q76" s="24"/>
      <c r="R76" s="24"/>
    </row>
    <row r="77" spans="1:18" s="34" customFormat="1" ht="12.75">
      <c r="A77" s="25" t="s">
        <v>635</v>
      </c>
      <c r="B77" s="264"/>
      <c r="C77" s="26"/>
      <c r="D77" s="349"/>
      <c r="E77" s="27"/>
      <c r="F77" s="27"/>
      <c r="G77" s="264"/>
      <c r="H77" s="264"/>
      <c r="I77" s="250"/>
      <c r="J77" s="250"/>
      <c r="K77" s="250"/>
      <c r="L77" s="250"/>
      <c r="M77" s="250"/>
      <c r="N77" s="250"/>
      <c r="O77" s="250"/>
      <c r="P77" s="250"/>
      <c r="Q77" s="24"/>
      <c r="R77" s="24"/>
    </row>
    <row r="78" spans="1:18" s="34" customFormat="1" ht="12.75">
      <c r="A78" s="1" t="s">
        <v>238</v>
      </c>
      <c r="B78" s="264"/>
      <c r="C78" s="26"/>
      <c r="D78" s="349"/>
      <c r="E78" s="26"/>
      <c r="F78" s="26"/>
      <c r="G78" s="264"/>
      <c r="H78" s="264"/>
      <c r="I78" s="250"/>
      <c r="J78" s="250"/>
      <c r="K78" s="250"/>
      <c r="L78" s="250"/>
      <c r="M78" s="250"/>
      <c r="N78" s="250"/>
      <c r="O78" s="250"/>
      <c r="P78" s="250"/>
      <c r="Q78" s="24"/>
      <c r="R78" s="24"/>
    </row>
    <row r="79" spans="1:18" s="34" customFormat="1" ht="12.75">
      <c r="A79" s="350"/>
      <c r="B79" s="349"/>
      <c r="C79" s="349"/>
      <c r="D79" s="349"/>
      <c r="E79" s="349"/>
      <c r="F79" s="349"/>
      <c r="G79" s="349"/>
      <c r="H79" s="349"/>
      <c r="I79" s="250"/>
      <c r="J79" s="250"/>
      <c r="K79" s="250"/>
      <c r="L79" s="250"/>
      <c r="M79" s="250"/>
      <c r="N79" s="250"/>
      <c r="O79" s="250"/>
      <c r="P79" s="250"/>
      <c r="Q79" s="24"/>
      <c r="R79" s="24"/>
    </row>
    <row r="80" spans="1:18">
      <c r="A80" s="351"/>
      <c r="B80" s="352"/>
      <c r="C80" s="352"/>
      <c r="D80" s="349"/>
      <c r="E80" s="352"/>
      <c r="F80" s="352"/>
      <c r="G80" s="352"/>
      <c r="H80" s="352"/>
    </row>
    <row r="81" spans="1:8">
      <c r="A81" s="351"/>
      <c r="B81" s="352"/>
      <c r="C81" s="352"/>
      <c r="D81" s="352"/>
      <c r="E81" s="352"/>
      <c r="F81" s="352"/>
      <c r="G81" s="352"/>
      <c r="H81" s="352"/>
    </row>
    <row r="82" spans="1:8">
      <c r="A82" s="351"/>
      <c r="B82" s="352"/>
      <c r="C82" s="352"/>
      <c r="D82" s="352"/>
      <c r="E82" s="352"/>
      <c r="F82" s="352"/>
      <c r="G82" s="352"/>
      <c r="H82" s="352"/>
    </row>
    <row r="83" spans="1:8">
      <c r="A83" s="351"/>
      <c r="B83" s="352"/>
      <c r="C83" s="352"/>
      <c r="D83" s="352"/>
      <c r="E83" s="352"/>
      <c r="F83" s="352"/>
      <c r="G83" s="352"/>
      <c r="H83" s="352"/>
    </row>
    <row r="84" spans="1:8">
      <c r="A84" s="351"/>
      <c r="B84" s="352"/>
      <c r="C84" s="352"/>
      <c r="D84" s="352"/>
      <c r="E84" s="352"/>
      <c r="F84" s="352"/>
      <c r="G84" s="352"/>
      <c r="H84" s="352"/>
    </row>
    <row r="85" spans="1:8">
      <c r="A85" s="351"/>
      <c r="B85" s="352"/>
      <c r="C85" s="352"/>
      <c r="D85" s="352"/>
      <c r="E85" s="352"/>
      <c r="F85" s="352"/>
      <c r="G85" s="352"/>
      <c r="H85" s="352"/>
    </row>
    <row r="86" spans="1:8">
      <c r="A86" s="351"/>
      <c r="B86" s="352"/>
      <c r="C86" s="352"/>
      <c r="D86" s="352"/>
      <c r="E86" s="352"/>
      <c r="F86" s="352"/>
      <c r="G86" s="352"/>
      <c r="H86" s="352"/>
    </row>
    <row r="87" spans="1:8">
      <c r="A87" s="351"/>
      <c r="B87" s="352"/>
      <c r="C87" s="352"/>
      <c r="D87" s="352"/>
      <c r="E87" s="352"/>
      <c r="F87" s="352"/>
      <c r="G87" s="352"/>
      <c r="H87" s="352"/>
    </row>
    <row r="88" spans="1:8">
      <c r="A88" s="351"/>
      <c r="B88" s="352"/>
      <c r="C88" s="352"/>
      <c r="D88" s="352"/>
      <c r="E88" s="352"/>
      <c r="F88" s="352"/>
      <c r="G88" s="352"/>
      <c r="H88" s="352"/>
    </row>
    <row r="89" spans="1:8">
      <c r="A89" s="351"/>
      <c r="B89" s="352"/>
      <c r="C89" s="352"/>
      <c r="D89" s="352"/>
      <c r="E89" s="352"/>
      <c r="F89" s="352"/>
      <c r="G89" s="352"/>
      <c r="H89" s="352"/>
    </row>
    <row r="90" spans="1:8">
      <c r="A90" s="351"/>
      <c r="B90" s="352"/>
      <c r="C90" s="352"/>
      <c r="D90" s="352"/>
      <c r="E90" s="352"/>
      <c r="F90" s="352"/>
      <c r="G90" s="352"/>
      <c r="H90" s="352"/>
    </row>
    <row r="91" spans="1:8">
      <c r="A91" s="351"/>
      <c r="B91" s="352"/>
      <c r="C91" s="352"/>
      <c r="D91" s="352"/>
      <c r="E91" s="352"/>
      <c r="F91" s="352"/>
      <c r="G91" s="352"/>
      <c r="H91" s="352"/>
    </row>
    <row r="92" spans="1:8">
      <c r="A92" s="351"/>
      <c r="B92" s="352"/>
      <c r="C92" s="352"/>
      <c r="D92" s="352"/>
      <c r="E92" s="352"/>
      <c r="F92" s="352"/>
      <c r="G92" s="352"/>
      <c r="H92" s="352"/>
    </row>
    <row r="93" spans="1:8">
      <c r="A93" s="351"/>
      <c r="B93" s="352"/>
      <c r="C93" s="352"/>
      <c r="D93" s="352"/>
      <c r="E93" s="352"/>
      <c r="F93" s="352"/>
      <c r="G93" s="352"/>
      <c r="H93" s="352"/>
    </row>
    <row r="94" spans="1:8">
      <c r="A94" s="351"/>
      <c r="B94" s="352"/>
      <c r="C94" s="352"/>
      <c r="D94" s="352"/>
      <c r="E94" s="352"/>
      <c r="F94" s="352"/>
      <c r="G94" s="352"/>
      <c r="H94" s="352"/>
    </row>
    <row r="95" spans="1:8">
      <c r="A95" s="351"/>
      <c r="B95" s="352"/>
      <c r="C95" s="352"/>
      <c r="D95" s="352"/>
      <c r="E95" s="352"/>
      <c r="F95" s="352"/>
      <c r="G95" s="352"/>
      <c r="H95" s="352"/>
    </row>
    <row r="96" spans="1:8">
      <c r="A96" s="351"/>
      <c r="B96" s="352"/>
      <c r="C96" s="352"/>
      <c r="D96" s="352"/>
      <c r="E96" s="352"/>
      <c r="F96" s="352"/>
      <c r="G96" s="352"/>
      <c r="H96" s="352"/>
    </row>
    <row r="97" spans="1:8">
      <c r="A97" s="351"/>
      <c r="B97" s="352"/>
      <c r="C97" s="352"/>
      <c r="D97" s="352"/>
      <c r="E97" s="352"/>
      <c r="F97" s="352"/>
      <c r="G97" s="352"/>
      <c r="H97" s="352"/>
    </row>
    <row r="98" spans="1:8">
      <c r="A98" s="351"/>
      <c r="B98" s="352"/>
      <c r="C98" s="352"/>
      <c r="D98" s="352"/>
      <c r="E98" s="352"/>
      <c r="F98" s="352"/>
      <c r="G98" s="352"/>
      <c r="H98" s="352"/>
    </row>
    <row r="99" spans="1:8">
      <c r="A99" s="351"/>
      <c r="B99" s="352"/>
      <c r="C99" s="352"/>
      <c r="D99" s="352"/>
      <c r="E99" s="352"/>
      <c r="F99" s="352"/>
      <c r="G99" s="352"/>
      <c r="H99" s="352"/>
    </row>
    <row r="100" spans="1:8">
      <c r="A100" s="351"/>
      <c r="B100" s="352"/>
      <c r="C100" s="352"/>
      <c r="D100" s="352"/>
      <c r="E100" s="352"/>
      <c r="F100" s="352"/>
      <c r="G100" s="352"/>
      <c r="H100" s="352"/>
    </row>
    <row r="101" spans="1:8">
      <c r="A101" s="351"/>
      <c r="B101" s="352"/>
      <c r="C101" s="352"/>
      <c r="D101" s="352"/>
      <c r="E101" s="352"/>
      <c r="F101" s="352"/>
      <c r="G101" s="352"/>
      <c r="H101" s="352"/>
    </row>
    <row r="102" spans="1:8">
      <c r="A102" s="351"/>
      <c r="B102" s="352"/>
      <c r="C102" s="352"/>
      <c r="D102" s="352"/>
      <c r="E102" s="352"/>
      <c r="F102" s="352"/>
      <c r="G102" s="352"/>
      <c r="H102" s="352"/>
    </row>
    <row r="103" spans="1:8">
      <c r="A103" s="351"/>
      <c r="B103" s="352"/>
      <c r="C103" s="352"/>
      <c r="D103" s="352"/>
      <c r="E103" s="352"/>
      <c r="F103" s="352"/>
      <c r="G103" s="352"/>
      <c r="H103" s="352"/>
    </row>
    <row r="104" spans="1:8">
      <c r="A104" s="351"/>
      <c r="B104" s="352"/>
      <c r="C104" s="352"/>
      <c r="D104" s="352"/>
      <c r="E104" s="352"/>
      <c r="F104" s="352"/>
      <c r="G104" s="352"/>
      <c r="H104" s="352"/>
    </row>
    <row r="105" spans="1:8">
      <c r="A105" s="351"/>
      <c r="B105" s="352"/>
      <c r="C105" s="352"/>
      <c r="D105" s="352"/>
      <c r="E105" s="352"/>
      <c r="F105" s="352"/>
      <c r="G105" s="352"/>
      <c r="H105" s="352"/>
    </row>
    <row r="106" spans="1:8">
      <c r="A106" s="351"/>
      <c r="B106" s="352"/>
      <c r="C106" s="352"/>
      <c r="D106" s="352"/>
      <c r="E106" s="352"/>
      <c r="F106" s="352"/>
      <c r="G106" s="352"/>
      <c r="H106" s="352"/>
    </row>
    <row r="107" spans="1:8">
      <c r="A107" s="351"/>
      <c r="B107" s="352"/>
      <c r="C107" s="352"/>
      <c r="D107" s="352"/>
      <c r="E107" s="352"/>
      <c r="F107" s="352"/>
      <c r="G107" s="352"/>
      <c r="H107" s="352"/>
    </row>
    <row r="108" spans="1:8">
      <c r="A108" s="351"/>
      <c r="B108" s="352"/>
      <c r="C108" s="352"/>
      <c r="D108" s="352"/>
      <c r="E108" s="352"/>
      <c r="F108" s="352"/>
      <c r="G108" s="352"/>
      <c r="H108" s="352"/>
    </row>
    <row r="109" spans="1:8">
      <c r="A109" s="351"/>
      <c r="B109" s="352"/>
      <c r="C109" s="352"/>
      <c r="D109" s="352"/>
      <c r="E109" s="352"/>
      <c r="F109" s="352"/>
      <c r="G109" s="352"/>
      <c r="H109" s="352"/>
    </row>
    <row r="110" spans="1:8">
      <c r="A110" s="351"/>
      <c r="B110" s="352"/>
      <c r="C110" s="352"/>
      <c r="D110" s="352"/>
      <c r="E110" s="352"/>
      <c r="F110" s="352"/>
      <c r="G110" s="352"/>
      <c r="H110" s="352"/>
    </row>
    <row r="111" spans="1:8">
      <c r="A111" s="351"/>
      <c r="B111" s="352"/>
      <c r="C111" s="352"/>
      <c r="D111" s="352"/>
      <c r="E111" s="352"/>
      <c r="F111" s="352"/>
      <c r="G111" s="352"/>
      <c r="H111" s="352"/>
    </row>
    <row r="112" spans="1:8">
      <c r="A112" s="351"/>
      <c r="B112" s="352"/>
      <c r="C112" s="352"/>
      <c r="D112" s="352"/>
      <c r="E112" s="352"/>
      <c r="F112" s="352"/>
      <c r="G112" s="352"/>
      <c r="H112" s="352"/>
    </row>
    <row r="113" spans="1:8">
      <c r="A113" s="351"/>
      <c r="B113" s="352"/>
      <c r="C113" s="352"/>
      <c r="D113" s="352"/>
      <c r="E113" s="352"/>
      <c r="F113" s="352"/>
      <c r="G113" s="352"/>
      <c r="H113" s="352"/>
    </row>
    <row r="114" spans="1:8">
      <c r="A114" s="351"/>
      <c r="B114" s="352"/>
      <c r="C114" s="352"/>
      <c r="D114" s="352"/>
      <c r="E114" s="352"/>
      <c r="F114" s="352"/>
      <c r="G114" s="352"/>
      <c r="H114" s="352"/>
    </row>
    <row r="115" spans="1:8">
      <c r="A115" s="351"/>
      <c r="B115" s="352"/>
      <c r="C115" s="352"/>
      <c r="D115" s="352"/>
      <c r="E115" s="352"/>
      <c r="F115" s="352"/>
      <c r="G115" s="352"/>
      <c r="H115" s="352"/>
    </row>
    <row r="116" spans="1:8">
      <c r="A116" s="351"/>
      <c r="B116" s="352"/>
      <c r="C116" s="352"/>
      <c r="D116" s="352"/>
      <c r="E116" s="352"/>
      <c r="F116" s="352"/>
      <c r="G116" s="352"/>
      <c r="H116" s="352"/>
    </row>
    <row r="117" spans="1:8">
      <c r="A117" s="351"/>
      <c r="B117" s="352"/>
      <c r="C117" s="352"/>
      <c r="D117" s="352"/>
      <c r="E117" s="352"/>
      <c r="F117" s="352"/>
      <c r="G117" s="352"/>
      <c r="H117" s="352"/>
    </row>
    <row r="118" spans="1:8">
      <c r="A118" s="351"/>
      <c r="B118" s="352"/>
      <c r="C118" s="352"/>
      <c r="D118" s="352"/>
      <c r="E118" s="352"/>
      <c r="F118" s="352"/>
      <c r="G118" s="352"/>
      <c r="H118" s="352"/>
    </row>
    <row r="119" spans="1:8">
      <c r="A119" s="351"/>
      <c r="B119" s="352"/>
      <c r="C119" s="352"/>
      <c r="D119" s="352"/>
      <c r="E119" s="352"/>
      <c r="F119" s="352"/>
      <c r="G119" s="352"/>
      <c r="H119" s="352"/>
    </row>
    <row r="120" spans="1:8">
      <c r="A120" s="351"/>
      <c r="B120" s="352"/>
      <c r="C120" s="352"/>
      <c r="D120" s="352"/>
      <c r="E120" s="352"/>
      <c r="F120" s="352"/>
      <c r="G120" s="352"/>
      <c r="H120" s="352"/>
    </row>
    <row r="121" spans="1:8">
      <c r="A121" s="351"/>
      <c r="B121" s="352"/>
      <c r="C121" s="352"/>
      <c r="D121" s="352"/>
      <c r="E121" s="352"/>
      <c r="F121" s="352"/>
      <c r="G121" s="352"/>
      <c r="H121" s="352"/>
    </row>
    <row r="122" spans="1:8">
      <c r="A122" s="351"/>
      <c r="B122" s="352"/>
      <c r="C122" s="352"/>
      <c r="D122" s="352"/>
      <c r="E122" s="352"/>
      <c r="F122" s="352"/>
      <c r="G122" s="352"/>
      <c r="H122" s="352"/>
    </row>
    <row r="123" spans="1:8">
      <c r="A123" s="351"/>
      <c r="B123" s="352"/>
      <c r="C123" s="352"/>
      <c r="D123" s="352"/>
      <c r="E123" s="352"/>
      <c r="F123" s="352"/>
      <c r="G123" s="352"/>
      <c r="H123" s="352"/>
    </row>
    <row r="124" spans="1:8">
      <c r="A124" s="351"/>
      <c r="B124" s="352"/>
      <c r="C124" s="352"/>
      <c r="D124" s="352"/>
      <c r="E124" s="352"/>
      <c r="F124" s="352"/>
      <c r="G124" s="352"/>
      <c r="H124" s="352"/>
    </row>
    <row r="125" spans="1:8">
      <c r="A125" s="351"/>
      <c r="B125" s="352"/>
      <c r="C125" s="352"/>
      <c r="D125" s="352"/>
      <c r="E125" s="352"/>
      <c r="F125" s="352"/>
      <c r="G125" s="352"/>
      <c r="H125" s="352"/>
    </row>
    <row r="126" spans="1:8">
      <c r="A126" s="351"/>
      <c r="B126" s="352"/>
      <c r="C126" s="352"/>
      <c r="D126" s="352"/>
      <c r="E126" s="352"/>
      <c r="F126" s="352"/>
      <c r="G126" s="352"/>
      <c r="H126" s="352"/>
    </row>
    <row r="127" spans="1:8">
      <c r="A127" s="351"/>
      <c r="B127" s="352"/>
      <c r="C127" s="352"/>
      <c r="D127" s="352"/>
      <c r="E127" s="352"/>
      <c r="F127" s="352"/>
      <c r="G127" s="352"/>
      <c r="H127" s="352"/>
    </row>
    <row r="128" spans="1:8">
      <c r="A128" s="351"/>
      <c r="B128" s="352"/>
      <c r="C128" s="352"/>
      <c r="D128" s="352"/>
      <c r="E128" s="352"/>
      <c r="F128" s="352"/>
      <c r="G128" s="352"/>
      <c r="H128" s="352"/>
    </row>
    <row r="129" spans="1:8">
      <c r="A129" s="351"/>
      <c r="B129" s="352"/>
      <c r="C129" s="352"/>
      <c r="D129" s="352"/>
      <c r="E129" s="352"/>
      <c r="F129" s="352"/>
      <c r="G129" s="352"/>
      <c r="H129" s="352"/>
    </row>
    <row r="130" spans="1:8">
      <c r="A130" s="351"/>
      <c r="B130" s="352"/>
      <c r="C130" s="352"/>
      <c r="D130" s="352"/>
      <c r="E130" s="352"/>
      <c r="F130" s="352"/>
      <c r="G130" s="352"/>
      <c r="H130" s="352"/>
    </row>
    <row r="131" spans="1:8">
      <c r="A131" s="351"/>
      <c r="B131" s="352"/>
      <c r="C131" s="352"/>
      <c r="D131" s="352"/>
      <c r="E131" s="352"/>
      <c r="F131" s="352"/>
      <c r="G131" s="352"/>
      <c r="H131" s="352"/>
    </row>
    <row r="132" spans="1:8">
      <c r="A132" s="351"/>
      <c r="B132" s="352"/>
      <c r="C132" s="352"/>
      <c r="D132" s="352"/>
      <c r="E132" s="352"/>
      <c r="F132" s="352"/>
      <c r="G132" s="352"/>
      <c r="H132" s="352"/>
    </row>
    <row r="133" spans="1:8">
      <c r="A133" s="351"/>
      <c r="B133" s="352"/>
      <c r="C133" s="352"/>
      <c r="D133" s="352"/>
      <c r="E133" s="352"/>
      <c r="F133" s="352"/>
      <c r="G133" s="352"/>
      <c r="H133" s="352"/>
    </row>
    <row r="134" spans="1:8">
      <c r="A134" s="351"/>
      <c r="B134" s="352"/>
      <c r="C134" s="352"/>
      <c r="D134" s="352"/>
      <c r="E134" s="352"/>
      <c r="F134" s="352"/>
      <c r="G134" s="352"/>
      <c r="H134" s="352"/>
    </row>
    <row r="135" spans="1:8">
      <c r="A135" s="351"/>
      <c r="B135" s="352"/>
      <c r="C135" s="352"/>
      <c r="D135" s="352"/>
      <c r="E135" s="352"/>
      <c r="F135" s="352"/>
      <c r="G135" s="352"/>
      <c r="H135" s="352"/>
    </row>
    <row r="136" spans="1:8">
      <c r="A136" s="351"/>
      <c r="B136" s="352"/>
      <c r="C136" s="352"/>
      <c r="D136" s="352"/>
      <c r="E136" s="352"/>
      <c r="F136" s="352"/>
      <c r="G136" s="352"/>
      <c r="H136" s="352"/>
    </row>
    <row r="137" spans="1:8">
      <c r="A137" s="351"/>
      <c r="B137" s="352"/>
      <c r="C137" s="352"/>
      <c r="D137" s="352"/>
      <c r="E137" s="352"/>
      <c r="F137" s="352"/>
      <c r="G137" s="352"/>
      <c r="H137" s="352"/>
    </row>
    <row r="138" spans="1:8">
      <c r="A138" s="351"/>
      <c r="B138" s="352"/>
      <c r="C138" s="352"/>
      <c r="D138" s="352"/>
      <c r="E138" s="352"/>
      <c r="F138" s="352"/>
      <c r="G138" s="352"/>
      <c r="H138" s="352"/>
    </row>
    <row r="139" spans="1:8">
      <c r="A139" s="351"/>
      <c r="B139" s="352"/>
      <c r="C139" s="352"/>
      <c r="D139" s="352"/>
      <c r="E139" s="352"/>
      <c r="F139" s="352"/>
      <c r="G139" s="352"/>
      <c r="H139" s="352"/>
    </row>
    <row r="140" spans="1:8">
      <c r="A140" s="351"/>
      <c r="B140" s="352"/>
      <c r="C140" s="352"/>
      <c r="D140" s="352"/>
      <c r="E140" s="352"/>
      <c r="F140" s="352"/>
      <c r="G140" s="352"/>
      <c r="H140" s="352"/>
    </row>
    <row r="141" spans="1:8">
      <c r="A141" s="351"/>
      <c r="B141" s="352"/>
      <c r="C141" s="352"/>
      <c r="D141" s="352"/>
      <c r="E141" s="352"/>
      <c r="F141" s="352"/>
      <c r="G141" s="352"/>
      <c r="H141" s="352"/>
    </row>
    <row r="142" spans="1:8">
      <c r="A142" s="351"/>
      <c r="B142" s="352"/>
      <c r="C142" s="352"/>
      <c r="D142" s="352"/>
      <c r="E142" s="352"/>
      <c r="F142" s="352"/>
      <c r="G142" s="352"/>
      <c r="H142" s="352"/>
    </row>
    <row r="143" spans="1:8">
      <c r="A143" s="351"/>
      <c r="B143" s="352"/>
      <c r="C143" s="352"/>
      <c r="D143" s="352"/>
      <c r="E143" s="352"/>
      <c r="F143" s="352"/>
      <c r="G143" s="352"/>
      <c r="H143" s="352"/>
    </row>
    <row r="144" spans="1:8">
      <c r="A144" s="351"/>
      <c r="B144" s="352"/>
      <c r="C144" s="352"/>
      <c r="D144" s="352"/>
      <c r="E144" s="352"/>
      <c r="F144" s="352"/>
      <c r="G144" s="352"/>
      <c r="H144" s="352"/>
    </row>
    <row r="145" spans="1:8">
      <c r="A145" s="351"/>
      <c r="B145" s="352"/>
      <c r="C145" s="352"/>
      <c r="D145" s="352"/>
      <c r="E145" s="352"/>
      <c r="F145" s="352"/>
      <c r="G145" s="352"/>
      <c r="H145" s="352"/>
    </row>
    <row r="146" spans="1:8">
      <c r="A146" s="351"/>
      <c r="B146" s="352"/>
      <c r="C146" s="352"/>
      <c r="D146" s="352"/>
      <c r="E146" s="352"/>
      <c r="F146" s="352"/>
      <c r="G146" s="352"/>
      <c r="H146" s="352"/>
    </row>
    <row r="147" spans="1:8">
      <c r="A147" s="351"/>
      <c r="B147" s="352"/>
      <c r="C147" s="352"/>
      <c r="D147" s="352"/>
      <c r="E147" s="352"/>
      <c r="F147" s="352"/>
      <c r="G147" s="352"/>
      <c r="H147" s="352"/>
    </row>
    <row r="148" spans="1:8">
      <c r="A148" s="351"/>
      <c r="B148" s="352"/>
      <c r="C148" s="352"/>
      <c r="D148" s="352"/>
      <c r="E148" s="352"/>
      <c r="F148" s="352"/>
      <c r="G148" s="352"/>
      <c r="H148" s="352"/>
    </row>
    <row r="149" spans="1:8">
      <c r="A149" s="351"/>
      <c r="B149" s="352"/>
      <c r="C149" s="352"/>
      <c r="D149" s="352"/>
      <c r="E149" s="352"/>
      <c r="F149" s="352"/>
      <c r="G149" s="352"/>
      <c r="H149" s="352"/>
    </row>
    <row r="150" spans="1:8">
      <c r="A150" s="351"/>
      <c r="B150" s="352"/>
      <c r="C150" s="352"/>
      <c r="D150" s="352"/>
      <c r="E150" s="352"/>
      <c r="F150" s="352"/>
      <c r="G150" s="352"/>
      <c r="H150" s="352"/>
    </row>
    <row r="151" spans="1:8">
      <c r="A151" s="351"/>
      <c r="B151" s="352"/>
      <c r="C151" s="352"/>
      <c r="D151" s="352"/>
      <c r="E151" s="352"/>
      <c r="F151" s="352"/>
      <c r="G151" s="352"/>
      <c r="H151" s="352"/>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paperSize="9" scale="72"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3" zoomScaleNormal="100" zoomScaleSheetLayoutView="100" workbookViewId="0">
      <selection activeCell="E13" sqref="E13:F20"/>
    </sheetView>
  </sheetViews>
  <sheetFormatPr defaultColWidth="9.140625" defaultRowHeight="12.75"/>
  <cols>
    <col min="1" max="1" width="7.42578125" style="239" customWidth="1"/>
    <col min="2" max="2" width="5.28515625" style="239" customWidth="1"/>
    <col min="3" max="3" width="52.5703125" style="228" customWidth="1"/>
    <col min="4" max="4" width="11.7109375" style="228" customWidth="1"/>
    <col min="5" max="5" width="28.42578125" style="228" customWidth="1"/>
    <col min="6" max="6" width="29.85546875" style="228" customWidth="1"/>
    <col min="7" max="7" width="5.140625" style="228" customWidth="1"/>
    <col min="8" max="8" width="15.28515625" style="228" customWidth="1"/>
    <col min="9" max="9" width="12.7109375" style="228" bestFit="1" customWidth="1"/>
    <col min="10" max="10" width="15.7109375" style="228" hidden="1" customWidth="1"/>
    <col min="11" max="11" width="15.42578125" style="228" hidden="1" customWidth="1"/>
    <col min="12" max="12" width="9.140625" style="228"/>
    <col min="13" max="13" width="15" style="228" bestFit="1" customWidth="1"/>
    <col min="14" max="16384" width="9.140625" style="228"/>
  </cols>
  <sheetData>
    <row r="1" spans="1:13" ht="24.75" customHeight="1">
      <c r="A1" s="555" t="s">
        <v>605</v>
      </c>
      <c r="B1" s="555"/>
      <c r="C1" s="555"/>
      <c r="D1" s="555"/>
      <c r="E1" s="555"/>
      <c r="F1" s="555"/>
      <c r="G1" s="19"/>
      <c r="H1" s="19"/>
    </row>
    <row r="2" spans="1:13" ht="26.25" customHeight="1">
      <c r="A2" s="556" t="s">
        <v>606</v>
      </c>
      <c r="B2" s="556"/>
      <c r="C2" s="556"/>
      <c r="D2" s="556"/>
      <c r="E2" s="556"/>
      <c r="F2" s="556"/>
      <c r="G2" s="19"/>
      <c r="H2" s="19"/>
    </row>
    <row r="3" spans="1:13" ht="15">
      <c r="A3" s="557" t="s">
        <v>607</v>
      </c>
      <c r="B3" s="557"/>
      <c r="C3" s="557"/>
      <c r="D3" s="557"/>
      <c r="E3" s="557"/>
      <c r="F3" s="557"/>
      <c r="G3" s="557"/>
      <c r="H3" s="242"/>
    </row>
    <row r="4" spans="1:13" ht="22.5" customHeight="1">
      <c r="A4" s="557"/>
      <c r="B4" s="557"/>
      <c r="C4" s="557"/>
      <c r="D4" s="557"/>
      <c r="E4" s="557"/>
      <c r="F4" s="557"/>
      <c r="G4" s="557"/>
      <c r="H4" s="242"/>
    </row>
    <row r="5" spans="1:13">
      <c r="A5" s="533" t="str">
        <f>'ngay thang'!B10</f>
        <v>Quý 1 năm 2024/Quarter I 2024</v>
      </c>
      <c r="B5" s="533"/>
      <c r="C5" s="533"/>
      <c r="D5" s="533"/>
      <c r="E5" s="533"/>
      <c r="F5" s="533"/>
      <c r="G5" s="533"/>
      <c r="H5" s="243"/>
    </row>
    <row r="6" spans="1:13">
      <c r="A6" s="243"/>
      <c r="B6" s="243"/>
      <c r="C6" s="243"/>
      <c r="D6" s="243"/>
      <c r="E6" s="243"/>
      <c r="F6" s="19"/>
      <c r="G6" s="19"/>
      <c r="H6" s="19"/>
    </row>
    <row r="7" spans="1:13" ht="30.75" customHeight="1">
      <c r="A7" s="32"/>
      <c r="B7" s="558" t="s">
        <v>243</v>
      </c>
      <c r="C7" s="558"/>
      <c r="D7" s="558" t="s">
        <v>474</v>
      </c>
      <c r="E7" s="558"/>
      <c r="F7" s="558"/>
      <c r="G7" s="558"/>
      <c r="H7" s="229"/>
    </row>
    <row r="8" spans="1:13" ht="30.75" customHeight="1">
      <c r="A8" s="20"/>
      <c r="B8" s="563" t="s">
        <v>242</v>
      </c>
      <c r="C8" s="563"/>
      <c r="D8" s="563" t="s">
        <v>244</v>
      </c>
      <c r="E8" s="563"/>
      <c r="F8" s="563"/>
      <c r="G8" s="20"/>
      <c r="H8" s="230"/>
    </row>
    <row r="9" spans="1:13" ht="30.75" customHeight="1">
      <c r="A9" s="32"/>
      <c r="B9" s="558" t="s">
        <v>245</v>
      </c>
      <c r="C9" s="558"/>
      <c r="D9" s="558" t="s">
        <v>651</v>
      </c>
      <c r="E9" s="558"/>
      <c r="F9" s="558"/>
      <c r="G9" s="32"/>
      <c r="H9" s="229"/>
    </row>
    <row r="10" spans="1:13" ht="30.75" customHeight="1">
      <c r="A10" s="20"/>
      <c r="B10" s="563" t="s">
        <v>246</v>
      </c>
      <c r="C10" s="563"/>
      <c r="D10" s="563" t="str">
        <f>'ngay thang'!B14</f>
        <v>Ngày 09 tháng 04 năm 2024
09 Apr 2024</v>
      </c>
      <c r="E10" s="563"/>
      <c r="F10" s="563"/>
      <c r="G10" s="20"/>
      <c r="H10" s="230"/>
    </row>
    <row r="12" spans="1:13" s="19" customFormat="1" ht="58.5" customHeight="1">
      <c r="A12" s="559" t="s">
        <v>197</v>
      </c>
      <c r="B12" s="559"/>
      <c r="C12" s="241" t="s">
        <v>608</v>
      </c>
      <c r="D12" s="241" t="s">
        <v>174</v>
      </c>
      <c r="E12" s="241" t="s">
        <v>304</v>
      </c>
      <c r="F12" s="241" t="s">
        <v>305</v>
      </c>
    </row>
    <row r="13" spans="1:13" s="19" customFormat="1" ht="30" customHeight="1">
      <c r="A13" s="227" t="s">
        <v>46</v>
      </c>
      <c r="B13" s="227"/>
      <c r="C13" s="231" t="s">
        <v>609</v>
      </c>
      <c r="D13" s="226" t="s">
        <v>610</v>
      </c>
      <c r="E13" s="453">
        <v>75817744995</v>
      </c>
      <c r="F13" s="453">
        <v>69909998385</v>
      </c>
      <c r="I13" s="33"/>
      <c r="J13" s="33"/>
      <c r="K13" s="33"/>
      <c r="L13" s="33"/>
      <c r="M13" s="33"/>
    </row>
    <row r="14" spans="1:13" s="19" customFormat="1" ht="38.25">
      <c r="A14" s="227" t="s">
        <v>56</v>
      </c>
      <c r="B14" s="227"/>
      <c r="C14" s="231" t="s">
        <v>611</v>
      </c>
      <c r="D14" s="226" t="s">
        <v>612</v>
      </c>
      <c r="E14" s="453">
        <v>6427650512</v>
      </c>
      <c r="F14" s="453">
        <v>2504386550</v>
      </c>
      <c r="J14" s="33"/>
      <c r="K14" s="33"/>
      <c r="L14" s="33"/>
      <c r="M14" s="33"/>
    </row>
    <row r="15" spans="1:13" s="19" customFormat="1" ht="54.75" customHeight="1">
      <c r="A15" s="560"/>
      <c r="B15" s="226" t="s">
        <v>110</v>
      </c>
      <c r="C15" s="232" t="s">
        <v>613</v>
      </c>
      <c r="D15" s="226" t="s">
        <v>614</v>
      </c>
      <c r="E15" s="454">
        <v>6427650512</v>
      </c>
      <c r="F15" s="454">
        <v>2504386550</v>
      </c>
      <c r="J15" s="33"/>
      <c r="K15" s="33"/>
      <c r="L15" s="33"/>
      <c r="M15" s="33"/>
    </row>
    <row r="16" spans="1:13" s="19" customFormat="1" ht="53.25" customHeight="1">
      <c r="A16" s="561"/>
      <c r="B16" s="226" t="s">
        <v>112</v>
      </c>
      <c r="C16" s="232" t="s">
        <v>615</v>
      </c>
      <c r="D16" s="226" t="s">
        <v>616</v>
      </c>
      <c r="E16" s="454"/>
      <c r="F16" s="454"/>
      <c r="J16" s="33"/>
      <c r="K16" s="33"/>
      <c r="L16" s="33"/>
      <c r="M16" s="33"/>
    </row>
    <row r="17" spans="1:13" s="19" customFormat="1" ht="51.75" customHeight="1">
      <c r="A17" s="227" t="s">
        <v>133</v>
      </c>
      <c r="B17" s="227"/>
      <c r="C17" s="231" t="s">
        <v>617</v>
      </c>
      <c r="D17" s="227" t="s">
        <v>618</v>
      </c>
      <c r="E17" s="453">
        <v>6565136761</v>
      </c>
      <c r="F17" s="453">
        <v>3403360060</v>
      </c>
      <c r="H17" s="33"/>
      <c r="J17" s="33"/>
      <c r="K17" s="33"/>
      <c r="L17" s="33"/>
      <c r="M17" s="33"/>
    </row>
    <row r="18" spans="1:13" s="19" customFormat="1" ht="29.25" customHeight="1">
      <c r="A18" s="560"/>
      <c r="B18" s="226" t="s">
        <v>619</v>
      </c>
      <c r="C18" s="232" t="s">
        <v>620</v>
      </c>
      <c r="D18" s="226" t="s">
        <v>621</v>
      </c>
      <c r="E18" s="454">
        <v>11275165550</v>
      </c>
      <c r="F18" s="454">
        <v>4528831524</v>
      </c>
      <c r="H18" s="33"/>
      <c r="J18" s="33"/>
      <c r="K18" s="33"/>
      <c r="L18" s="33"/>
      <c r="M18" s="33"/>
    </row>
    <row r="19" spans="1:13" s="19" customFormat="1" ht="29.25" customHeight="1">
      <c r="A19" s="562"/>
      <c r="B19" s="226" t="s">
        <v>622</v>
      </c>
      <c r="C19" s="232" t="s">
        <v>623</v>
      </c>
      <c r="D19" s="226" t="s">
        <v>624</v>
      </c>
      <c r="E19" s="454">
        <v>4710028789</v>
      </c>
      <c r="F19" s="454">
        <v>1125471464</v>
      </c>
      <c r="H19" s="33"/>
      <c r="J19" s="33"/>
      <c r="K19" s="33"/>
      <c r="L19" s="33"/>
      <c r="M19" s="33"/>
    </row>
    <row r="20" spans="1:13" s="21" customFormat="1" ht="39" customHeight="1">
      <c r="A20" s="227" t="s">
        <v>135</v>
      </c>
      <c r="B20" s="227"/>
      <c r="C20" s="233" t="s">
        <v>637</v>
      </c>
      <c r="D20" s="227" t="s">
        <v>625</v>
      </c>
      <c r="E20" s="453">
        <v>88810532268</v>
      </c>
      <c r="F20" s="453">
        <v>75817744995</v>
      </c>
      <c r="H20" s="22"/>
      <c r="J20" s="33"/>
      <c r="K20" s="33"/>
      <c r="L20" s="33"/>
      <c r="M20" s="33"/>
    </row>
    <row r="21" spans="1:13" s="19" customFormat="1">
      <c r="A21" s="227"/>
      <c r="B21" s="227"/>
      <c r="C21" s="231"/>
      <c r="D21" s="227"/>
      <c r="E21" s="240"/>
      <c r="F21" s="240"/>
    </row>
    <row r="22" spans="1:13" s="19" customFormat="1">
      <c r="A22" s="23"/>
      <c r="B22" s="23"/>
    </row>
    <row r="23" spans="1:13" s="19" customFormat="1">
      <c r="A23" s="234" t="str">
        <f>BCDanhMucDauTu_06029!A66</f>
        <v>Đại diện được ủy quyền của Ngân hàng giám sát</v>
      </c>
      <c r="C23" s="36"/>
      <c r="E23" s="37" t="str">
        <f>BCDanhMucDauTu_06029!E66</f>
        <v>Đại diện được ủy quyền của Công ty quản lý Quỹ</v>
      </c>
    </row>
    <row r="24" spans="1:13" s="19" customFormat="1">
      <c r="A24" s="235"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6"/>
      <c r="B32" s="236"/>
      <c r="C32" s="29"/>
      <c r="D32" s="19"/>
      <c r="E32" s="29"/>
      <c r="F32" s="237"/>
    </row>
    <row r="33" spans="1:5">
      <c r="A33" s="238" t="s">
        <v>237</v>
      </c>
      <c r="B33" s="19"/>
      <c r="C33" s="36"/>
      <c r="D33" s="19"/>
      <c r="E33" s="27" t="s">
        <v>475</v>
      </c>
    </row>
    <row r="34" spans="1:5">
      <c r="A34" s="238" t="s">
        <v>635</v>
      </c>
      <c r="B34" s="19"/>
      <c r="C34" s="36"/>
      <c r="D34" s="19"/>
      <c r="E34" s="27"/>
    </row>
    <row r="35" spans="1:5">
      <c r="A35" s="19" t="s">
        <v>238</v>
      </c>
      <c r="B35" s="19"/>
      <c r="C35" s="36"/>
      <c r="D35" s="19"/>
      <c r="E35" s="26"/>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XnxiVQatC5ljNBZzfb0i66M+5rA=</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jJEn7XmneLDPbQL0X5TZ+kWdBjo=</DigestValue>
    </Reference>
  </SignedInfo>
  <SignatureValue>VKOxSZrRGdxa576cUsx8SHus4WyviFf9IVOGeDOKnd5vvy1RlX6+LVsfzLDDb8KvBxJM69czMgcG
aJwxQJ+3JqcxlxsgQ/JoH5cdU2YzlK+sjQhDlwH16EeMbmakmyvxQQ+aNxULAA4Q6X1ah/aTJgLZ
oqPzHWiRaAZx92yxY3o=</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GyaXsz/Tre4edKPvAjPVJ59//ZQ=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liWwVnPr6HBjIgNFDSRVbrcc8c4=</DigestValue>
      </Reference>
      <Reference URI="/xl/printerSettings/printerSettings11.bin?ContentType=application/vnd.openxmlformats-officedocument.spreadsheetml.printerSettings">
        <DigestMethod Algorithm="http://www.w3.org/2000/09/xmldsig#sha1"/>
        <DigestValue>nLQpOHwLge874A7h5jboFbd9Asg=</DigestValue>
      </Reference>
      <Reference URI="/xl/printerSettings/printerSettings12.bin?ContentType=application/vnd.openxmlformats-officedocument.spreadsheetml.printerSettings">
        <DigestMethod Algorithm="http://www.w3.org/2000/09/xmldsig#sha1"/>
        <DigestValue>9qXHiI382EmVQILB+HPxK41P0Xg=</DigestValue>
      </Reference>
      <Reference URI="/xl/printerSettings/printerSettings13.bin?ContentType=application/vnd.openxmlformats-officedocument.spreadsheetml.printerSettings">
        <DigestMethod Algorithm="http://www.w3.org/2000/09/xmldsig#sha1"/>
        <DigestValue>liWwVnPr6HBjIgNFDSRVbrcc8c4=</DigestValue>
      </Reference>
      <Reference URI="/xl/printerSettings/printerSettings14.bin?ContentType=application/vnd.openxmlformats-officedocument.spreadsheetml.printerSettings">
        <DigestMethod Algorithm="http://www.w3.org/2000/09/xmldsig#sha1"/>
        <DigestValue>liWwVnPr6HBjIgNFDSRVbrcc8c4=</DigestValue>
      </Reference>
      <Reference URI="/xl/printerSettings/printerSettings15.bin?ContentType=application/vnd.openxmlformats-officedocument.spreadsheetml.printerSettings">
        <DigestMethod Algorithm="http://www.w3.org/2000/09/xmldsig#sha1"/>
        <DigestValue>liWwVnPr6HBjIgNFDSRVbrcc8c4=</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liWwVnPr6HBjIgNFDSRVbrcc8c4=</DigestValue>
      </Reference>
      <Reference URI="/xl/printerSettings/printerSettings4.bin?ContentType=application/vnd.openxmlformats-officedocument.spreadsheetml.printerSettings">
        <DigestMethod Algorithm="http://www.w3.org/2000/09/xmldsig#sha1"/>
        <DigestValue>9qXHiI382EmVQILB+HPxK41P0Xg=</DigestValue>
      </Reference>
      <Reference URI="/xl/printerSettings/printerSettings5.bin?ContentType=application/vnd.openxmlformats-officedocument.spreadsheetml.printerSettings">
        <DigestMethod Algorithm="http://www.w3.org/2000/09/xmldsig#sha1"/>
        <DigestValue>liWwVnPr6HBjIgNFDSRVbrcc8c4=</DigestValue>
      </Reference>
      <Reference URI="/xl/printerSettings/printerSettings6.bin?ContentType=application/vnd.openxmlformats-officedocument.spreadsheetml.printerSettings">
        <DigestMethod Algorithm="http://www.w3.org/2000/09/xmldsig#sha1"/>
        <DigestValue>liWwVnPr6HBjIgNFDSRVbrcc8c4=</DigestValue>
      </Reference>
      <Reference URI="/xl/printerSettings/printerSettings7.bin?ContentType=application/vnd.openxmlformats-officedocument.spreadsheetml.printerSettings">
        <DigestMethod Algorithm="http://www.w3.org/2000/09/xmldsig#sha1"/>
        <DigestValue>liWwVnPr6HBjIgNFDSRVbrcc8c4=</DigestValue>
      </Reference>
      <Reference URI="/xl/printerSettings/printerSettings8.bin?ContentType=application/vnd.openxmlformats-officedocument.spreadsheetml.printerSettings">
        <DigestMethod Algorithm="http://www.w3.org/2000/09/xmldsig#sha1"/>
        <DigestValue>9qXHiI382EmVQILB+HPxK41P0Xg=</DigestValue>
      </Reference>
      <Reference URI="/xl/printerSettings/printerSettings9.bin?ContentType=application/vnd.openxmlformats-officedocument.spreadsheetml.printerSettings">
        <DigestMethod Algorithm="http://www.w3.org/2000/09/xmldsig#sha1"/>
        <DigestValue>liWwVnPr6HBjIgNFDSRVbrcc8c4=</DigestValue>
      </Reference>
      <Reference URI="/xl/sharedStrings.xml?ContentType=application/vnd.openxmlformats-officedocument.spreadsheetml.sharedStrings+xml">
        <DigestMethod Algorithm="http://www.w3.org/2000/09/xmldsig#sha1"/>
        <DigestValue>OriewqhaEYiIsex3ejatkuwkFbs=</DigestValue>
      </Reference>
      <Reference URI="/xl/styles.xml?ContentType=application/vnd.openxmlformats-officedocument.spreadsheetml.styles+xml">
        <DigestMethod Algorithm="http://www.w3.org/2000/09/xmldsig#sha1"/>
        <DigestValue>QWqi/0TvaeyK3RN/sXy+s0FJ/bY=</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Ld8nAvrf3CUVSovRXN7strJpW+c=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/d/kH/MnD6UB3ryNXAJGrMc9rpE=</DigestValue>
      </Reference>
      <Reference URI="/xl/worksheets/sheet10.xml?ContentType=application/vnd.openxmlformats-officedocument.spreadsheetml.worksheet+xml">
        <DigestMethod Algorithm="http://www.w3.org/2000/09/xmldsig#sha1"/>
        <DigestValue>5sjTkD6gTBIcz/ot4A6AZFx5GVM=</DigestValue>
      </Reference>
      <Reference URI="/xl/worksheets/sheet11.xml?ContentType=application/vnd.openxmlformats-officedocument.spreadsheetml.worksheet+xml">
        <DigestMethod Algorithm="http://www.w3.org/2000/09/xmldsig#sha1"/>
        <DigestValue>LWaYibRi8hVmedhMZ6fK02R84JU=</DigestValue>
      </Reference>
      <Reference URI="/xl/worksheets/sheet12.xml?ContentType=application/vnd.openxmlformats-officedocument.spreadsheetml.worksheet+xml">
        <DigestMethod Algorithm="http://www.w3.org/2000/09/xmldsig#sha1"/>
        <DigestValue>pxlusjPGTc7/rZZJat2sKBj6KpQ=</DigestValue>
      </Reference>
      <Reference URI="/xl/worksheets/sheet13.xml?ContentType=application/vnd.openxmlformats-officedocument.spreadsheetml.worksheet+xml">
        <DigestMethod Algorithm="http://www.w3.org/2000/09/xmldsig#sha1"/>
        <DigestValue>5Iyda/oUkhcnmSproBUK+V32aSo=</DigestValue>
      </Reference>
      <Reference URI="/xl/worksheets/sheet14.xml?ContentType=application/vnd.openxmlformats-officedocument.spreadsheetml.worksheet+xml">
        <DigestMethod Algorithm="http://www.w3.org/2000/09/xmldsig#sha1"/>
        <DigestValue>IMS5JpmApSXUu5flTE9eu3IZNpg=</DigestValue>
      </Reference>
      <Reference URI="/xl/worksheets/sheet15.xml?ContentType=application/vnd.openxmlformats-officedocument.spreadsheetml.worksheet+xml">
        <DigestMethod Algorithm="http://www.w3.org/2000/09/xmldsig#sha1"/>
        <DigestValue>s/1trRIjp52Hs1lj3s2F1JUXH9s=</DigestValue>
      </Reference>
      <Reference URI="/xl/worksheets/sheet2.xml?ContentType=application/vnd.openxmlformats-officedocument.spreadsheetml.worksheet+xml">
        <DigestMethod Algorithm="http://www.w3.org/2000/09/xmldsig#sha1"/>
        <DigestValue>WQj4SwtxRzerKB72ttxPPxV3NnQ=</DigestValue>
      </Reference>
      <Reference URI="/xl/worksheets/sheet3.xml?ContentType=application/vnd.openxmlformats-officedocument.spreadsheetml.worksheet+xml">
        <DigestMethod Algorithm="http://www.w3.org/2000/09/xmldsig#sha1"/>
        <DigestValue>+uUKvJ/76J0K7+lce83CTBgAMeU=</DigestValue>
      </Reference>
      <Reference URI="/xl/worksheets/sheet4.xml?ContentType=application/vnd.openxmlformats-officedocument.spreadsheetml.worksheet+xml">
        <DigestMethod Algorithm="http://www.w3.org/2000/09/xmldsig#sha1"/>
        <DigestValue>iugnXYqtMgM58HaJj2EFsx3/oDY=</DigestValue>
      </Reference>
      <Reference URI="/xl/worksheets/sheet5.xml?ContentType=application/vnd.openxmlformats-officedocument.spreadsheetml.worksheet+xml">
        <DigestMethod Algorithm="http://www.w3.org/2000/09/xmldsig#sha1"/>
        <DigestValue>ffft5s252J0VGeqPOylC4g9bYts=</DigestValue>
      </Reference>
      <Reference URI="/xl/worksheets/sheet6.xml?ContentType=application/vnd.openxmlformats-officedocument.spreadsheetml.worksheet+xml">
        <DigestMethod Algorithm="http://www.w3.org/2000/09/xmldsig#sha1"/>
        <DigestValue>63Bomjpp8pWWVwZUAxxRFW/U558=</DigestValue>
      </Reference>
      <Reference URI="/xl/worksheets/sheet7.xml?ContentType=application/vnd.openxmlformats-officedocument.spreadsheetml.worksheet+xml">
        <DigestMethod Algorithm="http://www.w3.org/2000/09/xmldsig#sha1"/>
        <DigestValue>XwF1WcDzgWTh0TKg9VtBnWA9tKk=</DigestValue>
      </Reference>
      <Reference URI="/xl/worksheets/sheet8.xml?ContentType=application/vnd.openxmlformats-officedocument.spreadsheetml.worksheet+xml">
        <DigestMethod Algorithm="http://www.w3.org/2000/09/xmldsig#sha1"/>
        <DigestValue>CJ05Q7mzztK8GL/Yk/7QUoYlRMU=</DigestValue>
      </Reference>
      <Reference URI="/xl/worksheets/sheet9.xml?ContentType=application/vnd.openxmlformats-officedocument.spreadsheetml.worksheet+xml">
        <DigestMethod Algorithm="http://www.w3.org/2000/09/xmldsig#sha1"/>
        <DigestValue>dgmtyzaU1Xjmlma0IDYnYKh0ZV4=</DigestValue>
      </Reference>
    </Manifest>
    <SignatureProperties>
      <SignatureProperty Id="idSignatureTime" Target="#idPackageSignature">
        <mdssi:SignatureTime xmlns:mdssi="http://schemas.openxmlformats.org/package/2006/digital-signature">
          <mdssi:Format>YYYY-MM-DDThh:mm:ssTZD</mdssi:Format>
          <mdssi:Value>2024-04-19T03:33:46Z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2024-04-19T03:33:46Z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yLiPhdcRLMJ0SMdNNL71Jwn2jPE=</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CLK1wlDIrB4Nwh5I0563JaZNLig=</DigestValue>
    </Reference>
  </SignedInfo>
  <SignatureValue>B1vFMBknq5kTK073sA+VBuAbV54FEz8y0QMNfaDIWKao8x4IL0lfHAvqvQsz/fPCM8eobXbEECAi
HtwdmYQKq7bjNc8DTgQfE7qt9aUCOZl1J+YvqjrQjCe7uMaN56j3g/Pza/jQX91MYPX082I6CUgI
ne7duS2zoQMgZF2lB7g=</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GyaXsz/Tre4edKPvAjPVJ59//ZQ=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liWwVnPr6HBjIgNFDSRVbrcc8c4=</DigestValue>
      </Reference>
      <Reference URI="/xl/printerSettings/printerSettings11.bin?ContentType=application/vnd.openxmlformats-officedocument.spreadsheetml.printerSettings">
        <DigestMethod Algorithm="http://www.w3.org/2000/09/xmldsig#sha1"/>
        <DigestValue>nLQpOHwLge874A7h5jboFbd9Asg=</DigestValue>
      </Reference>
      <Reference URI="/xl/printerSettings/printerSettings12.bin?ContentType=application/vnd.openxmlformats-officedocument.spreadsheetml.printerSettings">
        <DigestMethod Algorithm="http://www.w3.org/2000/09/xmldsig#sha1"/>
        <DigestValue>9qXHiI382EmVQILB+HPxK41P0Xg=</DigestValue>
      </Reference>
      <Reference URI="/xl/printerSettings/printerSettings13.bin?ContentType=application/vnd.openxmlformats-officedocument.spreadsheetml.printerSettings">
        <DigestMethod Algorithm="http://www.w3.org/2000/09/xmldsig#sha1"/>
        <DigestValue>liWwVnPr6HBjIgNFDSRVbrcc8c4=</DigestValue>
      </Reference>
      <Reference URI="/xl/printerSettings/printerSettings14.bin?ContentType=application/vnd.openxmlformats-officedocument.spreadsheetml.printerSettings">
        <DigestMethod Algorithm="http://www.w3.org/2000/09/xmldsig#sha1"/>
        <DigestValue>liWwVnPr6HBjIgNFDSRVbrcc8c4=</DigestValue>
      </Reference>
      <Reference URI="/xl/printerSettings/printerSettings15.bin?ContentType=application/vnd.openxmlformats-officedocument.spreadsheetml.printerSettings">
        <DigestMethod Algorithm="http://www.w3.org/2000/09/xmldsig#sha1"/>
        <DigestValue>liWwVnPr6HBjIgNFDSRVbrcc8c4=</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liWwVnPr6HBjIgNFDSRVbrcc8c4=</DigestValue>
      </Reference>
      <Reference URI="/xl/printerSettings/printerSettings4.bin?ContentType=application/vnd.openxmlformats-officedocument.spreadsheetml.printerSettings">
        <DigestMethod Algorithm="http://www.w3.org/2000/09/xmldsig#sha1"/>
        <DigestValue>9qXHiI382EmVQILB+HPxK41P0Xg=</DigestValue>
      </Reference>
      <Reference URI="/xl/printerSettings/printerSettings5.bin?ContentType=application/vnd.openxmlformats-officedocument.spreadsheetml.printerSettings">
        <DigestMethod Algorithm="http://www.w3.org/2000/09/xmldsig#sha1"/>
        <DigestValue>liWwVnPr6HBjIgNFDSRVbrcc8c4=</DigestValue>
      </Reference>
      <Reference URI="/xl/printerSettings/printerSettings6.bin?ContentType=application/vnd.openxmlformats-officedocument.spreadsheetml.printerSettings">
        <DigestMethod Algorithm="http://www.w3.org/2000/09/xmldsig#sha1"/>
        <DigestValue>liWwVnPr6HBjIgNFDSRVbrcc8c4=</DigestValue>
      </Reference>
      <Reference URI="/xl/printerSettings/printerSettings7.bin?ContentType=application/vnd.openxmlformats-officedocument.spreadsheetml.printerSettings">
        <DigestMethod Algorithm="http://www.w3.org/2000/09/xmldsig#sha1"/>
        <DigestValue>liWwVnPr6HBjIgNFDSRVbrcc8c4=</DigestValue>
      </Reference>
      <Reference URI="/xl/printerSettings/printerSettings8.bin?ContentType=application/vnd.openxmlformats-officedocument.spreadsheetml.printerSettings">
        <DigestMethod Algorithm="http://www.w3.org/2000/09/xmldsig#sha1"/>
        <DigestValue>9qXHiI382EmVQILB+HPxK41P0Xg=</DigestValue>
      </Reference>
      <Reference URI="/xl/printerSettings/printerSettings9.bin?ContentType=application/vnd.openxmlformats-officedocument.spreadsheetml.printerSettings">
        <DigestMethod Algorithm="http://www.w3.org/2000/09/xmldsig#sha1"/>
        <DigestValue>liWwVnPr6HBjIgNFDSRVbrcc8c4=</DigestValue>
      </Reference>
      <Reference URI="/xl/sharedStrings.xml?ContentType=application/vnd.openxmlformats-officedocument.spreadsheetml.sharedStrings+xml">
        <DigestMethod Algorithm="http://www.w3.org/2000/09/xmldsig#sha1"/>
        <DigestValue>OriewqhaEYiIsex3ejatkuwkFbs=</DigestValue>
      </Reference>
      <Reference URI="/xl/styles.xml?ContentType=application/vnd.openxmlformats-officedocument.spreadsheetml.styles+xml">
        <DigestMethod Algorithm="http://www.w3.org/2000/09/xmldsig#sha1"/>
        <DigestValue>QWqi/0TvaeyK3RN/sXy+s0FJ/bY=</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Ld8nAvrf3CUVSovRXN7strJpW+c=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/d/kH/MnD6UB3ryNXAJGrMc9rpE=</DigestValue>
      </Reference>
      <Reference URI="/xl/worksheets/sheet10.xml?ContentType=application/vnd.openxmlformats-officedocument.spreadsheetml.worksheet+xml">
        <DigestMethod Algorithm="http://www.w3.org/2000/09/xmldsig#sha1"/>
        <DigestValue>5sjTkD6gTBIcz/ot4A6AZFx5GVM=</DigestValue>
      </Reference>
      <Reference URI="/xl/worksheets/sheet11.xml?ContentType=application/vnd.openxmlformats-officedocument.spreadsheetml.worksheet+xml">
        <DigestMethod Algorithm="http://www.w3.org/2000/09/xmldsig#sha1"/>
        <DigestValue>LWaYibRi8hVmedhMZ6fK02R84JU=</DigestValue>
      </Reference>
      <Reference URI="/xl/worksheets/sheet12.xml?ContentType=application/vnd.openxmlformats-officedocument.spreadsheetml.worksheet+xml">
        <DigestMethod Algorithm="http://www.w3.org/2000/09/xmldsig#sha1"/>
        <DigestValue>pxlusjPGTc7/rZZJat2sKBj6KpQ=</DigestValue>
      </Reference>
      <Reference URI="/xl/worksheets/sheet13.xml?ContentType=application/vnd.openxmlformats-officedocument.spreadsheetml.worksheet+xml">
        <DigestMethod Algorithm="http://www.w3.org/2000/09/xmldsig#sha1"/>
        <DigestValue>5Iyda/oUkhcnmSproBUK+V32aSo=</DigestValue>
      </Reference>
      <Reference URI="/xl/worksheets/sheet14.xml?ContentType=application/vnd.openxmlformats-officedocument.spreadsheetml.worksheet+xml">
        <DigestMethod Algorithm="http://www.w3.org/2000/09/xmldsig#sha1"/>
        <DigestValue>IMS5JpmApSXUu5flTE9eu3IZNpg=</DigestValue>
      </Reference>
      <Reference URI="/xl/worksheets/sheet15.xml?ContentType=application/vnd.openxmlformats-officedocument.spreadsheetml.worksheet+xml">
        <DigestMethod Algorithm="http://www.w3.org/2000/09/xmldsig#sha1"/>
        <DigestValue>s/1trRIjp52Hs1lj3s2F1JUXH9s=</DigestValue>
      </Reference>
      <Reference URI="/xl/worksheets/sheet2.xml?ContentType=application/vnd.openxmlformats-officedocument.spreadsheetml.worksheet+xml">
        <DigestMethod Algorithm="http://www.w3.org/2000/09/xmldsig#sha1"/>
        <DigestValue>WQj4SwtxRzerKB72ttxPPxV3NnQ=</DigestValue>
      </Reference>
      <Reference URI="/xl/worksheets/sheet3.xml?ContentType=application/vnd.openxmlformats-officedocument.spreadsheetml.worksheet+xml">
        <DigestMethod Algorithm="http://www.w3.org/2000/09/xmldsig#sha1"/>
        <DigestValue>+uUKvJ/76J0K7+lce83CTBgAMeU=</DigestValue>
      </Reference>
      <Reference URI="/xl/worksheets/sheet4.xml?ContentType=application/vnd.openxmlformats-officedocument.spreadsheetml.worksheet+xml">
        <DigestMethod Algorithm="http://www.w3.org/2000/09/xmldsig#sha1"/>
        <DigestValue>iugnXYqtMgM58HaJj2EFsx3/oDY=</DigestValue>
      </Reference>
      <Reference URI="/xl/worksheets/sheet5.xml?ContentType=application/vnd.openxmlformats-officedocument.spreadsheetml.worksheet+xml">
        <DigestMethod Algorithm="http://www.w3.org/2000/09/xmldsig#sha1"/>
        <DigestValue>ffft5s252J0VGeqPOylC4g9bYts=</DigestValue>
      </Reference>
      <Reference URI="/xl/worksheets/sheet6.xml?ContentType=application/vnd.openxmlformats-officedocument.spreadsheetml.worksheet+xml">
        <DigestMethod Algorithm="http://www.w3.org/2000/09/xmldsig#sha1"/>
        <DigestValue>63Bomjpp8pWWVwZUAxxRFW/U558=</DigestValue>
      </Reference>
      <Reference URI="/xl/worksheets/sheet7.xml?ContentType=application/vnd.openxmlformats-officedocument.spreadsheetml.worksheet+xml">
        <DigestMethod Algorithm="http://www.w3.org/2000/09/xmldsig#sha1"/>
        <DigestValue>XwF1WcDzgWTh0TKg9VtBnWA9tKk=</DigestValue>
      </Reference>
      <Reference URI="/xl/worksheets/sheet8.xml?ContentType=application/vnd.openxmlformats-officedocument.spreadsheetml.worksheet+xml">
        <DigestMethod Algorithm="http://www.w3.org/2000/09/xmldsig#sha1"/>
        <DigestValue>CJ05Q7mzztK8GL/Yk/7QUoYlRMU=</DigestValue>
      </Reference>
      <Reference URI="/xl/worksheets/sheet9.xml?ContentType=application/vnd.openxmlformats-officedocument.spreadsheetml.worksheet+xml">
        <DigestMethod Algorithm="http://www.w3.org/2000/09/xmldsig#sha1"/>
        <DigestValue>dgmtyzaU1Xjmlma0IDYnYKh0ZV4=</DigestValue>
      </Reference>
    </Manifest>
    <SignatureProperties>
      <SignatureProperty Id="idSignatureTime" Target="#idPackageSignature">
        <mdssi:SignatureTime xmlns:mdssi="http://schemas.openxmlformats.org/package/2006/digital-signature">
          <mdssi:Format>YYYY-MM-DDThh:mm:ssTZD</mdssi:Format>
          <mdssi:Value>2024-04-19T08:11:47Z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2024-04-19T08:11:47Z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2024-04-19T02:30:05Z</cp:lastPrinted>
  <dcterms:created xsi:type="dcterms:W3CDTF">2013-10-21T08:38:47Z</dcterms:created>
  <dcterms:modified xsi:type="dcterms:W3CDTF">2024-04-19T02:31:32Z</dcterms:modified>
</cp:coreProperties>
</file>