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2024\Q1.2024\"/>
    </mc:Choice>
  </mc:AlternateContent>
  <bookViews>
    <workbookView xWindow="0" yWindow="0" windowWidth="24000" windowHeight="8100" tabRatio="944" firstSheet="3" activeTab="4"/>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BCtinhhinhtaichinh!$F$14:$F$60</definedName>
    <definedName name="_xlnm._FilterDatabase" localSheetId="9" hidden="1">Khac_06030!$J$18:$S$39</definedName>
    <definedName name="_xlnm._FilterDatabase" localSheetId="1" hidden="1">#REF!</definedName>
    <definedName name="_xlnm._FilterDatabase" hidden="1">#REF!</definedName>
    <definedName name="holiday">[1]ACC!$O$8:$O$100</definedName>
    <definedName name="_xlnm.Print_Area" localSheetId="7">BCDanhMucDauTu_06029!$A$1:$G$80</definedName>
    <definedName name="_xlnm.Print_Area" localSheetId="10">BCHoatDongVay_06026!$A$1:$K$38</definedName>
    <definedName name="_xlnm.Print_Area" localSheetId="6">BCKetQuaHoatDong_06028!$A$1:$F$67</definedName>
    <definedName name="_xlnm.Print_Area" localSheetId="2">BCLCTT_06106!$A$1:$E$67</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Khac_06030!$A$1:$F$83</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calcOnSave="0"/>
</workbook>
</file>

<file path=xl/calcChain.xml><?xml version="1.0" encoding="utf-8"?>
<calcChain xmlns="http://schemas.openxmlformats.org/spreadsheetml/2006/main">
  <c r="D9" i="27" l="1"/>
  <c r="E18" i="29" l="1"/>
  <c r="D18" i="29"/>
  <c r="D41" i="12" l="1"/>
  <c r="I44" i="12"/>
  <c r="F33" i="11" l="1"/>
  <c r="F36" i="11" s="1"/>
  <c r="D33" i="11"/>
  <c r="D36" i="11" s="1"/>
  <c r="F17" i="9"/>
  <c r="F18" i="9"/>
  <c r="F19" i="9"/>
  <c r="F27" i="9"/>
  <c r="F30" i="9"/>
  <c r="F36" i="9"/>
  <c r="F37" i="9"/>
  <c r="F38" i="9"/>
  <c r="F40" i="9"/>
  <c r="F42" i="9"/>
  <c r="F43" i="9"/>
  <c r="F44" i="9"/>
  <c r="F45" i="9"/>
  <c r="F46" i="9"/>
  <c r="F47" i="9"/>
  <c r="F50" i="9"/>
  <c r="F51" i="9"/>
  <c r="F52" i="9"/>
  <c r="F54" i="9"/>
  <c r="F55" i="9"/>
  <c r="F56" i="9"/>
  <c r="F57" i="9"/>
  <c r="F15" i="9"/>
  <c r="M79" i="12" l="1"/>
  <c r="M80" i="12"/>
  <c r="M81" i="12"/>
  <c r="M82" i="12"/>
  <c r="D44" i="11"/>
  <c r="F44" i="11"/>
  <c r="F55" i="11"/>
  <c r="L55" i="12" l="1"/>
  <c r="M55" i="12" s="1"/>
  <c r="L56" i="12"/>
  <c r="M56" i="12" s="1"/>
  <c r="L57" i="12"/>
  <c r="M57" i="12" s="1"/>
  <c r="L58" i="12"/>
  <c r="M58" i="12" s="1"/>
  <c r="L59" i="12"/>
  <c r="M59" i="12" s="1"/>
  <c r="L60" i="12"/>
  <c r="M60" i="12" s="1"/>
  <c r="L61" i="12"/>
  <c r="M61" i="12" s="1"/>
  <c r="L62" i="12"/>
  <c r="L63" i="12"/>
  <c r="M63" i="12" s="1"/>
  <c r="L64" i="12"/>
  <c r="M64" i="12" s="1"/>
  <c r="L65" i="12"/>
  <c r="M65" i="12" s="1"/>
  <c r="L66" i="12"/>
  <c r="M66" i="12" s="1"/>
  <c r="L67" i="12"/>
  <c r="M67" i="12" s="1"/>
  <c r="L68" i="12"/>
  <c r="M68" i="12" s="1"/>
  <c r="L69" i="12"/>
  <c r="M69" i="12" s="1"/>
  <c r="L70" i="12"/>
  <c r="M70" i="12" s="1"/>
  <c r="L71" i="12"/>
  <c r="M71" i="12" s="1"/>
  <c r="L72" i="12"/>
  <c r="M72" i="12" s="1"/>
  <c r="L73" i="12"/>
  <c r="M73" i="12" s="1"/>
  <c r="L74" i="12"/>
  <c r="M74" i="12" s="1"/>
  <c r="L75" i="12"/>
  <c r="M75" i="12" s="1"/>
  <c r="L76" i="12"/>
  <c r="M76" i="12" s="1"/>
  <c r="L77" i="12"/>
  <c r="M77" i="12" s="1"/>
  <c r="M78" i="12"/>
  <c r="M62" i="12" l="1"/>
  <c r="F63" i="11"/>
  <c r="F64" i="11" s="1"/>
  <c r="G36" i="11" s="1"/>
  <c r="G29" i="11" l="1"/>
  <c r="G17" i="11"/>
  <c r="G21" i="11"/>
  <c r="G25" i="11"/>
  <c r="G33" i="11"/>
  <c r="G16" i="11"/>
  <c r="G44" i="11"/>
  <c r="G18" i="11"/>
  <c r="G32" i="11"/>
  <c r="G31" i="11"/>
  <c r="G20" i="11"/>
  <c r="G30" i="11"/>
  <c r="G27" i="11"/>
  <c r="G28" i="11"/>
  <c r="G56" i="11"/>
  <c r="G26" i="11"/>
  <c r="G23" i="11"/>
  <c r="G24" i="11"/>
  <c r="G55" i="11"/>
  <c r="G22" i="11"/>
  <c r="G19" i="11"/>
  <c r="G57" i="11"/>
  <c r="L19" i="12"/>
  <c r="M19" i="12" s="1"/>
  <c r="L20" i="12"/>
  <c r="M20" i="12" s="1"/>
  <c r="L21" i="12"/>
  <c r="M21" i="12" s="1"/>
  <c r="L22" i="12"/>
  <c r="M22" i="12" s="1"/>
  <c r="L23" i="12"/>
  <c r="M23" i="12" s="1"/>
  <c r="L24" i="12"/>
  <c r="M24" i="12" s="1"/>
  <c r="L25" i="12"/>
  <c r="M25" i="12" s="1"/>
  <c r="L26" i="12"/>
  <c r="M26" i="12" s="1"/>
  <c r="L27" i="12"/>
  <c r="M27" i="12" s="1"/>
  <c r="L28" i="12"/>
  <c r="M28" i="12" s="1"/>
  <c r="L29" i="12"/>
  <c r="M29" i="12" s="1"/>
  <c r="L30" i="12"/>
  <c r="M30" i="12" s="1"/>
  <c r="L31" i="12"/>
  <c r="M31" i="12" s="1"/>
  <c r="L32" i="12"/>
  <c r="M32" i="12" s="1"/>
  <c r="L33" i="12"/>
  <c r="M33" i="12" s="1"/>
  <c r="L34" i="12"/>
  <c r="M34" i="12" s="1"/>
  <c r="L35" i="12"/>
  <c r="M35" i="12" s="1"/>
  <c r="L36" i="12"/>
  <c r="M36" i="12" s="1"/>
  <c r="L37" i="12"/>
  <c r="M37" i="12" s="1"/>
  <c r="L38" i="12"/>
  <c r="M38" i="12" s="1"/>
  <c r="L39" i="12"/>
  <c r="M39" i="12" s="1"/>
  <c r="L40" i="12"/>
  <c r="M40" i="12" s="1"/>
  <c r="L41" i="12"/>
  <c r="M41" i="12" s="1"/>
  <c r="L42" i="12"/>
  <c r="M42" i="12" s="1"/>
  <c r="L43" i="12"/>
  <c r="M43" i="12" s="1"/>
  <c r="L44" i="12"/>
  <c r="M44" i="12" s="1"/>
  <c r="L45" i="12"/>
  <c r="M45" i="12" s="1"/>
  <c r="L46" i="12"/>
  <c r="M46" i="12" s="1"/>
  <c r="L47" i="12"/>
  <c r="M47" i="12" s="1"/>
  <c r="L48" i="12"/>
  <c r="M48" i="12" s="1"/>
  <c r="L49" i="12"/>
  <c r="M49" i="12" s="1"/>
  <c r="L50" i="12"/>
  <c r="M50" i="12" s="1"/>
  <c r="L51" i="12"/>
  <c r="M51" i="12" s="1"/>
  <c r="L52" i="12"/>
  <c r="M52" i="12" s="1"/>
  <c r="L53" i="12"/>
  <c r="M53" i="12" s="1"/>
  <c r="L54" i="12"/>
  <c r="M54" i="12" s="1"/>
  <c r="L18" i="12"/>
  <c r="M17" i="12"/>
  <c r="L84" i="12" l="1"/>
  <c r="I1" i="12"/>
  <c r="M18" i="12"/>
  <c r="M84" i="12" s="1"/>
  <c r="K1" i="12" s="1"/>
  <c r="I51" i="12" l="1"/>
  <c r="D23" i="12" s="1"/>
  <c r="G63" i="11" l="1"/>
  <c r="G64" i="11"/>
  <c r="B5" i="19" l="1"/>
  <c r="B10" i="29" l="1"/>
  <c r="A5" i="29"/>
  <c r="G15" i="12" l="1"/>
  <c r="D15" i="12" s="1"/>
  <c r="D10" i="28" l="1"/>
  <c r="A5" i="28"/>
  <c r="G18" i="12" l="1"/>
  <c r="D18" i="12" s="1"/>
  <c r="G17" i="12"/>
  <c r="G16" i="12"/>
  <c r="B10" i="17" l="1"/>
  <c r="C5" i="19"/>
  <c r="B3" i="19" l="1"/>
  <c r="D17" i="12" l="1"/>
  <c r="D16" i="12"/>
  <c r="B4" i="19"/>
  <c r="G22" i="12" l="1"/>
  <c r="D22" i="12" s="1"/>
  <c r="G21" i="12"/>
  <c r="D21" i="12" s="1"/>
  <c r="C4" i="19" l="1"/>
  <c r="C3" i="19"/>
  <c r="C6" i="19" l="1"/>
  <c r="C7" i="19"/>
  <c r="B2" i="19" l="1"/>
  <c r="C2" i="19"/>
  <c r="A5" i="8" l="1"/>
  <c r="D10" i="8"/>
  <c r="A5" i="12"/>
  <c r="C10" i="12"/>
  <c r="C10" i="11"/>
  <c r="A5" i="11"/>
  <c r="C10" i="10"/>
  <c r="A5" i="10"/>
  <c r="C10" i="9"/>
  <c r="A5" i="9"/>
  <c r="E12" i="17"/>
  <c r="D12" i="17"/>
  <c r="A5" i="17"/>
  <c r="A5" i="16"/>
  <c r="B10" i="16"/>
</calcChain>
</file>

<file path=xl/sharedStrings.xml><?xml version="1.0" encoding="utf-8"?>
<sst xmlns="http://schemas.openxmlformats.org/spreadsheetml/2006/main" count="883" uniqueCount="658">
  <si>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</si>
  <si>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</si>
  <si>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</si>
  <si>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</si>
  <si>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</si>
  <si>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</si>
  <si>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</si>
  <si>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</si>
  <si>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</si>
  <si>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</si>
  <si>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</si>
  <si>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</si>
  <si>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</si>
  <si>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</si>
  <si>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</si>
  <si>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</si>
  <si>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</si>
  <si>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</si>
  <si>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</si>
  <si>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</si>
  <si>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</si>
  <si>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</si>
  <si>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</si>
  <si>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</si>
  <si>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</si>
  <si>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</si>
  <si>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</si>
  <si>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</si>
  <si>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</si>
  <si>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</si>
  <si>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</si>
  <si>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</si>
  <si>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</si>
  <si>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</si>
  <si>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</si>
  <si>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</si>
  <si>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</si>
  <si>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</si>
  <si>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</si>
  <si>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</si>
  <si>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</si>
  <si>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</si>
  <si>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</si>
  <si>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</si>
  <si>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</si>
  <si>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</si>
  <si>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</si>
  <si>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</si>
  <si>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</si>
  <si>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</si>
  <si>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</si>
  <si>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</si>
  <si>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</si>
  <si>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</si>
  <si>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</si>
  <si>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</si>
  <si>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</si>
  <si>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</si>
  <si>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</si>
  <si>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</si>
  <si>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</si>
  <si>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</si>
  <si>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</si>
  <si>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</si>
  <si>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</si>
  <si>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</si>
  <si>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</si>
  <si>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</si>
  <si>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</si>
  <si>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</si>
  <si>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</si>
  <si>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</si>
  <si>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</si>
  <si>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</si>
  <si>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</si>
  <si>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</si>
  <si>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</si>
  <si>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</si>
  <si>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</si>
  <si>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</si>
  <si>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</si>
  <si>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</si>
  <si>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</si>
  <si>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</si>
  <si>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</si>
  <si>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</si>
  <si>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</si>
  <si>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</si>
  <si>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</si>
  <si>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</si>
  <si>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</si>
  <si>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</si>
  <si>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</si>
  <si>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</si>
  <si>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</si>
  <si>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</si>
  <si>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</si>
  <si>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</si>
  <si>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</si>
  <si>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</si>
  <si>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</si>
  <si>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</si>
  <si>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</si>
  <si>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</si>
  <si>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</si>
  <si>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</si>
  <si>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</si>
  <si>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</si>
  <si>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</si>
  <si>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</si>
  <si>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</si>
  <si>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</si>
  <si>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</si>
  <si>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</si>
  <si>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</si>
  <si>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</si>
  <si>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</si>
  <si>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</si>
  <si>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</si>
  <si>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</si>
  <si>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</si>
  <si>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</si>
  <si>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</si>
  <si>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</si>
  <si>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</si>
  <si>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</si>
  <si>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</si>
  <si>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</si>
  <si>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</si>
  <si>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</si>
  <si>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</si>
  <si>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</si>
  <si>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</si>
  <si>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</si>
  <si>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</si>
  <si>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</si>
  <si>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</si>
  <si>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</si>
  <si>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</si>
  <si>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</si>
  <si>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</si>
  <si>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</si>
  <si>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</si>
  <si>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</si>
  <si>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</si>
  <si>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</si>
  <si>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</si>
  <si>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</si>
  <si>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</si>
  <si>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</si>
  <si>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</si>
  <si>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</si>
  <si>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</si>
  <si>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</si>
  <si>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</si>
  <si>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</si>
  <si>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</si>
  <si>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</si>
  <si>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</si>
  <si>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</si>
  <si>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</si>
  <si>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</si>
  <si>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</si>
  <si>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</si>
  <si>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</si>
  <si>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</si>
  <si>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</si>
  <si>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</si>
  <si>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</si>
  <si>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</si>
  <si>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</si>
  <si>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</si>
  <si>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</si>
  <si>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</si>
  <si>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</si>
  <si>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</si>
  <si>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</si>
  <si>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</si>
  <si>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</si>
  <si>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</si>
  <si>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</si>
  <si>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</si>
  <si>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</si>
  <si>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</si>
  <si>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</si>
  <si>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</si>
  <si>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</si>
  <si>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</si>
  <si>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</si>
  <si>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</si>
  <si>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</si>
  <si>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</si>
  <si>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</si>
  <si>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</si>
  <si>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</si>
  <si>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</si>
  <si>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</si>
  <si>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</si>
  <si>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</si>
  <si>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</si>
  <si>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</si>
  <si>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</si>
  <si>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</si>
  <si>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</si>
  <si>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</si>
  <si>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</si>
  <si>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</si>
  <si>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</si>
  <si>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</si>
  <si>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</si>
  <si>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</si>
  <si>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</si>
  <si>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</si>
  <si>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</si>
  <si>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</si>
  <si>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</si>
  <si>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</si>
  <si>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</si>
  <si>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</si>
  <si>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</si>
  <si>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</si>
  <si>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</si>
  <si>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</si>
  <si>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</si>
  <si>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</si>
  <si>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</si>
  <si>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</si>
  <si>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</si>
  <si>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</si>
  <si>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</si>
  <si>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</si>
  <si>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</si>
  <si>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</si>
  <si>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</si>
  <si>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</si>
  <si>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</si>
  <si>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</si>
  <si>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</si>
  <si>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</si>
  <si>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</si>
  <si>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</si>
  <si>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</si>
  <si>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</si>
  <si>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</si>
  <si>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</si>
  <si>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</si>
  <si>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</si>
  <si>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</si>
  <si>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</si>
  <si>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</si>
  <si>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</si>
  <si>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</si>
  <si>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</si>
  <si>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</si>
  <si>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</si>
  <si>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</si>
  <si>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</si>
  <si>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</si>
  <si>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</si>
  <si>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</si>
  <si>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</si>
  <si>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</si>
  <si>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</si>
  <si>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</si>
  <si>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</si>
  <si>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</si>
  <si>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</si>
  <si>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</si>
  <si>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</si>
  <si>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</si>
  <si>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</si>
  <si>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</si>
  <si>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</si>
  <si>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</si>
  <si>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</si>
  <si>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</si>
  <si>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</si>
  <si>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</si>
  <si>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</si>
  <si>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</si>
  <si>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</si>
  <si>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</si>
  <si>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</si>
  <si>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</si>
  <si>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</si>
  <si>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</si>
  <si>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</si>
  <si>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</si>
  <si>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</si>
  <si>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</si>
  <si>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</si>
  <si>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</si>
  <si>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</si>
  <si>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</si>
  <si>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</si>
  <si>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</si>
  <si>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</si>
  <si>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</si>
  <si>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</si>
  <si>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</si>
  <si>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</si>
  <si>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</si>
  <si>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</si>
  <si>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</si>
  <si>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</si>
  <si>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</si>
  <si>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</si>
  <si>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</si>
  <si>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</si>
  <si>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</si>
  <si>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</si>
  <si>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</si>
  <si>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</si>
  <si>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</si>
  <si>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</si>
  <si>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</si>
  <si>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</si>
  <si>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</si>
  <si>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</si>
  <si>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</si>
  <si>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</si>
  <si>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</si>
  <si>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</si>
  <si>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</si>
  <si>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</si>
  <si>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</si>
  <si>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</si>
  <si>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</si>
  <si>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</si>
  <si>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</si>
  <si>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</si>
  <si>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</si>
  <si>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</si>
  <si>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</si>
  <si>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</si>
  <si>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</si>
  <si>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</si>
  <si>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</si>
  <si>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</si>
  <si>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</si>
  <si>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</si>
  <si>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</si>
  <si>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</si>
  <si>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</si>
  <si>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</si>
  <si>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</si>
  <si>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</si>
  <si>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</si>
  <si>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</si>
  <si>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</si>
  <si>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</si>
  <si>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</si>
  <si>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</si>
  <si>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</si>
  <si>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</si>
  <si>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</si>
  <si>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</si>
  <si>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</si>
  <si>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</si>
  <si>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</si>
  <si>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</si>
  <si>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</si>
  <si>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</si>
  <si>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</si>
  <si>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</si>
  <si>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</si>
  <si>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</si>
  <si>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</si>
  <si>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</si>
  <si>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</si>
  <si>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</si>
  <si>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</si>
  <si>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</si>
  <si>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</si>
  <si>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</si>
  <si>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</si>
  <si>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</si>
  <si>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</si>
  <si>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</si>
  <si>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</si>
  <si>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</si>
  <si>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</si>
  <si>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</si>
  <si>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</si>
  <si>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</si>
  <si>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</si>
  <si>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</si>
  <si>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</si>
  <si>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</si>
  <si>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</si>
  <si>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</si>
  <si>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</si>
  <si>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</si>
  <si>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</si>
  <si>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</si>
  <si>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</si>
  <si>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</si>
  <si>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</si>
  <si>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</si>
  <si>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</si>
  <si>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</si>
  <si>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</si>
  <si>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</si>
  <si>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</si>
  <si>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</si>
  <si>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</si>
  <si>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</si>
  <si>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</si>
  <si>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</si>
  <si>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</si>
  <si>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</si>
  <si>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</si>
  <si>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</si>
  <si>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</si>
  <si>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</si>
  <si>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</si>
  <si>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</si>
  <si>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</si>
  <si>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</si>
  <si>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</si>
  <si>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</si>
  <si>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</si>
  <si>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</si>
  <si>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</si>
  <si>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</si>
  <si>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</si>
  <si>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</si>
  <si>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</si>
  <si>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</si>
  <si>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</si>
  <si>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</si>
  <si>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</si>
  <si>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</si>
  <si>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</si>
  <si>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</si>
  <si>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</si>
  <si>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</si>
  <si>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</si>
  <si>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</si>
  <si>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</si>
  <si>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</si>
  <si>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</si>
  <si>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</si>
  <si>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</si>
  <si>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</si>
  <si>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</si>
  <si>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</si>
  <si>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</si>
  <si>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</si>
  <si>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</si>
  <si>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</si>
  <si>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</si>
  <si>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</si>
  <si>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</si>
  <si>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</si>
  <si>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</si>
  <si>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</si>
  <si>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</si>
  <si>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</si>
  <si>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</si>
  <si>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</si>
  <si>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</si>
  <si>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</si>
  <si>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</si>
  <si>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</si>
  <si>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</si>
  <si>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</si>
  <si>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</si>
  <si>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</si>
  <si>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</si>
  <si>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</si>
  <si>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</si>
  <si>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</si>
  <si>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</si>
  <si>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</si>
  <si>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</si>
  <si>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</si>
  <si>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</si>
  <si>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</si>
  <si>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</si>
  <si>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mua</t>
  </si>
  <si>
    <t>tổng mua bán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</si>
  <si>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</si>
  <si>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</si>
  <si>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</si>
  <si>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</si>
  <si>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</si>
  <si>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</si>
  <si>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</si>
  <si>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</si>
  <si>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</si>
  <si>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</si>
  <si>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</si>
  <si>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</si>
  <si>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</si>
  <si>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</si>
  <si>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</si>
  <si>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</si>
  <si>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</si>
  <si>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</si>
  <si>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</si>
  <si>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</si>
  <si>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</si>
  <si>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</si>
  <si>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</si>
  <si>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</si>
  <si>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</si>
  <si>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</si>
  <si>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</si>
  <si>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</si>
  <si>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</si>
  <si>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</si>
  <si>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</si>
  <si>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</si>
  <si>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</si>
  <si>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</si>
  <si>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</si>
  <si>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</si>
  <si>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</si>
  <si>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</si>
  <si>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</si>
  <si>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</si>
  <si>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</si>
  <si>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</si>
  <si>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</si>
  <si>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</si>
  <si>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</si>
  <si>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</si>
  <si>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</si>
  <si>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</si>
  <si>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</si>
  <si>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</si>
  <si>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</si>
  <si>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</si>
  <si>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</si>
  <si>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</si>
  <si>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</si>
  <si>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</si>
  <si>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</si>
  <si>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</si>
  <si>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</si>
  <si>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</si>
  <si>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</si>
  <si>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</si>
  <si>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</si>
  <si>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</si>
  <si>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</si>
  <si>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</si>
  <si>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</si>
  <si>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</si>
  <si>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</si>
  <si>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</si>
  <si>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</si>
  <si>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</si>
  <si>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bán clean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</si>
  <si>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</si>
  <si>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</si>
  <si>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</si>
  <si>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</si>
  <si>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</si>
  <si>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</si>
  <si>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</si>
  <si>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</si>
  <si>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</si>
  <si>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</si>
  <si>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</si>
  <si>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</si>
  <si>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</si>
  <si>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</si>
  <si>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</si>
  <si>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</si>
  <si>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</si>
  <si>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</si>
  <si>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</si>
  <si>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</si>
  <si>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</si>
  <si>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</si>
  <si>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</si>
  <si>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</si>
  <si>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</si>
  <si>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Nguyễn Mạnh Cường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</si>
  <si>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</si>
  <si>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</si>
  <si>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</si>
  <si>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</si>
  <si>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</si>
  <si>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</si>
  <si>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</si>
  <si>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</si>
  <si>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</si>
  <si>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</si>
  <si>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</si>
  <si>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</si>
  <si>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</si>
  <si>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</si>
  <si>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</si>
  <si>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</si>
  <si>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</si>
  <si>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</si>
  <si>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</si>
  <si>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</si>
  <si>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</si>
  <si>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</si>
  <si>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</si>
  <si>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</si>
  <si>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</si>
  <si>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</si>
  <si>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</si>
  <si>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</si>
  <si>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</si>
  <si>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</si>
  <si>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</si>
  <si>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</si>
  <si>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</si>
  <si>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</si>
  <si>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</si>
  <si>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</si>
  <si>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</si>
  <si>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</si>
  <si>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</si>
  <si>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</si>
  <si>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Ghi chú:</t>
  </si>
  <si>
    <t xml:space="preserve"> </t>
  </si>
  <si>
    <t>cung ky nam truoc</t>
  </si>
  <si>
    <t xml:space="preserve"> - </t>
  </si>
  <si>
    <r>
      <t xml:space="preserve">Quỹ Đầu tư Cổ phiếu bất động sản Techcom
</t>
    </r>
    <r>
      <rPr>
        <sz val="10"/>
        <rFont val="Tahoma"/>
        <family val="2"/>
      </rPr>
      <t>Techcom Real estate Equity Fund</t>
    </r>
  </si>
  <si>
    <t>Năm 2023
Year 2023</t>
  </si>
  <si>
    <t>Giấy tờ có giá
Certificate of Deposit</t>
  </si>
  <si>
    <t>Tiền gửi kỳ hạn không quá 3 tháng (*)
Deposit with term not more than three months</t>
  </si>
  <si>
    <t>KỲ BÁO CÁO/ THIS PERIOD
31/12/2023</t>
  </si>
  <si>
    <t>Ngày 31 tháng 12 năm 2023
As at 31 Dec 2023</t>
  </si>
  <si>
    <t>Cuối quý 4.2023
End of this quarter</t>
  </si>
  <si>
    <t>Quý 1 năm 2024/Quarter I 2024</t>
  </si>
  <si>
    <t>Tại ngày 31 tháng 03 năm 2024/As at 31 Mar 2024</t>
  </si>
  <si>
    <t>KỲ BÁO CÁO/ THIS PERIOD
31/03/2024</t>
  </si>
  <si>
    <t>Ngày 31 tháng 03 năm 2024
As at 31 Mar 2024</t>
  </si>
  <si>
    <t>Năm 2024
Year 2024</t>
  </si>
  <si>
    <t>Cuối quý 1.2024
End of this quarter</t>
  </si>
  <si>
    <t>Quyền mua
Rights</t>
  </si>
  <si>
    <t>CTD</t>
  </si>
  <si>
    <t>DXG</t>
  </si>
  <si>
    <t>HDG</t>
  </si>
  <si>
    <t>HHV</t>
  </si>
  <si>
    <t>SZC</t>
  </si>
  <si>
    <t>VCG</t>
  </si>
  <si>
    <t>HPG</t>
  </si>
  <si>
    <t>IDC</t>
  </si>
  <si>
    <t>KBC</t>
  </si>
  <si>
    <t>NLG</t>
  </si>
  <si>
    <t>NVL</t>
  </si>
  <si>
    <t>VRE</t>
  </si>
  <si>
    <t>VHM</t>
  </si>
  <si>
    <t>GEX</t>
  </si>
  <si>
    <t>TCH</t>
  </si>
  <si>
    <t>LCG</t>
  </si>
  <si>
    <t>CII</t>
  </si>
  <si>
    <t>2246.10</t>
  </si>
  <si>
    <r>
      <rPr>
        <b/>
        <sz val="8"/>
        <rFont val="Tahoma"/>
        <family val="2"/>
      </rPr>
      <t>Ngày 09 tháng 04 năm 2024</t>
    </r>
    <r>
      <rPr>
        <sz val="8"/>
        <rFont val="Tahoma"/>
        <family val="2"/>
      </rPr>
      <t xml:space="preserve">
09 Apr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</si>
</sst>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7">
    <numFmt numFmtId="41" formatCode="_-* #,##0_-;\-* #,##0_-;_-* &quot;-&quot;_-;_-@_-"/>
    <numFmt numFmtId="43" formatCode="_-* #,##0.00_-;\-* #,##0.00_-;_-* &quot;-&quot;??_-;_-@_-"/>
    <numFmt numFmtId="164" formatCode="_-* #,##0.00\ _₫_-;\-* #,##0.00\ _₫_-;_-* &quot;-&quot;??\ _₫_-;_-@_-"/>
    <numFmt numFmtId="165" formatCode="&quot;$&quot;#,##0_);\(&quot;$&quot;#,##0\)"/>
    <numFmt numFmtId="166" formatCode="&quot;$&quot;#,##0_);[Red]\(&quot;$&quot;#,##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_(* #,##0_);_(* \(#,##0\);_(* &quot;-&quot;??_);_(@_)"/>
    <numFmt numFmtId="172" formatCode="_(* #,##0.00_);_(* \(#,##0.00\);_(* &quot;-&quot;_);_(@_)"/>
    <numFmt numFmtId="173" formatCode="_-* #,##0_-;\-* #,##0_-;_-* &quot;-&quot;??_-;_-@_-"/>
    <numFmt numFmtId="174" formatCode="#,##0_ ;\-#,##0\ "/>
    <numFmt numFmtId="175" formatCode="_(* #,##0.0_);_(* \(#,##0.0\);_(* &quot;-&quot;??_);_(@_)"/>
    <numFmt numFmtId="176" formatCode="_-&quot;$&quot;* #,##0_-;\-&quot;$&quot;* #,##0_-;_-&quot;$&quot;* &quot;-&quot;_-;_-@_-"/>
    <numFmt numFmtId="177" formatCode="[$-409]dd\ mmmm\ yyyy;@"/>
    <numFmt numFmtId="178" formatCode="#,##0,_);[Red]\(#,##0,\)"/>
    <numFmt numFmtId="179" formatCode="&quot;\&quot;#,##0;[Red]&quot;\&quot;&quot;\&quot;\-#,##0"/>
    <numFmt numFmtId="180" formatCode="_-* #,##0_$_-;\-* #,##0_$_-;_-* &quot;-&quot;_$_-;_-@_-"/>
    <numFmt numFmtId="181" formatCode="_-* #,##0.00\ _€_-;\-* #,##0.00\ _€_-;_-* &quot;-&quot;??\ _€_-;_-@_-"/>
    <numFmt numFmtId="182" formatCode="_-* #,##0\ _€_-;\-* #,##0\ _€_-;_-* &quot;-&quot;\ _€_-;_-@_-"/>
    <numFmt numFmtId="183" formatCode="_-* #,##0&quot;$&quot;_-;\-* #,##0&quot;$&quot;_-;_-* &quot;-&quot;&quot;$&quot;_-;_-@_-"/>
    <numFmt numFmtId="184" formatCode="_-* #,##0.00&quot;$&quot;_-;\-* #,##0.00&quot;$&quot;_-;_-* &quot;-&quot;??&quot;$&quot;_-;_-@_-"/>
    <numFmt numFmtId="185" formatCode="&quot;SFr.&quot;\ #,##0.00;[Red]&quot;SFr.&quot;\ \-#,##0.00"/>
    <numFmt numFmtId="186" formatCode="&quot;\&quot;#,##0.00;[Red]&quot;\&quot;\-#,##0.00"/>
    <numFmt numFmtId="187" formatCode="_ &quot;SFr.&quot;\ * #,##0_ ;_ &quot;SFr.&quot;\ * \-#,##0_ ;_ &quot;SFr.&quot;\ * &quot;-&quot;_ ;_ @_ "/>
    <numFmt numFmtId="188" formatCode="_ * #,##0_ ;_ * \-#,##0_ ;_ * &quot;-&quot;_ ;_ @_ "/>
    <numFmt numFmtId="189" formatCode="_ * #,##0.00_ ;_ * \-#,##0.00_ ;_ * &quot;-&quot;??_ ;_ @_ "/>
    <numFmt numFmtId="190" formatCode="_-* #,##0.00_$_-;\-* #,##0.00_$_-;_-* &quot;-&quot;??_$_-;_-@_-"/>
    <numFmt numFmtId="191" formatCode="&quot;$&quot;#,##0.00"/>
    <numFmt numFmtId="192" formatCode="mmm"/>
    <numFmt numFmtId="193" formatCode="_-* #,##0.00\ &quot;F&quot;_-;\-* #,##0.00\ &quot;F&quot;_-;_-* &quot;-&quot;??\ &quot;F&quot;_-;_-@_-"/>
    <numFmt numFmtId="194" formatCode="#,##0;\(#,##0\)"/>
    <numFmt numFmtId="195" formatCode="_(* #.##0_);_(* \(#.##0\);_(* &quot;-&quot;_);_(@_)"/>
    <numFmt numFmtId="196" formatCode="_ &quot;R&quot;\ * #,##0_ ;_ &quot;R&quot;\ * \-#,##0_ ;_ &quot;R&quot;\ * &quot;-&quot;_ ;_ @_ "/>
    <numFmt numFmtId="197" formatCode="\$#&quot;,&quot;##0\ ;\(\$#&quot;,&quot;##0\)"/>
    <numFmt numFmtId="198" formatCode="\t0.00%"/>
    <numFmt numFmtId="199" formatCode="_-* #,##0\ _D_M_-;\-* #,##0\ _D_M_-;_-* &quot;-&quot;\ _D_M_-;_-@_-"/>
    <numFmt numFmtId="200" formatCode="_-* #,##0.00\ _D_M_-;\-* #,##0.00\ _D_M_-;_-* &quot;-&quot;??\ _D_M_-;_-@_-"/>
    <numFmt numFmtId="201" formatCode="\t#\ ??/??"/>
    <numFmt numFmtId="202" formatCode="_-[$€-2]* #,##0.00_-;\-[$€-2]* #,##0.00_-;_-[$€-2]* &quot;-&quot;??_-"/>
    <numFmt numFmtId="203" formatCode="_([$€-2]* #,##0.00_);_([$€-2]* \(#,##0.00\);_([$€-2]* &quot;-&quot;??_)"/>
    <numFmt numFmtId="204" formatCode="#,##0\ "/>
    <numFmt numFmtId="205" formatCode="#."/>
    <numFmt numFmtId="206" formatCode="#,###"/>
    <numFmt numFmtId="207" formatCode="_-&quot;$&quot;* #,##0.00_-;\-&quot;$&quot;* #,##0.00_-;_-&quot;$&quot;* &quot;-&quot;??_-;_-@_-"/>
    <numFmt numFmtId="208" formatCode="#,##0\ &quot;$&quot;_);[Red]\(#,##0\ &quot;$&quot;\)"/>
    <numFmt numFmtId="209" formatCode="&quot;$&quot;###,0&quot;.&quot;00_);[Red]\(&quot;$&quot;###,0&quot;.&quot;00\)"/>
    <numFmt numFmtId="210" formatCode="#,##0\ &quot;F&quot;;[Red]\-#,##0\ &quot;F&quot;"/>
    <numFmt numFmtId="211" formatCode="#,##0.000;[Red]#,##0.000"/>
    <numFmt numFmtId="212" formatCode="0.00_)"/>
    <numFmt numFmtId="213" formatCode="#,##0.0;[Red]#,##0.0"/>
    <numFmt numFmtId="214" formatCode="0.000%"/>
    <numFmt numFmtId="215" formatCode="0%_);\(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 #,##0\ _s_u_'_m_-;\-* #,##0\ _s_u_'_m_-;_-* &quot;-&quot;\ _s_u_'_m_-;_-@_-"/>
    <numFmt numFmtId="225" formatCode="_-* #,##0.00\ _s_u_'_m_-;\-* #,##0.00\ _s_u_'_m_-;_-* &quot;-&quot;??\ _s_u_'_m_-;_-@_-"/>
    <numFmt numFmtId="226" formatCode="dd/mm/yyyy;@"/>
    <numFmt numFmtId="227" formatCode="##,###,###,###,###"/>
    <numFmt numFmtId="228" formatCode="_(* #,##0.000_);_(* \(#,##0.000\);_(* &quot;-&quot;??_);_(@_)"/>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8"/>
      <name val="Calibri"/>
      <family val="2"/>
      <scheme val="minor"/>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C00000"/>
      <name val="Calibri"/>
      <family val="2"/>
      <scheme val="minor"/>
    </font>
    <font>
      <sz val="11"/>
      <color rgb="FFFF0000"/>
      <name val="Times New Roman"/>
      <family val="1"/>
    </font>
    <font>
      <sz val="11"/>
      <color theme="0"/>
      <name val="Times New Roman"/>
      <family val="1"/>
    </font>
    <font>
      <b/>
      <u/>
      <sz val="10"/>
      <name val="Tahoma"/>
      <family val="2"/>
    </font>
    <font>
      <sz val="12"/>
      <color theme="1"/>
      <name val="Times New Roman"/>
      <family val="1"/>
    </font>
    <font>
      <sz val="11"/>
      <color theme="5" tint="-0.499984740745262"/>
      <name val="Calibri"/>
      <family val="2"/>
      <scheme val="minor"/>
    </font>
    <font>
      <sz val="12"/>
      <color rgb="FFFF0000"/>
      <name val="Times New Roman"/>
      <family val="1"/>
    </font>
    <font>
      <b/>
      <sz val="10"/>
      <color rgb="FFFF0000"/>
      <name val="Tahoma"/>
      <family val="2"/>
    </font>
    <font>
      <sz val="10"/>
      <color rgb="FFFF0000"/>
      <name val="Tahoma"/>
      <family val="2"/>
    </font>
    <font>
      <sz val="10"/>
      <color theme="1"/>
      <name val="Arial"/>
      <family val="2"/>
    </font>
    <font>
      <b/>
      <i/>
      <sz val="10"/>
      <color theme="1"/>
      <name val="Tahoma"/>
      <family val="2"/>
    </font>
  </fonts>
  <fills count="64">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974">
    <xf numFmtId="0" fontId="0" fillId="0" borderId="0"/>
    <xf numFmtId="170" fontId="13" fillId="0" borderId="0" quotePrefix="1" applyFont="0" applyFill="0" applyBorder="0" applyAlignment="0">
      <protection locked="0"/>
    </xf>
    <xf numFmtId="170" fontId="28" fillId="0" borderId="0" applyFont="0" applyFill="0" applyBorder="0" applyAlignment="0" applyProtection="0"/>
    <xf numFmtId="170" fontId="22" fillId="0" borderId="0" applyFont="0" applyFill="0" applyBorder="0" applyAlignment="0" applyProtection="0"/>
    <xf numFmtId="170" fontId="28"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 fillId="0" borderId="0"/>
    <xf numFmtId="9" fontId="13" fillId="0" borderId="0" quotePrefix="1" applyFont="0" applyFill="0" applyBorder="0" applyAlignment="0">
      <protection locked="0"/>
    </xf>
    <xf numFmtId="9" fontId="28" fillId="0" borderId="0" applyFont="0" applyFill="0" applyBorder="0" applyAlignment="0" applyProtection="0"/>
    <xf numFmtId="0" fontId="12" fillId="0" borderId="0"/>
    <xf numFmtId="170" fontId="12" fillId="0" borderId="0" applyFont="0" applyFill="0" applyBorder="0" applyAlignment="0" applyProtection="0"/>
    <xf numFmtId="0" fontId="11" fillId="0" borderId="0"/>
    <xf numFmtId="0" fontId="11" fillId="0" borderId="0"/>
    <xf numFmtId="170" fontId="13" fillId="0" borderId="0" quotePrefix="1" applyFont="0" applyFill="0" applyBorder="0" applyAlignment="0">
      <protection locked="0"/>
    </xf>
    <xf numFmtId="176" fontId="43" fillId="0" borderId="0" applyFont="0" applyFill="0" applyBorder="0" applyAlignment="0" applyProtection="0"/>
    <xf numFmtId="0" fontId="44" fillId="0" borderId="0" applyNumberFormat="0" applyFill="0" applyBorder="0" applyAlignment="0" applyProtection="0"/>
    <xf numFmtId="177" fontId="44" fillId="0" borderId="0" applyNumberFormat="0" applyFill="0" applyBorder="0" applyAlignment="0" applyProtection="0"/>
    <xf numFmtId="177" fontId="44" fillId="0" borderId="0" applyNumberFormat="0" applyFill="0" applyBorder="0" applyAlignment="0" applyProtection="0"/>
    <xf numFmtId="178" fontId="45" fillId="0" borderId="0" applyBorder="0"/>
    <xf numFmtId="0" fontId="13" fillId="0" borderId="0"/>
    <xf numFmtId="0" fontId="46" fillId="0" borderId="0" applyFont="0" applyFill="0" applyBorder="0" applyAlignment="0" applyProtection="0"/>
    <xf numFmtId="179" fontId="13" fillId="0" borderId="0" applyFont="0" applyFill="0" applyBorder="0" applyAlignment="0" applyProtection="0"/>
    <xf numFmtId="17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47" fillId="0" borderId="0" applyFont="0" applyFill="0" applyBorder="0" applyAlignment="0" applyProtection="0"/>
    <xf numFmtId="180" fontId="48" fillId="0" borderId="0" applyFont="0" applyFill="0" applyBorder="0" applyAlignment="0" applyProtection="0"/>
    <xf numFmtId="38" fontId="47" fillId="0" borderId="0" applyFont="0" applyFill="0" applyBorder="0" applyAlignment="0" applyProtection="0"/>
    <xf numFmtId="41" fontId="49" fillId="0" borderId="0" applyFont="0" applyFill="0" applyBorder="0" applyAlignment="0" applyProtection="0"/>
    <xf numFmtId="9" fontId="50" fillId="0" borderId="0" applyFont="0" applyFill="0" applyBorder="0" applyAlignment="0" applyProtection="0"/>
    <xf numFmtId="166" fontId="51" fillId="0" borderId="0" applyFont="0" applyFill="0" applyBorder="0" applyAlignment="0" applyProtection="0"/>
    <xf numFmtId="0" fontId="52"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53" fillId="0" borderId="0"/>
    <xf numFmtId="0" fontId="13" fillId="0" borderId="0" applyNumberFormat="0" applyFill="0" applyBorder="0" applyAlignment="0" applyProtection="0"/>
    <xf numFmtId="0" fontId="54" fillId="0" borderId="0"/>
    <xf numFmtId="0" fontId="54" fillId="0" borderId="0"/>
    <xf numFmtId="0" fontId="55" fillId="0" borderId="0">
      <alignment vertical="top"/>
    </xf>
    <xf numFmtId="167" fontId="56" fillId="0" borderId="0" applyFont="0" applyFill="0" applyBorder="0" applyAlignment="0" applyProtection="0"/>
    <xf numFmtId="0" fontId="57" fillId="0" borderId="0" applyNumberFormat="0" applyFill="0" applyBorder="0" applyAlignment="0" applyProtection="0"/>
    <xf numFmtId="167" fontId="56" fillId="0" borderId="0" applyFont="0" applyFill="0" applyBorder="0" applyAlignment="0" applyProtection="0"/>
    <xf numFmtId="176" fontId="43" fillId="0" borderId="0" applyFont="0" applyFill="0" applyBorder="0" applyAlignment="0" applyProtection="0"/>
    <xf numFmtId="43" fontId="43" fillId="0" borderId="0" applyFont="0" applyFill="0" applyBorder="0" applyAlignment="0" applyProtection="0"/>
    <xf numFmtId="181" fontId="56" fillId="0" borderId="0" applyFont="0" applyFill="0" applyBorder="0" applyAlignment="0" applyProtection="0"/>
    <xf numFmtId="41" fontId="43" fillId="0" borderId="0" applyFont="0" applyFill="0" applyBorder="0" applyAlignment="0" applyProtection="0"/>
    <xf numFmtId="167" fontId="56" fillId="0" borderId="0" applyFont="0" applyFill="0" applyBorder="0" applyAlignment="0" applyProtection="0"/>
    <xf numFmtId="181" fontId="56" fillId="0" borderId="0" applyFont="0" applyFill="0" applyBorder="0" applyAlignment="0" applyProtection="0"/>
    <xf numFmtId="43" fontId="43" fillId="0" borderId="0" applyFont="0" applyFill="0" applyBorder="0" applyAlignment="0" applyProtection="0"/>
    <xf numFmtId="182" fontId="56"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182" fontId="56" fillId="0" borderId="0" applyFont="0" applyFill="0" applyBorder="0" applyAlignment="0" applyProtection="0"/>
    <xf numFmtId="181" fontId="56" fillId="0" borderId="0" applyFont="0" applyFill="0" applyBorder="0" applyAlignment="0" applyProtection="0"/>
    <xf numFmtId="41" fontId="43" fillId="0" borderId="0" applyFont="0" applyFill="0" applyBorder="0" applyAlignment="0" applyProtection="0"/>
    <xf numFmtId="176" fontId="43" fillId="0" borderId="0" applyFont="0" applyFill="0" applyBorder="0" applyAlignment="0" applyProtection="0"/>
    <xf numFmtId="167" fontId="56" fillId="0" borderId="0" applyFont="0" applyFill="0" applyBorder="0" applyAlignment="0" applyProtection="0"/>
    <xf numFmtId="41" fontId="43" fillId="0" borderId="0" applyFont="0" applyFill="0" applyBorder="0" applyAlignment="0" applyProtection="0"/>
    <xf numFmtId="182" fontId="56" fillId="0" borderId="0" applyFont="0" applyFill="0" applyBorder="0" applyAlignment="0" applyProtection="0"/>
    <xf numFmtId="181" fontId="56" fillId="0" borderId="0" applyFont="0" applyFill="0" applyBorder="0" applyAlignment="0" applyProtection="0"/>
    <xf numFmtId="176" fontId="43" fillId="0" borderId="0" applyFont="0" applyFill="0" applyBorder="0" applyAlignment="0" applyProtection="0"/>
    <xf numFmtId="43" fontId="43" fillId="0" borderId="0" applyFont="0" applyFill="0" applyBorder="0" applyAlignment="0" applyProtection="0"/>
    <xf numFmtId="0" fontId="57" fillId="0" borderId="0" applyNumberFormat="0" applyFill="0" applyBorder="0" applyAlignment="0" applyProtection="0"/>
    <xf numFmtId="183" fontId="13" fillId="0" borderId="0" applyFont="0" applyFill="0" applyBorder="0" applyAlignment="0" applyProtection="0"/>
    <xf numFmtId="184" fontId="13" fillId="0" borderId="0" applyFont="0" applyFill="0" applyBorder="0" applyAlignment="0" applyProtection="0"/>
    <xf numFmtId="0" fontId="13" fillId="0" borderId="0"/>
    <xf numFmtId="0" fontId="58" fillId="0" borderId="0"/>
    <xf numFmtId="0" fontId="59" fillId="16" borderId="0"/>
    <xf numFmtId="9" fontId="60" fillId="0" borderId="0" applyBorder="0" applyAlignment="0" applyProtection="0"/>
    <xf numFmtId="0" fontId="61" fillId="16" borderId="0"/>
    <xf numFmtId="0" fontId="21" fillId="0" borderId="0"/>
    <xf numFmtId="177" fontId="62" fillId="17" borderId="0" applyNumberFormat="0" applyBorder="0" applyAlignment="0" applyProtection="0"/>
    <xf numFmtId="0" fontId="11" fillId="4" borderId="0" applyNumberFormat="0" applyBorder="0" applyAlignment="0" applyProtection="0"/>
    <xf numFmtId="177" fontId="62" fillId="18" borderId="0" applyNumberFormat="0" applyBorder="0" applyAlignment="0" applyProtection="0"/>
    <xf numFmtId="0" fontId="11" fillId="6" borderId="0" applyNumberFormat="0" applyBorder="0" applyAlignment="0" applyProtection="0"/>
    <xf numFmtId="177" fontId="62" fillId="19" borderId="0" applyNumberFormat="0" applyBorder="0" applyAlignment="0" applyProtection="0"/>
    <xf numFmtId="0" fontId="11" fillId="8" borderId="0" applyNumberFormat="0" applyBorder="0" applyAlignment="0" applyProtection="0"/>
    <xf numFmtId="177" fontId="62" fillId="20" borderId="0" applyNumberFormat="0" applyBorder="0" applyAlignment="0" applyProtection="0"/>
    <xf numFmtId="0" fontId="11" fillId="10" borderId="0" applyNumberFormat="0" applyBorder="0" applyAlignment="0" applyProtection="0"/>
    <xf numFmtId="177" fontId="62" fillId="21" borderId="0" applyNumberFormat="0" applyBorder="0" applyAlignment="0" applyProtection="0"/>
    <xf numFmtId="0" fontId="11" fillId="12" borderId="0" applyNumberFormat="0" applyBorder="0" applyAlignment="0" applyProtection="0"/>
    <xf numFmtId="177" fontId="62" fillId="22" borderId="0" applyNumberFormat="0" applyBorder="0" applyAlignment="0" applyProtection="0"/>
    <xf numFmtId="0" fontId="11" fillId="14" borderId="0" applyNumberFormat="0" applyBorder="0" applyAlignment="0" applyProtection="0"/>
    <xf numFmtId="0" fontId="63" fillId="16" borderId="0"/>
    <xf numFmtId="0" fontId="64" fillId="0" borderId="0"/>
    <xf numFmtId="0" fontId="65" fillId="0" borderId="0">
      <alignment wrapText="1"/>
    </xf>
    <xf numFmtId="177" fontId="62" fillId="23" borderId="0" applyNumberFormat="0" applyBorder="0" applyAlignment="0" applyProtection="0"/>
    <xf numFmtId="0" fontId="11" fillId="5" borderId="0" applyNumberFormat="0" applyBorder="0" applyAlignment="0" applyProtection="0"/>
    <xf numFmtId="177" fontId="62" fillId="24" borderId="0" applyNumberFormat="0" applyBorder="0" applyAlignment="0" applyProtection="0"/>
    <xf numFmtId="0" fontId="11" fillId="7" borderId="0" applyNumberFormat="0" applyBorder="0" applyAlignment="0" applyProtection="0"/>
    <xf numFmtId="177" fontId="62" fillId="25" borderId="0" applyNumberFormat="0" applyBorder="0" applyAlignment="0" applyProtection="0"/>
    <xf numFmtId="0" fontId="11" fillId="9" borderId="0" applyNumberFormat="0" applyBorder="0" applyAlignment="0" applyProtection="0"/>
    <xf numFmtId="177" fontId="62" fillId="20" borderId="0" applyNumberFormat="0" applyBorder="0" applyAlignment="0" applyProtection="0"/>
    <xf numFmtId="0" fontId="11" fillId="11" borderId="0" applyNumberFormat="0" applyBorder="0" applyAlignment="0" applyProtection="0"/>
    <xf numFmtId="177" fontId="62" fillId="23" borderId="0" applyNumberFormat="0" applyBorder="0" applyAlignment="0" applyProtection="0"/>
    <xf numFmtId="0" fontId="11" fillId="13" borderId="0" applyNumberFormat="0" applyBorder="0" applyAlignment="0" applyProtection="0"/>
    <xf numFmtId="177" fontId="62" fillId="26" borderId="0" applyNumberFormat="0" applyBorder="0" applyAlignment="0" applyProtection="0"/>
    <xf numFmtId="0" fontId="11" fillId="15" borderId="0" applyNumberFormat="0" applyBorder="0" applyAlignment="0" applyProtection="0"/>
    <xf numFmtId="177" fontId="66" fillId="27" borderId="0" applyNumberFormat="0" applyBorder="0" applyAlignment="0" applyProtection="0"/>
    <xf numFmtId="177" fontId="66" fillId="24" borderId="0" applyNumberFormat="0" applyBorder="0" applyAlignment="0" applyProtection="0"/>
    <xf numFmtId="177" fontId="66" fillId="25" borderId="0" applyNumberFormat="0" applyBorder="0" applyAlignment="0" applyProtection="0"/>
    <xf numFmtId="177" fontId="66" fillId="28" borderId="0" applyNumberFormat="0" applyBorder="0" applyAlignment="0" applyProtection="0"/>
    <xf numFmtId="177" fontId="66" fillId="29" borderId="0" applyNumberFormat="0" applyBorder="0" applyAlignment="0" applyProtection="0"/>
    <xf numFmtId="177" fontId="66" fillId="30" borderId="0" applyNumberFormat="0" applyBorder="0" applyAlignment="0" applyProtection="0"/>
    <xf numFmtId="177" fontId="66" fillId="31" borderId="0" applyNumberFormat="0" applyBorder="0" applyAlignment="0" applyProtection="0"/>
    <xf numFmtId="177" fontId="66" fillId="32" borderId="0" applyNumberFormat="0" applyBorder="0" applyAlignment="0" applyProtection="0"/>
    <xf numFmtId="177" fontId="66" fillId="33" borderId="0" applyNumberFormat="0" applyBorder="0" applyAlignment="0" applyProtection="0"/>
    <xf numFmtId="177" fontId="66" fillId="28" borderId="0" applyNumberFormat="0" applyBorder="0" applyAlignment="0" applyProtection="0"/>
    <xf numFmtId="177" fontId="66" fillId="29" borderId="0" applyNumberFormat="0" applyBorder="0" applyAlignment="0" applyProtection="0"/>
    <xf numFmtId="177" fontId="66" fillId="34" borderId="0" applyNumberFormat="0" applyBorder="0" applyAlignment="0" applyProtection="0"/>
    <xf numFmtId="0" fontId="67" fillId="0" borderId="0" applyNumberFormat="0" applyAlignment="0"/>
    <xf numFmtId="185" fontId="13" fillId="0" borderId="0" applyFont="0" applyFill="0" applyBorder="0" applyAlignment="0" applyProtection="0"/>
    <xf numFmtId="0" fontId="68" fillId="0" borderId="0" applyFont="0" applyFill="0" applyBorder="0" applyAlignment="0" applyProtection="0"/>
    <xf numFmtId="186" fontId="69" fillId="0" borderId="0" applyFont="0" applyFill="0" applyBorder="0" applyAlignment="0" applyProtection="0"/>
    <xf numFmtId="187" fontId="13" fillId="0" borderId="0" applyFont="0" applyFill="0" applyBorder="0" applyAlignment="0" applyProtection="0"/>
    <xf numFmtId="0" fontId="68" fillId="0" borderId="0" applyFont="0" applyFill="0" applyBorder="0" applyAlignment="0" applyProtection="0"/>
    <xf numFmtId="187" fontId="13" fillId="0" borderId="0" applyFont="0" applyFill="0" applyBorder="0" applyAlignment="0" applyProtection="0"/>
    <xf numFmtId="0" fontId="70" fillId="0" borderId="0">
      <alignment horizontal="center" wrapText="1"/>
      <protection locked="0"/>
    </xf>
    <xf numFmtId="188" fontId="71" fillId="0" borderId="0" applyFont="0" applyFill="0" applyBorder="0" applyAlignment="0" applyProtection="0"/>
    <xf numFmtId="0" fontId="68" fillId="0" borderId="0" applyFont="0" applyFill="0" applyBorder="0" applyAlignment="0" applyProtection="0"/>
    <xf numFmtId="188" fontId="71" fillId="0" borderId="0" applyFont="0" applyFill="0" applyBorder="0" applyAlignment="0" applyProtection="0"/>
    <xf numFmtId="189" fontId="71" fillId="0" borderId="0" applyFont="0" applyFill="0" applyBorder="0" applyAlignment="0" applyProtection="0"/>
    <xf numFmtId="0" fontId="68" fillId="0" borderId="0" applyFont="0" applyFill="0" applyBorder="0" applyAlignment="0" applyProtection="0"/>
    <xf numFmtId="189" fontId="71" fillId="0" borderId="0" applyFont="0" applyFill="0" applyBorder="0" applyAlignment="0" applyProtection="0"/>
    <xf numFmtId="176" fontId="43" fillId="0" borderId="0" applyFont="0" applyFill="0" applyBorder="0" applyAlignment="0" applyProtection="0"/>
    <xf numFmtId="177" fontId="72" fillId="18" borderId="0" applyNumberFormat="0" applyBorder="0" applyAlignment="0" applyProtection="0"/>
    <xf numFmtId="0" fontId="68" fillId="0" borderId="0"/>
    <xf numFmtId="0" fontId="58" fillId="0" borderId="0"/>
    <xf numFmtId="0" fontId="68" fillId="0" borderId="0"/>
    <xf numFmtId="37" fontId="73" fillId="0" borderId="0"/>
    <xf numFmtId="180" fontId="13" fillId="0" borderId="0" applyFont="0" applyFill="0" applyBorder="0" applyAlignment="0" applyProtection="0"/>
    <xf numFmtId="190" fontId="13" fillId="0" borderId="0" applyFont="0" applyFill="0" applyBorder="0" applyAlignment="0" applyProtection="0"/>
    <xf numFmtId="178" fontId="45" fillId="0" borderId="0" applyFill="0"/>
    <xf numFmtId="191" fontId="45" fillId="0" borderId="0" applyNumberFormat="0" applyFill="0" applyBorder="0" applyAlignment="0">
      <alignment horizontal="center"/>
    </xf>
    <xf numFmtId="0" fontId="74" fillId="0" borderId="0" applyNumberFormat="0" applyFill="0">
      <alignment horizontal="center" vertical="center" wrapText="1"/>
    </xf>
    <xf numFmtId="178" fontId="45" fillId="0" borderId="9" applyFill="0" applyBorder="0"/>
    <xf numFmtId="168" fontId="45" fillId="0" borderId="0" applyAlignment="0"/>
    <xf numFmtId="0" fontId="74" fillId="0" borderId="0" applyFill="0" applyBorder="0">
      <alignment horizontal="center" vertical="center"/>
    </xf>
    <xf numFmtId="0" fontId="74" fillId="0" borderId="0" applyFill="0" applyBorder="0">
      <alignment horizontal="center" vertical="center"/>
    </xf>
    <xf numFmtId="178" fontId="45" fillId="0" borderId="8" applyFill="0" applyBorder="0"/>
    <xf numFmtId="0" fontId="45" fillId="0" borderId="0" applyNumberFormat="0" applyAlignment="0"/>
    <xf numFmtId="0" fontId="58" fillId="0" borderId="0" applyFill="0" applyBorder="0">
      <alignment horizontal="center" vertical="center" wrapText="1"/>
    </xf>
    <xf numFmtId="0" fontId="74" fillId="0" borderId="0" applyFill="0" applyBorder="0">
      <alignment horizontal="center" vertical="center" wrapText="1"/>
    </xf>
    <xf numFmtId="178" fontId="45" fillId="0" borderId="0" applyFill="0"/>
    <xf numFmtId="0" fontId="45" fillId="0" borderId="0" applyNumberFormat="0" applyAlignment="0">
      <alignment horizontal="center"/>
    </xf>
    <xf numFmtId="0" fontId="58" fillId="0" borderId="0" applyFill="0">
      <alignment horizontal="center" vertical="center" wrapText="1"/>
    </xf>
    <xf numFmtId="0" fontId="74" fillId="0" borderId="0" applyFill="0">
      <alignment horizontal="center" vertical="center" wrapText="1"/>
    </xf>
    <xf numFmtId="178" fontId="45" fillId="0" borderId="0" applyFill="0"/>
    <xf numFmtId="0" fontId="45" fillId="0" borderId="0" applyNumberFormat="0" applyAlignment="0">
      <alignment horizontal="center"/>
    </xf>
    <xf numFmtId="0" fontId="45" fillId="0" borderId="0" applyFill="0">
      <alignment vertical="center" wrapText="1"/>
    </xf>
    <xf numFmtId="0" fontId="74" fillId="0" borderId="0">
      <alignment horizontal="center" vertical="center" wrapText="1"/>
    </xf>
    <xf numFmtId="178" fontId="45" fillId="0" borderId="0" applyFill="0"/>
    <xf numFmtId="0" fontId="58"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8" fontId="75" fillId="0" borderId="0" applyFill="0"/>
    <xf numFmtId="0" fontId="45"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8" fontId="76" fillId="0" borderId="0" applyFill="0"/>
    <xf numFmtId="0" fontId="45" fillId="0" borderId="0" applyNumberFormat="0" applyAlignment="0">
      <alignment horizontal="center"/>
    </xf>
    <xf numFmtId="0" fontId="77" fillId="0" borderId="0">
      <alignment horizontal="center" wrapText="1"/>
    </xf>
    <xf numFmtId="0" fontId="74" fillId="0" borderId="0" applyFill="0">
      <alignment horizontal="center" vertical="center" wrapText="1"/>
    </xf>
    <xf numFmtId="192" fontId="13" fillId="0" borderId="0" applyFill="0" applyBorder="0" applyAlignment="0"/>
    <xf numFmtId="177" fontId="78" fillId="16" borderId="10" applyNumberFormat="0" applyAlignment="0" applyProtection="0"/>
    <xf numFmtId="0" fontId="79" fillId="0" borderId="0"/>
    <xf numFmtId="193" fontId="56" fillId="0" borderId="0" applyFont="0" applyFill="0" applyBorder="0" applyAlignment="0" applyProtection="0"/>
    <xf numFmtId="177" fontId="80" fillId="35" borderId="11" applyNumberFormat="0" applyAlignment="0" applyProtection="0"/>
    <xf numFmtId="1" fontId="81" fillId="0" borderId="6" applyBorder="0"/>
    <xf numFmtId="168"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11" fillId="0" borderId="0" applyFont="0" applyFill="0" applyBorder="0" applyAlignment="0" applyProtection="0"/>
    <xf numFmtId="170" fontId="55" fillId="0" borderId="0" applyFont="0" applyFill="0" applyBorder="0" applyAlignment="0" applyProtection="0"/>
    <xf numFmtId="43" fontId="13" fillId="0" borderId="0" applyFont="0" applyFill="0" applyBorder="0" applyAlignment="0" applyProtection="0"/>
    <xf numFmtId="170" fontId="11" fillId="0" borderId="0" applyFont="0" applyFill="0" applyBorder="0" applyAlignment="0" applyProtection="0"/>
    <xf numFmtId="170" fontId="55"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22"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43"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43"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94" fontId="58" fillId="0" borderId="0"/>
    <xf numFmtId="194" fontId="58" fillId="0" borderId="0"/>
    <xf numFmtId="195" fontId="82" fillId="0" borderId="0"/>
    <xf numFmtId="3" fontId="13" fillId="0" borderId="0" applyFont="0" applyFill="0" applyBorder="0" applyAlignment="0" applyProtection="0"/>
    <xf numFmtId="3" fontId="13" fillId="0" borderId="0" applyFont="0" applyFill="0" applyBorder="0" applyAlignment="0" applyProtection="0"/>
    <xf numFmtId="0" fontId="83" fillId="0" borderId="0" applyNumberFormat="0" applyAlignment="0">
      <alignment horizontal="left"/>
    </xf>
    <xf numFmtId="0" fontId="84" fillId="0" borderId="0" applyNumberFormat="0" applyAlignment="0"/>
    <xf numFmtId="196" fontId="85"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8" fontId="13" fillId="0" borderId="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00" fontId="13" fillId="0" borderId="0" applyFont="0" applyFill="0" applyBorder="0" applyAlignment="0" applyProtection="0"/>
    <xf numFmtId="201" fontId="13" fillId="0" borderId="0"/>
    <xf numFmtId="0" fontId="56" fillId="0" borderId="12">
      <alignment horizontal="left"/>
    </xf>
    <xf numFmtId="0" fontId="86" fillId="0" borderId="0" applyNumberFormat="0" applyAlignment="0">
      <alignment horizontal="left"/>
    </xf>
    <xf numFmtId="202" fontId="21" fillId="0" borderId="0" applyFont="0" applyFill="0" applyBorder="0" applyAlignment="0" applyProtection="0"/>
    <xf numFmtId="203" fontId="13" fillId="0" borderId="0" applyFont="0" applyFill="0" applyBorder="0" applyAlignment="0" applyProtection="0"/>
    <xf numFmtId="177" fontId="87"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4" fontId="21" fillId="0" borderId="13" applyFont="0" applyFill="0" applyBorder="0" applyProtection="0"/>
    <xf numFmtId="177" fontId="88" fillId="19" borderId="0" applyNumberFormat="0" applyBorder="0" applyAlignment="0" applyProtection="0"/>
    <xf numFmtId="38" fontId="67" fillId="16" borderId="0" applyNumberFormat="0" applyBorder="0" applyAlignment="0" applyProtection="0"/>
    <xf numFmtId="0" fontId="89" fillId="0" borderId="0">
      <alignment horizontal="left"/>
    </xf>
    <xf numFmtId="0" fontId="90" fillId="0" borderId="14" applyNumberFormat="0" applyAlignment="0" applyProtection="0">
      <alignment horizontal="left" vertical="center"/>
    </xf>
    <xf numFmtId="0" fontId="90" fillId="0" borderId="15">
      <alignment horizontal="left" vertical="center"/>
    </xf>
    <xf numFmtId="14" fontId="44" fillId="21" borderId="16">
      <alignment horizontal="center" vertical="center" wrapText="1"/>
    </xf>
    <xf numFmtId="0" fontId="91" fillId="0" borderId="0" applyNumberFormat="0" applyFill="0" applyBorder="0" applyAlignment="0" applyProtection="0"/>
    <xf numFmtId="177" fontId="92" fillId="0" borderId="17"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177" fontId="93" fillId="0" borderId="18"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7" fontId="94" fillId="0" borderId="19" applyNumberFormat="0" applyFill="0" applyAlignment="0" applyProtection="0"/>
    <xf numFmtId="177" fontId="94" fillId="0" borderId="0" applyNumberFormat="0" applyFill="0" applyBorder="0" applyAlignment="0" applyProtection="0"/>
    <xf numFmtId="14" fontId="44" fillId="21" borderId="16">
      <alignment horizontal="center" vertical="center" wrapText="1"/>
    </xf>
    <xf numFmtId="205" fontId="95" fillId="0" borderId="0">
      <protection locked="0"/>
    </xf>
    <xf numFmtId="205" fontId="95" fillId="0" borderId="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10" fontId="67" fillId="36" borderId="1" applyNumberFormat="0" applyBorder="0" applyAlignment="0" applyProtection="0"/>
    <xf numFmtId="0" fontId="99" fillId="0" borderId="0"/>
    <xf numFmtId="0" fontId="99" fillId="0" borderId="0"/>
    <xf numFmtId="0" fontId="99" fillId="0" borderId="0"/>
    <xf numFmtId="0" fontId="99" fillId="0" borderId="0"/>
    <xf numFmtId="0" fontId="99" fillId="0" borderId="0"/>
    <xf numFmtId="177" fontId="100" fillId="22" borderId="10" applyNumberFormat="0" applyAlignment="0" applyProtection="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92" fontId="101" fillId="37" borderId="0"/>
    <xf numFmtId="0" fontId="70" fillId="0" borderId="0" applyNumberFormat="0" applyFont="0" applyBorder="0" applyAlignment="0"/>
    <xf numFmtId="177" fontId="102" fillId="0" borderId="20" applyNumberFormat="0" applyFill="0" applyAlignment="0" applyProtection="0"/>
    <xf numFmtId="192" fontId="101" fillId="38" borderId="0"/>
    <xf numFmtId="38" fontId="54" fillId="0" borderId="0" applyFont="0" applyFill="0" applyBorder="0" applyAlignment="0" applyProtection="0"/>
    <xf numFmtId="40" fontId="54"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103" fillId="0" borderId="16"/>
    <xf numFmtId="206" fontId="104" fillId="0" borderId="21"/>
    <xf numFmtId="176" fontId="13" fillId="0" borderId="0" applyFont="0" applyFill="0" applyBorder="0" applyAlignment="0" applyProtection="0"/>
    <xf numFmtId="207" fontId="13" fillId="0" borderId="0" applyFont="0" applyFill="0" applyBorder="0" applyAlignment="0" applyProtection="0"/>
    <xf numFmtId="208" fontId="54" fillId="0" borderId="0" applyFont="0" applyFill="0" applyBorder="0" applyAlignment="0" applyProtection="0"/>
    <xf numFmtId="209" fontId="54" fillId="0" borderId="0" applyFont="0" applyFill="0" applyBorder="0" applyAlignment="0" applyProtection="0"/>
    <xf numFmtId="210" fontId="56" fillId="0" borderId="0" applyFont="0" applyFill="0" applyBorder="0" applyAlignment="0" applyProtection="0"/>
    <xf numFmtId="211" fontId="56" fillId="0" borderId="0" applyFont="0" applyFill="0" applyBorder="0" applyAlignment="0" applyProtection="0"/>
    <xf numFmtId="0" fontId="105" fillId="0" borderId="0" applyNumberFormat="0" applyFont="0" applyFill="0" applyAlignment="0"/>
    <xf numFmtId="177" fontId="106" fillId="39" borderId="0" applyNumberFormat="0" applyBorder="0" applyAlignment="0" applyProtection="0"/>
    <xf numFmtId="0" fontId="85" fillId="0" borderId="1"/>
    <xf numFmtId="0" fontId="85" fillId="0" borderId="1"/>
    <xf numFmtId="0" fontId="58" fillId="0" borderId="0"/>
    <xf numFmtId="0" fontId="58" fillId="0" borderId="0"/>
    <xf numFmtId="0" fontId="85" fillId="0" borderId="1"/>
    <xf numFmtId="37" fontId="107" fillId="0" borderId="0"/>
    <xf numFmtId="0" fontId="108" fillId="0" borderId="1" applyNumberFormat="0" applyFont="0" applyFill="0" applyBorder="0" applyAlignment="0">
      <alignment horizontal="center"/>
    </xf>
    <xf numFmtId="212" fontId="10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11" fillId="0" borderId="0"/>
    <xf numFmtId="0" fontId="22"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 fillId="0" borderId="0"/>
    <xf numFmtId="0" fontId="110" fillId="0" borderId="0">
      <alignment vertical="top"/>
    </xf>
    <xf numFmtId="0" fontId="11" fillId="0" borderId="0"/>
    <xf numFmtId="0" fontId="11" fillId="0" borderId="0"/>
    <xf numFmtId="0" fontId="11" fillId="0" borderId="0"/>
    <xf numFmtId="0" fontId="11" fillId="0" borderId="0"/>
    <xf numFmtId="0" fontId="11" fillId="0" borderId="0"/>
    <xf numFmtId="177" fontId="13" fillId="0" borderId="0" applyNumberFormat="0" applyFill="0" applyBorder="0" applyAlignment="0" applyProtection="0"/>
    <xf numFmtId="0" fontId="11" fillId="0" borderId="0"/>
    <xf numFmtId="0" fontId="11" fillId="0" borderId="0"/>
    <xf numFmtId="177" fontId="13" fillId="0" borderId="0" applyNumberFormat="0" applyFill="0" applyBorder="0" applyAlignment="0" applyProtection="0"/>
    <xf numFmtId="0" fontId="11" fillId="0" borderId="0"/>
    <xf numFmtId="177" fontId="13" fillId="0" borderId="0" applyNumberFormat="0" applyFill="0" applyBorder="0" applyAlignment="0" applyProtection="0"/>
    <xf numFmtId="0" fontId="11" fillId="0" borderId="0"/>
    <xf numFmtId="177" fontId="13" fillId="0" borderId="0" applyNumberFormat="0" applyFill="0" applyBorder="0" applyAlignment="0" applyProtection="0"/>
    <xf numFmtId="0" fontId="13" fillId="0" borderId="0"/>
    <xf numFmtId="0" fontId="55" fillId="0" borderId="0"/>
    <xf numFmtId="0" fontId="11"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0"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0" fontId="13"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3"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3" fillId="0" borderId="0"/>
    <xf numFmtId="0"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3" fillId="0" borderId="0"/>
    <xf numFmtId="0" fontId="11" fillId="0" borderId="0"/>
    <xf numFmtId="177" fontId="11" fillId="0" borderId="0"/>
    <xf numFmtId="0" fontId="13"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40" fontId="70" fillId="0" borderId="0">
      <alignment horizontal="right"/>
    </xf>
    <xf numFmtId="40" fontId="111" fillId="0" borderId="0">
      <alignment horizontal="center" wrapText="1"/>
    </xf>
    <xf numFmtId="177" fontId="55"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8" fontId="70" fillId="0" borderId="0" applyBorder="0" applyAlignment="0"/>
    <xf numFmtId="0" fontId="112" fillId="0" borderId="0"/>
    <xf numFmtId="213" fontId="56" fillId="0" borderId="0" applyFont="0" applyFill="0" applyBorder="0" applyAlignment="0" applyProtection="0"/>
    <xf numFmtId="214" fontId="56" fillId="0" borderId="0" applyFont="0" applyFill="0" applyBorder="0" applyAlignment="0" applyProtection="0"/>
    <xf numFmtId="0" fontId="13" fillId="0" borderId="0" applyFont="0" applyFill="0" applyBorder="0" applyAlignment="0" applyProtection="0"/>
    <xf numFmtId="0" fontId="58" fillId="0" borderId="0"/>
    <xf numFmtId="177" fontId="113" fillId="16" borderId="23" applyNumberFormat="0" applyAlignment="0" applyProtection="0"/>
    <xf numFmtId="14" fontId="70" fillId="0" borderId="0">
      <alignment horizontal="center" wrapText="1"/>
      <protection locked="0"/>
    </xf>
    <xf numFmtId="215"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5" fillId="0" borderId="0" applyFont="0" applyFill="0" applyBorder="0" applyAlignment="0" applyProtection="0"/>
    <xf numFmtId="9" fontId="11" fillId="0" borderId="0" applyFont="0" applyFill="0" applyBorder="0" applyAlignment="0" applyProtection="0"/>
    <xf numFmtId="9" fontId="55"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54" fillId="0" borderId="24" applyNumberFormat="0" applyBorder="0"/>
    <xf numFmtId="165" fontId="114" fillId="0" borderId="0"/>
    <xf numFmtId="0" fontId="54" fillId="0" borderId="0" applyNumberFormat="0" applyFont="0" applyFill="0" applyBorder="0" applyAlignment="0" applyProtection="0">
      <alignment horizontal="left"/>
    </xf>
    <xf numFmtId="38" fontId="45" fillId="16" borderId="25" applyFill="0">
      <alignment horizontal="right"/>
    </xf>
    <xf numFmtId="0" fontId="45" fillId="0" borderId="25" applyNumberFormat="0" applyFill="0" applyAlignment="0">
      <alignment horizontal="left" indent="7"/>
    </xf>
    <xf numFmtId="0" fontId="115" fillId="0" borderId="25" applyFill="0">
      <alignment horizontal="left" indent="8"/>
    </xf>
    <xf numFmtId="178" fontId="74" fillId="26" borderId="0" applyFill="0">
      <alignment horizontal="right"/>
    </xf>
    <xf numFmtId="0" fontId="74" fillId="40" borderId="0" applyNumberFormat="0">
      <alignment horizontal="right"/>
    </xf>
    <xf numFmtId="0" fontId="116" fillId="26" borderId="15" applyFill="0"/>
    <xf numFmtId="0" fontId="58" fillId="41" borderId="15" applyFill="0" applyBorder="0"/>
    <xf numFmtId="178" fontId="58" fillId="36" borderId="26" applyFill="0"/>
    <xf numFmtId="0" fontId="45" fillId="0" borderId="27" applyNumberFormat="0" applyAlignment="0"/>
    <xf numFmtId="0" fontId="116" fillId="0" borderId="0" applyFill="0">
      <alignment horizontal="left" indent="1"/>
    </xf>
    <xf numFmtId="0" fontId="117" fillId="36" borderId="0" applyFill="0">
      <alignment horizontal="left" indent="1"/>
    </xf>
    <xf numFmtId="178" fontId="45" fillId="22" borderId="26" applyFill="0"/>
    <xf numFmtId="0" fontId="45" fillId="0" borderId="26" applyNumberFormat="0" applyAlignment="0"/>
    <xf numFmtId="0" fontId="116" fillId="0" borderId="0" applyFill="0">
      <alignment horizontal="left" indent="2"/>
    </xf>
    <xf numFmtId="0" fontId="118" fillId="22" borderId="0" applyFill="0">
      <alignment horizontal="left" indent="2"/>
    </xf>
    <xf numFmtId="178" fontId="45" fillId="0" borderId="26" applyFill="0"/>
    <xf numFmtId="0" fontId="70" fillId="0" borderId="26" applyNumberFormat="0" applyAlignment="0"/>
    <xf numFmtId="0" fontId="119" fillId="0" borderId="0">
      <alignment horizontal="left" indent="3"/>
    </xf>
    <xf numFmtId="0" fontId="120" fillId="0" borderId="0" applyFill="0">
      <alignment horizontal="left" indent="3"/>
    </xf>
    <xf numFmtId="38" fontId="45" fillId="0" borderId="0" applyFill="0"/>
    <xf numFmtId="0" fontId="13" fillId="0" borderId="26" applyNumberFormat="0" applyFont="0" applyAlignment="0"/>
    <xf numFmtId="0" fontId="119" fillId="0" borderId="0">
      <alignment horizontal="left" indent="4"/>
    </xf>
    <xf numFmtId="0" fontId="45" fillId="0" borderId="0" applyFill="0" applyProtection="0">
      <alignment horizontal="left" indent="4"/>
    </xf>
    <xf numFmtId="38" fontId="45" fillId="0" borderId="0" applyFill="0"/>
    <xf numFmtId="0" fontId="45" fillId="0" borderId="0" applyNumberFormat="0" applyAlignment="0"/>
    <xf numFmtId="0" fontId="119" fillId="0" borderId="0">
      <alignment horizontal="left" indent="5"/>
    </xf>
    <xf numFmtId="0" fontId="45" fillId="0" borderId="0" applyFill="0">
      <alignment horizontal="left" indent="5"/>
    </xf>
    <xf numFmtId="178" fontId="45" fillId="0" borderId="0" applyFill="0"/>
    <xf numFmtId="0" fontId="58" fillId="0" borderId="0" applyNumberFormat="0" applyFill="0" applyAlignment="0"/>
    <xf numFmtId="0" fontId="121" fillId="0" borderId="0" applyFill="0">
      <alignment horizontal="left" indent="6"/>
    </xf>
    <xf numFmtId="0" fontId="45" fillId="0" borderId="0" applyFill="0">
      <alignment horizontal="left" indent="6"/>
    </xf>
    <xf numFmtId="216" fontId="13" fillId="0" borderId="0" applyNumberFormat="0" applyFill="0" applyBorder="0" applyAlignment="0" applyProtection="0">
      <alignment horizontal="left"/>
    </xf>
    <xf numFmtId="217" fontId="122" fillId="0" borderId="0" applyFont="0" applyFill="0" applyBorder="0" applyAlignment="0" applyProtection="0"/>
    <xf numFmtId="0" fontId="54" fillId="0" borderId="0" applyFont="0" applyFill="0" applyBorder="0" applyAlignment="0" applyProtection="0"/>
    <xf numFmtId="0" fontId="13" fillId="0" borderId="0"/>
    <xf numFmtId="218" fontId="85" fillId="0" borderId="0" applyFont="0" applyFill="0" applyBorder="0" applyAlignment="0" applyProtection="0"/>
    <xf numFmtId="182" fontId="56" fillId="0" borderId="0" applyFont="0" applyFill="0" applyBorder="0" applyAlignment="0" applyProtection="0"/>
    <xf numFmtId="167" fontId="56" fillId="0" borderId="0" applyFont="0" applyFill="0" applyBorder="0" applyAlignment="0" applyProtection="0"/>
    <xf numFmtId="0" fontId="103" fillId="0" borderId="0"/>
    <xf numFmtId="40" fontId="123" fillId="0" borderId="0" applyBorder="0">
      <alignment horizontal="right"/>
    </xf>
    <xf numFmtId="3" fontId="64" fillId="0" borderId="0" applyFill="0" applyBorder="0" applyAlignment="0" applyProtection="0">
      <alignment horizontal="right"/>
    </xf>
    <xf numFmtId="219" fontId="85" fillId="0" borderId="3">
      <alignment horizontal="right" vertical="center"/>
    </xf>
    <xf numFmtId="219" fontId="85" fillId="0" borderId="3">
      <alignment horizontal="right" vertical="center"/>
    </xf>
    <xf numFmtId="219" fontId="85" fillId="0" borderId="3">
      <alignment horizontal="right" vertical="center"/>
    </xf>
    <xf numFmtId="220" fontId="85" fillId="0" borderId="3">
      <alignment horizontal="center"/>
    </xf>
    <xf numFmtId="0" fontId="124" fillId="0" borderId="0">
      <alignment vertical="center" wrapText="1"/>
      <protection locked="0"/>
    </xf>
    <xf numFmtId="4" fontId="125" fillId="0" borderId="0"/>
    <xf numFmtId="3" fontId="126" fillId="0" borderId="28" applyNumberFormat="0" applyBorder="0" applyAlignment="0"/>
    <xf numFmtId="0" fontId="127" fillId="0" borderId="0" applyFont="0">
      <alignment horizontal="centerContinuous"/>
    </xf>
    <xf numFmtId="0" fontId="128" fillId="0" borderId="0" applyFill="0" applyBorder="0" applyProtection="0">
      <alignment horizontal="left" vertical="top"/>
    </xf>
    <xf numFmtId="177" fontId="129" fillId="0" borderId="0" applyNumberFormat="0" applyFill="0" applyBorder="0" applyAlignment="0" applyProtection="0"/>
    <xf numFmtId="0" fontId="13" fillId="0" borderId="9" applyNumberFormat="0" applyFont="0" applyFill="0" applyAlignment="0" applyProtection="0"/>
    <xf numFmtId="177" fontId="130"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10" fontId="85" fillId="0" borderId="0"/>
    <xf numFmtId="221" fontId="85" fillId="0" borderId="1"/>
    <xf numFmtId="0" fontId="131" fillId="42" borderId="1">
      <alignment horizontal="left" vertical="center"/>
    </xf>
    <xf numFmtId="165" fontId="132" fillId="0" borderId="5">
      <alignment horizontal="left" vertical="top"/>
    </xf>
    <xf numFmtId="165" fontId="57" fillId="0" borderId="30">
      <alignment horizontal="left" vertical="top"/>
    </xf>
    <xf numFmtId="165" fontId="57" fillId="0" borderId="30">
      <alignment horizontal="left" vertical="top"/>
    </xf>
    <xf numFmtId="0" fontId="133" fillId="0" borderId="30">
      <alignment horizontal="left" vertical="center"/>
    </xf>
    <xf numFmtId="222" fontId="13" fillId="0" borderId="0" applyFont="0" applyFill="0" applyBorder="0" applyAlignment="0" applyProtection="0"/>
    <xf numFmtId="223" fontId="13" fillId="0" borderId="0" applyFont="0" applyFill="0" applyBorder="0" applyAlignment="0" applyProtection="0"/>
    <xf numFmtId="177" fontId="134" fillId="0" borderId="0" applyNumberFormat="0" applyFill="0" applyBorder="0" applyAlignment="0" applyProtection="0"/>
    <xf numFmtId="0" fontId="135" fillId="0" borderId="0">
      <alignment vertical="center"/>
    </xf>
    <xf numFmtId="167" fontId="136" fillId="0" borderId="0" applyFont="0" applyFill="0" applyBorder="0" applyAlignment="0" applyProtection="0"/>
    <xf numFmtId="169" fontId="136" fillId="0" borderId="0" applyFont="0" applyFill="0" applyBorder="0" applyAlignment="0" applyProtection="0"/>
    <xf numFmtId="0" fontId="136" fillId="0" borderId="0"/>
    <xf numFmtId="0" fontId="137" fillId="0" borderId="0" applyFont="0" applyFill="0" applyBorder="0" applyAlignment="0" applyProtection="0"/>
    <xf numFmtId="0" fontId="137" fillId="0" borderId="0" applyFont="0" applyFill="0" applyBorder="0" applyAlignment="0" applyProtection="0"/>
    <xf numFmtId="0" fontId="64" fillId="0" borderId="0">
      <alignment vertical="center"/>
    </xf>
    <xf numFmtId="40" fontId="138" fillId="0" borderId="0" applyFont="0" applyFill="0" applyBorder="0" applyAlignment="0" applyProtection="0"/>
    <xf numFmtId="38" fontId="138"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9" fontId="139" fillId="0" borderId="0" applyBorder="0" applyAlignment="0" applyProtection="0"/>
    <xf numFmtId="0" fontId="140" fillId="0" borderId="0"/>
    <xf numFmtId="224" fontId="141" fillId="0" borderId="0" applyFont="0" applyFill="0" applyBorder="0" applyAlignment="0" applyProtection="0"/>
    <xf numFmtId="225" fontId="13" fillId="0" borderId="0" applyFont="0" applyFill="0" applyBorder="0" applyAlignment="0" applyProtection="0"/>
    <xf numFmtId="0" fontId="142" fillId="0" borderId="0" applyFont="0" applyFill="0" applyBorder="0" applyAlignment="0" applyProtection="0"/>
    <xf numFmtId="0" fontId="142" fillId="0" borderId="0" applyFont="0" applyFill="0" applyBorder="0" applyAlignment="0" applyProtection="0"/>
    <xf numFmtId="167" fontId="13" fillId="0" borderId="0" applyFont="0" applyFill="0" applyBorder="0" applyAlignment="0" applyProtection="0"/>
    <xf numFmtId="169" fontId="13" fillId="0" borderId="0" applyFont="0" applyFill="0" applyBorder="0" applyAlignment="0" applyProtection="0"/>
    <xf numFmtId="0" fontId="143" fillId="0" borderId="0"/>
    <xf numFmtId="0" fontId="105" fillId="0" borderId="0"/>
    <xf numFmtId="190" fontId="144" fillId="0" borderId="0" applyFont="0" applyFill="0" applyBorder="0" applyAlignment="0" applyProtection="0"/>
    <xf numFmtId="41" fontId="49" fillId="0" borderId="0" applyFont="0" applyFill="0" applyBorder="0" applyAlignment="0" applyProtection="0"/>
    <xf numFmtId="43" fontId="49" fillId="0" borderId="0" applyFont="0" applyFill="0" applyBorder="0" applyAlignment="0" applyProtection="0"/>
    <xf numFmtId="0" fontId="144" fillId="0" borderId="0"/>
    <xf numFmtId="189" fontId="13" fillId="0" borderId="0" applyFont="0" applyFill="0" applyBorder="0" applyAlignment="0" applyProtection="0"/>
    <xf numFmtId="188" fontId="13" fillId="0" borderId="0" applyFont="0" applyFill="0" applyBorder="0" applyAlignment="0" applyProtection="0"/>
    <xf numFmtId="0" fontId="145" fillId="0" borderId="0"/>
    <xf numFmtId="176" fontId="49" fillId="0" borderId="0" applyFont="0" applyFill="0" applyBorder="0" applyAlignment="0" applyProtection="0"/>
    <xf numFmtId="208" fontId="51" fillId="0" borderId="0" applyFont="0" applyFill="0" applyBorder="0" applyAlignment="0" applyProtection="0"/>
    <xf numFmtId="207" fontId="49" fillId="0" borderId="0" applyFont="0" applyFill="0" applyBorder="0" applyAlignment="0" applyProtection="0"/>
    <xf numFmtId="169" fontId="13" fillId="0" borderId="0" applyFont="0" applyFill="0" applyBorder="0" applyAlignment="0" applyProtection="0"/>
    <xf numFmtId="167" fontId="13" fillId="0" borderId="0" applyFont="0" applyFill="0" applyBorder="0" applyAlignment="0" applyProtection="0"/>
    <xf numFmtId="0" fontId="146" fillId="0" borderId="0" applyNumberFormat="0" applyFill="0" applyBorder="0" applyAlignment="0" applyProtection="0"/>
    <xf numFmtId="0" fontId="147" fillId="0" borderId="31" applyNumberFormat="0" applyFill="0" applyAlignment="0" applyProtection="0"/>
    <xf numFmtId="0" fontId="148" fillId="0" borderId="32" applyNumberFormat="0" applyFill="0" applyAlignment="0" applyProtection="0"/>
    <xf numFmtId="0" fontId="149" fillId="0" borderId="33" applyNumberFormat="0" applyFill="0" applyAlignment="0" applyProtection="0"/>
    <xf numFmtId="0" fontId="149" fillId="0" borderId="0" applyNumberFormat="0" applyFill="0" applyBorder="0" applyAlignment="0" applyProtection="0"/>
    <xf numFmtId="0" fontId="150" fillId="43" borderId="0" applyNumberFormat="0" applyBorder="0" applyAlignment="0" applyProtection="0"/>
    <xf numFmtId="0" fontId="151" fillId="44" borderId="0" applyNumberFormat="0" applyBorder="0" applyAlignment="0" applyProtection="0"/>
    <xf numFmtId="0" fontId="152" fillId="45" borderId="0" applyNumberFormat="0" applyBorder="0" applyAlignment="0" applyProtection="0"/>
    <xf numFmtId="0" fontId="153" fillId="46" borderId="34" applyNumberFormat="0" applyAlignment="0" applyProtection="0"/>
    <xf numFmtId="0" fontId="154" fillId="47" borderId="35" applyNumberFormat="0" applyAlignment="0" applyProtection="0"/>
    <xf numFmtId="0" fontId="155" fillId="47" borderId="34" applyNumberFormat="0" applyAlignment="0" applyProtection="0"/>
    <xf numFmtId="0" fontId="156" fillId="0" borderId="36" applyNumberFormat="0" applyFill="0" applyAlignment="0" applyProtection="0"/>
    <xf numFmtId="0" fontId="157" fillId="48" borderId="37" applyNumberFormat="0" applyAlignment="0" applyProtection="0"/>
    <xf numFmtId="0" fontId="42" fillId="0" borderId="0" applyNumberFormat="0" applyFill="0" applyBorder="0" applyAlignment="0" applyProtection="0"/>
    <xf numFmtId="0" fontId="158" fillId="0" borderId="0" applyNumberFormat="0" applyFill="0" applyBorder="0" applyAlignment="0" applyProtection="0"/>
    <xf numFmtId="0" fontId="29" fillId="0" borderId="38" applyNumberFormat="0" applyFill="0" applyAlignment="0" applyProtection="0"/>
    <xf numFmtId="0" fontId="159"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59" fillId="50" borderId="0" applyNumberFormat="0" applyBorder="0" applyAlignment="0" applyProtection="0"/>
    <xf numFmtId="0" fontId="159"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59" fillId="52" borderId="0" applyNumberFormat="0" applyBorder="0" applyAlignment="0" applyProtection="0"/>
    <xf numFmtId="0" fontId="159"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59" fillId="54" borderId="0" applyNumberFormat="0" applyBorder="0" applyAlignment="0" applyProtection="0"/>
    <xf numFmtId="0" fontId="159"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59" fillId="56" borderId="0" applyNumberFormat="0" applyBorder="0" applyAlignment="0" applyProtection="0"/>
    <xf numFmtId="0" fontId="159"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59" fillId="58" borderId="0" applyNumberFormat="0" applyBorder="0" applyAlignment="0" applyProtection="0"/>
    <xf numFmtId="0" fontId="159"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59" fillId="60" borderId="0" applyNumberFormat="0" applyBorder="0" applyAlignment="0" applyProtection="0"/>
    <xf numFmtId="0" fontId="110" fillId="0" borderId="0">
      <alignment vertical="top"/>
    </xf>
    <xf numFmtId="0" fontId="10" fillId="3" borderId="7" applyNumberFormat="0" applyFont="0" applyAlignment="0" applyProtection="0"/>
    <xf numFmtId="0" fontId="9" fillId="0" borderId="0"/>
    <xf numFmtId="170" fontId="9" fillId="0" borderId="0" applyFont="0" applyFill="0" applyBorder="0" applyAlignment="0" applyProtection="0"/>
    <xf numFmtId="0" fontId="11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0" fillId="0" borderId="0">
      <alignment vertical="top"/>
    </xf>
    <xf numFmtId="0" fontId="11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0" fillId="0" borderId="0">
      <alignment vertical="top"/>
    </xf>
    <xf numFmtId="0" fontId="11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0" fillId="0" borderId="0">
      <alignment vertical="top"/>
    </xf>
    <xf numFmtId="0" fontId="110"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10" fillId="0" borderId="0">
      <alignment vertical="top"/>
    </xf>
    <xf numFmtId="0" fontId="110"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67" fillId="0" borderId="0" applyNumberForma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0" borderId="0"/>
    <xf numFmtId="0" fontId="1" fillId="0" borderId="0"/>
    <xf numFmtId="170"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92">
    <xf numFmtId="0" fontId="0" fillId="0" borderId="0" xfId="0"/>
    <xf numFmtId="0" fontId="18" fillId="2" borderId="0" xfId="0" applyFont="1" applyFill="1"/>
    <xf numFmtId="171" fontId="30" fillId="2" borderId="0" xfId="1" applyNumberFormat="1" applyFont="1" applyFill="1" applyProtection="1">
      <protection locked="0"/>
    </xf>
    <xf numFmtId="171" fontId="31" fillId="2" borderId="0" xfId="1" applyNumberFormat="1" applyFont="1" applyFill="1" applyProtection="1">
      <protection locked="0"/>
    </xf>
    <xf numFmtId="171" fontId="32" fillId="2" borderId="0" xfId="1" applyNumberFormat="1" applyFont="1" applyFill="1" applyProtection="1">
      <protection locked="0"/>
    </xf>
    <xf numFmtId="171" fontId="30" fillId="2" borderId="2" xfId="1" applyNumberFormat="1" applyFont="1" applyFill="1" applyBorder="1" applyProtection="1">
      <protection locked="0"/>
    </xf>
    <xf numFmtId="10" fontId="18" fillId="2" borderId="1" xfId="30" applyNumberFormat="1" applyFont="1" applyFill="1" applyBorder="1" applyAlignment="1" applyProtection="1">
      <alignment horizontal="left" vertical="center" wrapText="1"/>
    </xf>
    <xf numFmtId="171" fontId="30" fillId="2" borderId="0" xfId="1" applyNumberFormat="1" applyFont="1" applyFill="1" applyBorder="1" applyProtection="1">
      <protection locked="0"/>
    </xf>
    <xf numFmtId="171" fontId="31" fillId="2" borderId="0" xfId="1" applyNumberFormat="1" applyFont="1" applyFill="1" applyBorder="1" applyProtection="1">
      <protection locked="0"/>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0" fontId="18" fillId="0" borderId="1" xfId="8" quotePrefix="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indent="1"/>
    </xf>
    <xf numFmtId="0" fontId="38" fillId="0" borderId="0" xfId="0" applyFont="1" applyFill="1"/>
    <xf numFmtId="0" fontId="39" fillId="0" borderId="0" xfId="0" applyFont="1" applyFill="1"/>
    <xf numFmtId="170" fontId="38" fillId="0" borderId="0" xfId="1" applyFont="1" applyFill="1">
      <protection locked="0"/>
    </xf>
    <xf numFmtId="0" fontId="13" fillId="0" borderId="0" xfId="0" applyFont="1" applyFill="1"/>
    <xf numFmtId="0" fontId="17"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Fill="1"/>
    <xf numFmtId="0" fontId="18" fillId="0" borderId="0" xfId="0" applyFont="1" applyFill="1" applyAlignment="1">
      <alignment vertical="center"/>
    </xf>
    <xf numFmtId="0" fontId="17" fillId="0" borderId="0" xfId="0" applyFont="1" applyFill="1" applyBorder="1"/>
    <xf numFmtId="0" fontId="18" fillId="0" borderId="0" xfId="0" applyFont="1" applyFill="1" applyBorder="1"/>
    <xf numFmtId="171" fontId="18" fillId="0" borderId="0" xfId="1" applyNumberFormat="1" applyFont="1" applyFill="1" applyBorder="1" applyProtection="1">
      <protection locked="0"/>
    </xf>
    <xf numFmtId="171" fontId="17" fillId="0" borderId="0" xfId="1" applyNumberFormat="1" applyFont="1" applyFill="1" applyBorder="1" applyProtection="1">
      <protection locked="0"/>
    </xf>
    <xf numFmtId="171" fontId="18" fillId="0" borderId="0" xfId="4" applyNumberFormat="1" applyFont="1" applyFill="1" applyBorder="1"/>
    <xf numFmtId="0" fontId="18" fillId="0" borderId="2" xfId="0" applyFont="1" applyFill="1" applyBorder="1"/>
    <xf numFmtId="171" fontId="18" fillId="0" borderId="2" xfId="1" applyNumberFormat="1" applyFont="1" applyFill="1" applyBorder="1" applyProtection="1">
      <protection locked="0"/>
    </xf>
    <xf numFmtId="171" fontId="18" fillId="0" borderId="2" xfId="4" applyNumberFormat="1" applyFont="1" applyFill="1" applyBorder="1"/>
    <xf numFmtId="171" fontId="18" fillId="0" borderId="0" xfId="2" applyNumberFormat="1" applyFont="1" applyFill="1" applyAlignment="1">
      <alignment vertical="center"/>
    </xf>
    <xf numFmtId="171" fontId="17" fillId="0" borderId="1" xfId="1" applyNumberFormat="1" applyFont="1" applyFill="1" applyBorder="1" applyAlignment="1" applyProtection="1">
      <alignment horizontal="center" vertical="center" wrapText="1"/>
      <protection locked="0"/>
    </xf>
    <xf numFmtId="171" fontId="18" fillId="0" borderId="0" xfId="0" applyNumberFormat="1" applyFont="1" applyFill="1"/>
    <xf numFmtId="168" fontId="18" fillId="0" borderId="0" xfId="0" applyNumberFormat="1" applyFont="1" applyFill="1"/>
    <xf numFmtId="49" fontId="18" fillId="0" borderId="0" xfId="0" applyNumberFormat="1" applyFont="1" applyFill="1"/>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Alignment="1"/>
    <xf numFmtId="0" fontId="18" fillId="0" borderId="0" xfId="0" applyFont="1" applyFill="1" applyAlignment="1">
      <alignment vertical="top"/>
    </xf>
    <xf numFmtId="10" fontId="18" fillId="0" borderId="0" xfId="44" applyNumberFormat="1" applyFont="1" applyFill="1" applyProtection="1"/>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168"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171" fontId="23" fillId="0" borderId="0" xfId="4" applyNumberFormat="1" applyFont="1" applyFill="1"/>
    <xf numFmtId="0" fontId="18" fillId="0" borderId="0" xfId="0" applyFont="1" applyFill="1" applyBorder="1" applyAlignment="1">
      <alignment horizontal="left"/>
    </xf>
    <xf numFmtId="171" fontId="38" fillId="0" borderId="0" xfId="0" applyNumberFormat="1" applyFont="1" applyFill="1"/>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6" fillId="0" borderId="0" xfId="0" applyFont="1" applyFill="1" applyBorder="1"/>
    <xf numFmtId="171" fontId="16" fillId="0" borderId="0" xfId="1" applyNumberFormat="1" applyFont="1" applyFill="1" applyBorder="1" applyProtection="1">
      <protection locked="0"/>
    </xf>
    <xf numFmtId="0" fontId="18" fillId="0" borderId="0" xfId="0" applyFont="1" applyFill="1" applyBorder="1" applyAlignment="1">
      <alignment vertical="center"/>
    </xf>
    <xf numFmtId="2" fontId="18" fillId="0" borderId="1" xfId="8" applyNumberFormat="1" applyFont="1" applyFill="1" applyBorder="1" applyAlignment="1" applyProtection="1">
      <alignment horizontal="center" vertical="center" wrapText="1"/>
    </xf>
    <xf numFmtId="171" fontId="17" fillId="0" borderId="0" xfId="1" applyNumberFormat="1" applyFont="1" applyFill="1" applyBorder="1" applyAlignment="1" applyProtection="1">
      <alignment horizontal="left"/>
      <protection locked="0"/>
    </xf>
    <xf numFmtId="0"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0" borderId="0" xfId="0" applyFont="1" applyFill="1" applyAlignment="1">
      <alignment horizontal="center" vertical="center"/>
    </xf>
    <xf numFmtId="170" fontId="18" fillId="0" borderId="0" xfId="1" applyFont="1" applyFill="1">
      <protection locked="0"/>
    </xf>
    <xf numFmtId="0" fontId="25" fillId="2" borderId="0" xfId="0" applyFont="1" applyFill="1" applyAlignment="1">
      <alignment vertical="center"/>
    </xf>
    <xf numFmtId="0" fontId="25" fillId="2" borderId="0" xfId="0" applyFont="1" applyFill="1" applyAlignment="1">
      <alignment horizontal="center" vertical="center"/>
    </xf>
    <xf numFmtId="0" fontId="27" fillId="2" borderId="0" xfId="0" applyFont="1" applyFill="1" applyAlignment="1">
      <alignment vertical="center"/>
    </xf>
    <xf numFmtId="0" fontId="160" fillId="0" borderId="0" xfId="963" applyFont="1" applyFill="1"/>
    <xf numFmtId="0" fontId="41" fillId="0" borderId="0" xfId="963" applyFont="1" applyFill="1"/>
    <xf numFmtId="0" fontId="161" fillId="0" borderId="0" xfId="963" applyFont="1" applyFill="1"/>
    <xf numFmtId="0" fontId="162" fillId="0" borderId="0" xfId="963" applyFont="1" applyFill="1"/>
    <xf numFmtId="0" fontId="41" fillId="0" borderId="0" xfId="963" applyFont="1" applyFill="1" applyAlignment="1">
      <alignment horizontal="right" vertical="center"/>
    </xf>
    <xf numFmtId="0" fontId="41" fillId="0" borderId="1" xfId="963" applyFont="1" applyFill="1" applyBorder="1" applyAlignment="1" applyProtection="1">
      <alignment horizontal="left"/>
      <protection locked="0"/>
    </xf>
    <xf numFmtId="0" fontId="163" fillId="0" borderId="0" xfId="963" applyFont="1" applyFill="1" applyAlignment="1">
      <alignment horizontal="right" vertical="center"/>
    </xf>
    <xf numFmtId="0" fontId="163" fillId="0" borderId="0" xfId="963" applyFont="1" applyFill="1" applyAlignment="1">
      <alignment horizontal="left" vertical="center"/>
    </xf>
    <xf numFmtId="0" fontId="164" fillId="0" borderId="0" xfId="963" applyFont="1" applyFill="1"/>
    <xf numFmtId="0" fontId="41" fillId="0" borderId="0" xfId="963" applyFont="1" applyFill="1" applyAlignment="1">
      <alignment horizontal="left" vertical="center"/>
    </xf>
    <xf numFmtId="0" fontId="163" fillId="0" borderId="0" xfId="963" applyFont="1" applyFill="1" applyAlignment="1">
      <alignment horizontal="right"/>
    </xf>
    <xf numFmtId="0" fontId="163" fillId="0" borderId="0" xfId="963" applyFont="1" applyFill="1" applyBorder="1" applyAlignment="1" applyProtection="1">
      <alignment horizontal="left"/>
      <protection locked="0"/>
    </xf>
    <xf numFmtId="0" fontId="163" fillId="0" borderId="0" xfId="963" applyFont="1" applyFill="1"/>
    <xf numFmtId="0" fontId="41" fillId="0" borderId="0" xfId="963" applyFont="1" applyFill="1" applyAlignment="1">
      <alignment vertical="top" wrapText="1"/>
    </xf>
    <xf numFmtId="0" fontId="165" fillId="0" borderId="1" xfId="963" applyFont="1" applyFill="1" applyBorder="1" applyAlignment="1">
      <alignment horizontal="center"/>
    </xf>
    <xf numFmtId="0" fontId="41" fillId="0" borderId="1" xfId="963" applyFont="1" applyFill="1" applyBorder="1" applyAlignment="1">
      <alignment horizontal="center"/>
    </xf>
    <xf numFmtId="0" fontId="41" fillId="0" borderId="1" xfId="963" applyFont="1" applyFill="1" applyBorder="1" applyAlignment="1">
      <alignment vertical="center" wrapText="1"/>
    </xf>
    <xf numFmtId="0" fontId="167" fillId="0" borderId="1" xfId="964" applyFill="1" applyBorder="1" applyAlignment="1">
      <alignment vertical="center" wrapText="1"/>
    </xf>
    <xf numFmtId="0" fontId="41" fillId="0" borderId="1" xfId="963" applyFont="1" applyFill="1" applyBorder="1" applyAlignment="1">
      <alignment horizontal="left" wrapText="1"/>
    </xf>
    <xf numFmtId="0" fontId="165" fillId="0" borderId="0" xfId="963" applyFont="1" applyFill="1" applyAlignment="1">
      <alignment horizontal="center" vertical="center"/>
    </xf>
    <xf numFmtId="0" fontId="165" fillId="0" borderId="0" xfId="963" applyFont="1" applyFill="1" applyAlignment="1">
      <alignment horizontal="center"/>
    </xf>
    <xf numFmtId="0" fontId="166" fillId="0" borderId="0" xfId="963" applyFont="1" applyFill="1" applyAlignment="1">
      <alignment horizontal="center"/>
    </xf>
    <xf numFmtId="0" fontId="163" fillId="0" borderId="0" xfId="963" applyFont="1" applyFill="1" applyAlignment="1">
      <alignment horizontal="center"/>
    </xf>
    <xf numFmtId="0" fontId="167" fillId="0" borderId="1" xfId="964" applyFont="1" applyFill="1" applyBorder="1" applyAlignment="1">
      <alignment vertical="center" wrapText="1"/>
    </xf>
    <xf numFmtId="0" fontId="41" fillId="0" borderId="1" xfId="963" applyFont="1" applyFill="1" applyBorder="1"/>
    <xf numFmtId="0" fontId="18" fillId="2" borderId="1" xfId="0" applyFont="1" applyFill="1" applyBorder="1" applyAlignment="1">
      <alignment horizontal="center"/>
    </xf>
    <xf numFmtId="49" fontId="18" fillId="2" borderId="1" xfId="19" applyNumberFormat="1" applyFont="1" applyFill="1" applyBorder="1" applyAlignment="1" applyProtection="1">
      <alignment horizontal="left" vertical="center" wrapText="1" indent="1"/>
    </xf>
    <xf numFmtId="49" fontId="18" fillId="2" borderId="1" xfId="19" applyNumberFormat="1" applyFont="1" applyFill="1" applyBorder="1" applyAlignment="1" applyProtection="1">
      <alignment horizontal="left" vertical="center" wrapText="1"/>
    </xf>
    <xf numFmtId="170" fontId="38" fillId="2" borderId="0" xfId="1" applyFont="1" applyFill="1">
      <protection locked="0"/>
    </xf>
    <xf numFmtId="0" fontId="38" fillId="2" borderId="0" xfId="0" applyFont="1" applyFill="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xf>
    <xf numFmtId="0" fontId="17" fillId="2" borderId="1" xfId="0" applyFont="1" applyFill="1" applyBorder="1" applyAlignment="1">
      <alignment horizontal="center" vertical="center"/>
    </xf>
    <xf numFmtId="171" fontId="18" fillId="2" borderId="0" xfId="4" applyNumberFormat="1" applyFont="1" applyFill="1" applyBorder="1"/>
    <xf numFmtId="171" fontId="23" fillId="2" borderId="0" xfId="4" applyNumberFormat="1" applyFont="1" applyFill="1"/>
    <xf numFmtId="0" fontId="17" fillId="2" borderId="1" xfId="0" applyNumberFormat="1" applyFont="1" applyFill="1" applyBorder="1" applyAlignment="1" applyProtection="1">
      <alignment horizontal="left" vertical="center" wrapText="1"/>
    </xf>
    <xf numFmtId="171"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8" fillId="2" borderId="0" xfId="19" applyFont="1" applyFill="1"/>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3" fillId="2" borderId="0" xfId="19" applyFill="1"/>
    <xf numFmtId="0" fontId="168" fillId="2" borderId="0" xfId="19" applyFont="1" applyFill="1" applyAlignment="1">
      <alignment vertical="center" wrapText="1"/>
    </xf>
    <xf numFmtId="0" fontId="35" fillId="2" borderId="0" xfId="19" applyFont="1" applyFill="1" applyAlignment="1">
      <alignment horizontal="left" vertical="top" wrapText="1"/>
    </xf>
    <xf numFmtId="0" fontId="18" fillId="2" borderId="0" xfId="19" applyFont="1" applyFill="1" applyAlignment="1">
      <alignment vertical="center" wrapText="1"/>
    </xf>
    <xf numFmtId="0" fontId="34" fillId="2" borderId="0" xfId="19" applyFont="1" applyFill="1" applyAlignment="1">
      <alignment horizontal="left" vertical="top" wrapText="1"/>
    </xf>
    <xf numFmtId="0" fontId="30" fillId="2" borderId="0" xfId="19" applyFont="1" applyFill="1" applyAlignment="1">
      <alignment vertical="center" wrapText="1"/>
    </xf>
    <xf numFmtId="0" fontId="13" fillId="2" borderId="0" xfId="19" applyFill="1" applyAlignment="1">
      <alignment horizontal="left"/>
    </xf>
    <xf numFmtId="0" fontId="20" fillId="2" borderId="1" xfId="8" applyFont="1" applyFill="1" applyBorder="1" applyAlignment="1" applyProtection="1">
      <alignment horizontal="center" vertical="center" wrapText="1"/>
    </xf>
    <xf numFmtId="0" fontId="18" fillId="2" borderId="0" xfId="19" applyFont="1" applyFill="1" applyAlignment="1">
      <alignment vertical="center"/>
    </xf>
    <xf numFmtId="171" fontId="18" fillId="2" borderId="0" xfId="19" applyNumberFormat="1" applyFont="1" applyFill="1" applyAlignment="1">
      <alignment vertical="center"/>
    </xf>
    <xf numFmtId="0" fontId="19" fillId="2" borderId="1" xfId="8" applyFont="1" applyFill="1" applyBorder="1" applyAlignment="1" applyProtection="1">
      <alignment horizontal="center" vertical="center" wrapText="1"/>
    </xf>
    <xf numFmtId="0" fontId="19" fillId="2" borderId="1" xfId="8" applyFont="1" applyFill="1" applyBorder="1" applyAlignment="1" applyProtection="1">
      <alignment wrapText="1"/>
    </xf>
    <xf numFmtId="0" fontId="19" fillId="2" borderId="1" xfId="8" applyFont="1" applyFill="1" applyBorder="1" applyAlignment="1" applyProtection="1">
      <alignment horizontal="left" wrapText="1"/>
    </xf>
    <xf numFmtId="0" fontId="18" fillId="2" borderId="0" xfId="19" applyFont="1" applyFill="1" applyAlignment="1">
      <alignment horizontal="left"/>
    </xf>
    <xf numFmtId="0" fontId="31" fillId="2" borderId="0" xfId="19" applyFont="1" applyFill="1"/>
    <xf numFmtId="0" fontId="30" fillId="2" borderId="0" xfId="19" applyFont="1" applyFill="1"/>
    <xf numFmtId="0" fontId="32" fillId="2" borderId="0" xfId="19" applyFont="1" applyFill="1"/>
    <xf numFmtId="0" fontId="30" fillId="2" borderId="2" xfId="19" applyFont="1" applyFill="1" applyBorder="1"/>
    <xf numFmtId="0" fontId="13" fillId="2" borderId="2" xfId="19" applyFill="1" applyBorder="1"/>
    <xf numFmtId="0" fontId="31" fillId="2" borderId="0" xfId="19" applyFont="1" applyFill="1" applyBorder="1"/>
    <xf numFmtId="0" fontId="13" fillId="0" borderId="0" xfId="0" applyNumberFormat="1" applyFont="1" applyFill="1"/>
    <xf numFmtId="0" fontId="13" fillId="2" borderId="0" xfId="0" applyNumberFormat="1" applyFont="1" applyFill="1"/>
    <xf numFmtId="0" fontId="13" fillId="2" borderId="0" xfId="0" applyFont="1" applyFill="1"/>
    <xf numFmtId="0" fontId="18" fillId="0" borderId="0" xfId="0" applyNumberFormat="1" applyFont="1" applyFill="1"/>
    <xf numFmtId="0" fontId="38" fillId="0" borderId="0" xfId="30" applyFont="1" applyFill="1"/>
    <xf numFmtId="0" fontId="27" fillId="0" borderId="0" xfId="0" applyFont="1" applyFill="1" applyAlignment="1">
      <alignment horizontal="righ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8" fillId="0"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8" fillId="2" borderId="0" xfId="30" applyFont="1" applyFill="1" applyBorder="1" applyAlignment="1">
      <alignment vertical="center"/>
    </xf>
    <xf numFmtId="0" fontId="38" fillId="0" borderId="0" xfId="30" applyFont="1" applyFill="1" applyBorder="1" applyAlignment="1">
      <alignment vertical="center"/>
    </xf>
    <xf numFmtId="0" fontId="38" fillId="0" borderId="0" xfId="30" applyFont="1" applyFill="1" applyAlignment="1">
      <alignment vertical="center"/>
    </xf>
    <xf numFmtId="49" fontId="17" fillId="2" borderId="1" xfId="0"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18" fillId="0" borderId="0" xfId="30" applyFont="1" applyFill="1"/>
    <xf numFmtId="49" fontId="17"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xf>
    <xf numFmtId="0" fontId="18" fillId="2" borderId="0" xfId="30" applyFont="1" applyFill="1" applyBorder="1"/>
    <xf numFmtId="0" fontId="18" fillId="0" borderId="0" xfId="30" applyFont="1" applyFill="1" applyBorder="1"/>
    <xf numFmtId="0" fontId="17" fillId="2" borderId="0" xfId="0" applyFont="1" applyFill="1" applyBorder="1"/>
    <xf numFmtId="0" fontId="18" fillId="2" borderId="0" xfId="0" applyFont="1" applyFill="1" applyBorder="1"/>
    <xf numFmtId="171" fontId="18" fillId="2" borderId="0" xfId="1" applyNumberFormat="1" applyFont="1" applyFill="1" applyBorder="1" applyProtection="1">
      <protection locked="0"/>
    </xf>
    <xf numFmtId="171" fontId="17" fillId="2" borderId="0" xfId="1" applyNumberFormat="1" applyFont="1" applyFill="1" applyBorder="1" applyProtection="1">
      <protection locked="0"/>
    </xf>
    <xf numFmtId="0" fontId="16" fillId="2" borderId="0" xfId="0" applyFont="1" applyFill="1" applyBorder="1"/>
    <xf numFmtId="171" fontId="16" fillId="2" borderId="0" xfId="1" applyNumberFormat="1" applyFont="1" applyFill="1" applyBorder="1" applyProtection="1">
      <protection locked="0"/>
    </xf>
    <xf numFmtId="0" fontId="18" fillId="2" borderId="2" xfId="0" applyFont="1" applyFill="1" applyBorder="1"/>
    <xf numFmtId="171" fontId="18" fillId="2" borderId="2" xfId="1" applyNumberFormat="1" applyFont="1" applyFill="1" applyBorder="1" applyProtection="1">
      <protection locked="0"/>
    </xf>
    <xf numFmtId="0" fontId="38" fillId="2" borderId="0" xfId="30" applyFont="1" applyFill="1" applyBorder="1" applyAlignment="1">
      <alignment horizontal="center"/>
    </xf>
    <xf numFmtId="0" fontId="38" fillId="2" borderId="0" xfId="30" applyFont="1" applyFill="1" applyBorder="1"/>
    <xf numFmtId="0" fontId="38" fillId="0" borderId="0" xfId="30" applyFont="1" applyFill="1" applyBorder="1"/>
    <xf numFmtId="0" fontId="38" fillId="2" borderId="0" xfId="30" applyFont="1" applyFill="1" applyAlignment="1">
      <alignment horizontal="center"/>
    </xf>
    <xf numFmtId="0" fontId="38" fillId="2" borderId="0" xfId="30" applyFont="1" applyFill="1"/>
    <xf numFmtId="49" fontId="33" fillId="2" borderId="1" xfId="19" applyNumberFormat="1" applyFont="1" applyFill="1" applyBorder="1" applyAlignment="1" applyProtection="1">
      <alignment horizontal="center" vertical="center" wrapText="1"/>
    </xf>
    <xf numFmtId="49" fontId="17" fillId="2" borderId="1" xfId="19" applyNumberFormat="1" applyFont="1" applyFill="1" applyBorder="1" applyAlignment="1" applyProtection="1">
      <alignment horizontal="center" vertical="center" wrapText="1"/>
    </xf>
    <xf numFmtId="171" fontId="18" fillId="2" borderId="0" xfId="19" applyNumberFormat="1" applyFont="1" applyFill="1"/>
    <xf numFmtId="0" fontId="20" fillId="2" borderId="1" xfId="8" applyFont="1" applyFill="1" applyBorder="1" applyAlignment="1" applyProtection="1">
      <alignment wrapText="1"/>
    </xf>
    <xf numFmtId="0" fontId="19" fillId="2" borderId="1" xfId="8" applyFont="1" applyFill="1" applyBorder="1" applyAlignment="1" applyProtection="1">
      <alignment vertical="center" wrapText="1"/>
    </xf>
    <xf numFmtId="170" fontId="38" fillId="0" borderId="0" xfId="1" applyFont="1" applyFill="1" applyAlignment="1">
      <alignment vertical="center"/>
      <protection locked="0"/>
    </xf>
    <xf numFmtId="170" fontId="39" fillId="0" borderId="0" xfId="1" applyFont="1" applyFill="1">
      <protection locked="0"/>
    </xf>
    <xf numFmtId="10" fontId="38" fillId="0" borderId="0" xfId="44" applyNumberFormat="1" applyFont="1" applyFill="1">
      <protection locked="0"/>
    </xf>
    <xf numFmtId="10" fontId="38" fillId="0" borderId="0" xfId="44" applyNumberFormat="1" applyFont="1" applyFill="1" applyAlignment="1">
      <alignment vertical="center"/>
      <protection locked="0"/>
    </xf>
    <xf numFmtId="10" fontId="18" fillId="0" borderId="0" xfId="44" applyNumberFormat="1" applyFont="1" applyFill="1">
      <protection locked="0"/>
    </xf>
    <xf numFmtId="10" fontId="39" fillId="0" borderId="0" xfId="44" applyNumberFormat="1" applyFont="1" applyFill="1">
      <protection locked="0"/>
    </xf>
    <xf numFmtId="164" fontId="38" fillId="0" borderId="0" xfId="0" applyNumberFormat="1" applyFont="1" applyFill="1"/>
    <xf numFmtId="41" fontId="38" fillId="2" borderId="0" xfId="0" applyNumberFormat="1" applyFont="1" applyFill="1"/>
    <xf numFmtId="2" fontId="40" fillId="2" borderId="0" xfId="1" applyNumberFormat="1" applyFont="1" applyFill="1" applyProtection="1"/>
    <xf numFmtId="173" fontId="40" fillId="2" borderId="0" xfId="1" applyNumberFormat="1" applyFont="1" applyFill="1" applyProtection="1"/>
    <xf numFmtId="175" fontId="38" fillId="2" borderId="0" xfId="1" applyNumberFormat="1" applyFont="1" applyFill="1">
      <protection locked="0"/>
    </xf>
    <xf numFmtId="173" fontId="38" fillId="2" borderId="0" xfId="1" applyNumberFormat="1" applyFont="1" applyFill="1" applyProtection="1"/>
    <xf numFmtId="170" fontId="38" fillId="2" borderId="0" xfId="0" applyNumberFormat="1" applyFont="1" applyFill="1"/>
    <xf numFmtId="10" fontId="38" fillId="2" borderId="0" xfId="44" applyNumberFormat="1" applyFont="1" applyFill="1">
      <protection locked="0"/>
    </xf>
    <xf numFmtId="171" fontId="38" fillId="2" borderId="0" xfId="1" applyNumberFormat="1" applyFont="1" applyFill="1">
      <protection locked="0"/>
    </xf>
    <xf numFmtId="0" fontId="17" fillId="2" borderId="0" xfId="30" applyFont="1" applyFill="1" applyAlignment="1">
      <alignment vertical="center"/>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0" fontId="18" fillId="2" borderId="0" xfId="44" applyNumberFormat="1" applyFont="1" applyFill="1" applyAlignment="1">
      <alignment vertical="center"/>
      <protection locked="0"/>
    </xf>
    <xf numFmtId="226" fontId="110" fillId="2" borderId="39" xfId="949" applyNumberFormat="1" applyFont="1" applyFill="1" applyBorder="1" applyAlignment="1">
      <alignment horizontal="center" vertical="top"/>
    </xf>
    <xf numFmtId="227" fontId="110" fillId="2" borderId="39" xfId="948" applyNumberFormat="1" applyFont="1" applyFill="1" applyBorder="1" applyAlignment="1">
      <alignment vertical="top"/>
    </xf>
    <xf numFmtId="0" fontId="18" fillId="2" borderId="0" xfId="30" applyFont="1" applyFill="1"/>
    <xf numFmtId="0" fontId="18" fillId="2" borderId="0" xfId="30" applyFont="1" applyFill="1" applyAlignment="1"/>
    <xf numFmtId="226" fontId="110" fillId="2" borderId="39" xfId="934" applyNumberFormat="1" applyFont="1" applyFill="1" applyBorder="1" applyAlignment="1">
      <alignment horizontal="center" vertical="top"/>
    </xf>
    <xf numFmtId="226" fontId="110" fillId="2" borderId="40" xfId="905" applyNumberFormat="1" applyFont="1" applyFill="1" applyBorder="1" applyAlignment="1">
      <alignment horizontal="center" vertical="top"/>
    </xf>
    <xf numFmtId="227" fontId="110" fillId="2" borderId="1" xfId="904" applyNumberFormat="1" applyFont="1" applyFill="1" applyBorder="1" applyAlignment="1">
      <alignment vertical="top"/>
    </xf>
    <xf numFmtId="0" fontId="17" fillId="2" borderId="0" xfId="0" applyFont="1" applyFill="1"/>
    <xf numFmtId="171" fontId="18" fillId="2" borderId="0" xfId="1" applyNumberFormat="1" applyFont="1" applyFill="1" applyProtection="1">
      <protection locked="0"/>
    </xf>
    <xf numFmtId="171" fontId="17" fillId="2" borderId="0" xfId="1" applyNumberFormat="1" applyFont="1" applyFill="1" applyProtection="1">
      <protection locked="0"/>
    </xf>
    <xf numFmtId="0" fontId="16" fillId="2" borderId="0" xfId="0" applyFont="1" applyFill="1"/>
    <xf numFmtId="171" fontId="16" fillId="2" borderId="0" xfId="1" applyNumberFormat="1" applyFont="1" applyFill="1" applyProtection="1">
      <protection locked="0"/>
    </xf>
    <xf numFmtId="10" fontId="17" fillId="2" borderId="0" xfId="44" applyNumberFormat="1" applyFont="1" applyFill="1">
      <protection locked="0"/>
    </xf>
    <xf numFmtId="171" fontId="17" fillId="2" borderId="0" xfId="1" applyNumberFormat="1" applyFont="1" applyFill="1">
      <protection locked="0"/>
    </xf>
    <xf numFmtId="171" fontId="18" fillId="2" borderId="0" xfId="1" applyNumberFormat="1" applyFont="1" applyFill="1">
      <protection locked="0"/>
    </xf>
    <xf numFmtId="171" fontId="38" fillId="2" borderId="0" xfId="44" applyNumberFormat="1" applyFont="1" applyFill="1">
      <protection locked="0"/>
    </xf>
    <xf numFmtId="0" fontId="18" fillId="2" borderId="1" xfId="30" applyFont="1" applyFill="1" applyBorder="1"/>
    <xf numFmtId="0" fontId="18" fillId="2" borderId="1" xfId="30" applyFont="1" applyFill="1" applyBorder="1" applyAlignment="1">
      <alignment vertical="center" wrapText="1"/>
    </xf>
    <xf numFmtId="168"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8" fillId="2" borderId="2" xfId="30" applyFont="1" applyFill="1" applyBorder="1"/>
    <xf numFmtId="0" fontId="17" fillId="2" borderId="1" xfId="30" applyFont="1" applyFill="1" applyBorder="1" applyAlignment="1">
      <alignment horizontal="center" vertical="center" wrapText="1"/>
    </xf>
    <xf numFmtId="0" fontId="25" fillId="2" borderId="0" xfId="0" applyFont="1" applyFill="1" applyAlignment="1">
      <alignment vertical="center" wrapText="1"/>
    </xf>
    <xf numFmtId="0" fontId="13" fillId="2" borderId="1" xfId="0" applyFont="1" applyFill="1" applyBorder="1"/>
    <xf numFmtId="170" fontId="13" fillId="2" borderId="1" xfId="1" applyFont="1" applyFill="1" applyBorder="1">
      <protection locked="0"/>
    </xf>
    <xf numFmtId="0" fontId="22" fillId="2" borderId="0" xfId="0" applyFont="1" applyFill="1"/>
    <xf numFmtId="49" fontId="24"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71" fontId="13" fillId="2" borderId="0" xfId="4" applyNumberFormat="1" applyFont="1" applyFill="1"/>
    <xf numFmtId="0" fontId="17" fillId="2" borderId="1" xfId="19" applyFont="1" applyFill="1" applyBorder="1" applyAlignment="1" applyProtection="1">
      <alignment horizontal="center" vertical="center" wrapText="1"/>
    </xf>
    <xf numFmtId="171" fontId="169" fillId="0" borderId="0" xfId="30" applyNumberFormat="1" applyFont="1" applyFill="1" applyAlignment="1">
      <alignment vertical="center"/>
    </xf>
    <xf numFmtId="0" fontId="169" fillId="0" borderId="0" xfId="30" applyFont="1" applyFill="1" applyAlignment="1">
      <alignment vertical="center"/>
    </xf>
    <xf numFmtId="171" fontId="37" fillId="0" borderId="0" xfId="30" applyNumberFormat="1" applyFont="1" applyFill="1" applyAlignment="1">
      <alignment vertical="center"/>
    </xf>
    <xf numFmtId="0" fontId="37" fillId="0" borderId="0" xfId="30" applyFont="1" applyFill="1" applyAlignment="1">
      <alignment vertical="center"/>
    </xf>
    <xf numFmtId="171" fontId="18" fillId="2" borderId="0" xfId="1" applyNumberFormat="1" applyFont="1" applyFill="1" applyBorder="1" applyProtection="1"/>
    <xf numFmtId="171" fontId="18" fillId="2" borderId="0" xfId="1" applyNumberFormat="1" applyFont="1" applyFill="1" applyAlignment="1">
      <alignment vertical="center"/>
      <protection locked="0"/>
    </xf>
    <xf numFmtId="0" fontId="15" fillId="0" borderId="0" xfId="0" applyFont="1" applyFill="1" applyAlignment="1">
      <alignment horizontal="center" vertical="center" wrapText="1"/>
    </xf>
    <xf numFmtId="0" fontId="24" fillId="0" borderId="0" xfId="0" applyFont="1" applyFill="1" applyAlignment="1">
      <alignment horizontal="righ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0" borderId="0" xfId="0" applyFont="1" applyFill="1" applyAlignment="1">
      <alignment vertical="top" wrapText="1"/>
    </xf>
    <xf numFmtId="0" fontId="18" fillId="0" borderId="0" xfId="0" applyFont="1" applyFill="1" applyAlignment="1">
      <alignment vertical="top" wrapText="1"/>
    </xf>
    <xf numFmtId="0" fontId="17" fillId="0" borderId="0" xfId="30" applyFont="1" applyFill="1" applyAlignment="1">
      <alignment vertical="center"/>
    </xf>
    <xf numFmtId="171" fontId="13" fillId="0" borderId="0" xfId="4" applyNumberFormat="1" applyFont="1" applyFill="1"/>
    <xf numFmtId="0" fontId="17" fillId="0" borderId="1" xfId="19" applyFont="1" applyFill="1" applyBorder="1" applyAlignment="1" applyProtection="1">
      <alignment horizontal="center" vertical="center" wrapText="1"/>
    </xf>
    <xf numFmtId="171"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18" fillId="0" borderId="0" xfId="30" applyFont="1" applyFill="1" applyBorder="1" applyAlignment="1">
      <alignment horizontal="center" vertical="center"/>
    </xf>
    <xf numFmtId="0" fontId="18" fillId="0" borderId="0" xfId="0" applyFont="1" applyFill="1" applyAlignment="1"/>
    <xf numFmtId="171"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0" fontId="17" fillId="0" borderId="0" xfId="0" applyFont="1" applyFill="1"/>
    <xf numFmtId="171" fontId="18" fillId="0" borderId="0" xfId="1" applyNumberFormat="1" applyFont="1" applyFill="1" applyProtection="1">
      <protection locked="0"/>
    </xf>
    <xf numFmtId="171" fontId="17" fillId="0" borderId="0" xfId="1" applyNumberFormat="1" applyFont="1" applyFill="1" applyProtection="1">
      <protection locked="0"/>
    </xf>
    <xf numFmtId="0" fontId="16" fillId="0" borderId="0" xfId="0" applyFont="1" applyFill="1"/>
    <xf numFmtId="171" fontId="16" fillId="0" borderId="0" xfId="1" applyNumberFormat="1" applyFont="1" applyFill="1" applyProtection="1">
      <protection locked="0"/>
    </xf>
    <xf numFmtId="10" fontId="18" fillId="0" borderId="0" xfId="44" applyNumberFormat="1" applyFont="1" applyFill="1" applyBorder="1" applyAlignment="1" applyProtection="1">
      <alignment horizontal="right"/>
    </xf>
    <xf numFmtId="171"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70" fillId="2" borderId="0" xfId="0" applyFont="1" applyFill="1"/>
    <xf numFmtId="0" fontId="171" fillId="0" borderId="0" xfId="963" applyFont="1" applyFill="1"/>
    <xf numFmtId="0" fontId="172" fillId="0" borderId="0" xfId="963" applyFont="1" applyFill="1"/>
    <xf numFmtId="0" fontId="172" fillId="0" borderId="0" xfId="963" applyFont="1" applyFill="1" applyAlignment="1">
      <alignment vertical="top" wrapText="1"/>
    </xf>
    <xf numFmtId="0" fontId="13" fillId="0" borderId="0" xfId="19" applyFont="1" applyFill="1"/>
    <xf numFmtId="0" fontId="16" fillId="0" borderId="0" xfId="19" applyFont="1" applyFill="1" applyAlignment="1">
      <alignment horizontal="center" vertical="center"/>
    </xf>
    <xf numFmtId="0" fontId="18" fillId="0" borderId="0" xfId="19" applyFont="1" applyFill="1"/>
    <xf numFmtId="171" fontId="18" fillId="0" borderId="0" xfId="1" applyNumberFormat="1" applyFont="1" applyFill="1">
      <protection locked="0"/>
    </xf>
    <xf numFmtId="171" fontId="18" fillId="0" borderId="0" xfId="19" applyNumberFormat="1" applyFont="1" applyFill="1"/>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0" fontId="16" fillId="0" borderId="0" xfId="19" applyFont="1" applyFill="1" applyBorder="1"/>
    <xf numFmtId="0" fontId="18" fillId="0" borderId="0" xfId="19" applyFont="1" applyFill="1" applyBorder="1"/>
    <xf numFmtId="0" fontId="18" fillId="0" borderId="2" xfId="19" applyFont="1" applyFill="1" applyBorder="1"/>
    <xf numFmtId="0" fontId="18" fillId="0" borderId="2" xfId="19" applyFont="1" applyFill="1" applyBorder="1" applyAlignment="1">
      <alignment horizontal="center"/>
    </xf>
    <xf numFmtId="0" fontId="18" fillId="0" borderId="0" xfId="19" applyFont="1" applyFill="1" applyAlignment="1">
      <alignment vertical="center"/>
    </xf>
    <xf numFmtId="171" fontId="18" fillId="0" borderId="0" xfId="966"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3" fillId="0" borderId="0" xfId="19" applyFont="1" applyFill="1" applyAlignment="1">
      <alignment horizontal="center"/>
    </xf>
    <xf numFmtId="0" fontId="13" fillId="0" borderId="0" xfId="19" applyNumberFormat="1" applyFont="1" applyFill="1"/>
    <xf numFmtId="0" fontId="18" fillId="0" borderId="0" xfId="19" applyNumberFormat="1" applyFont="1" applyFill="1"/>
    <xf numFmtId="226" fontId="110" fillId="2" borderId="41" xfId="905" applyNumberFormat="1" applyFont="1" applyFill="1" applyBorder="1" applyAlignment="1">
      <alignment horizontal="center" vertical="top"/>
    </xf>
    <xf numFmtId="227" fontId="110" fillId="2" borderId="5" xfId="904" applyNumberFormat="1" applyFont="1" applyFill="1" applyBorder="1" applyAlignment="1">
      <alignment vertical="top"/>
    </xf>
    <xf numFmtId="226" fontId="110" fillId="2" borderId="1" xfId="905" applyNumberFormat="1" applyFont="1" applyFill="1" applyBorder="1" applyAlignment="1">
      <alignment horizontal="center" vertical="top"/>
    </xf>
    <xf numFmtId="0" fontId="13" fillId="0" borderId="0" xfId="0" applyFont="1"/>
    <xf numFmtId="14" fontId="0" fillId="0" borderId="0" xfId="1" applyNumberFormat="1" applyFont="1">
      <protection locked="0"/>
    </xf>
    <xf numFmtId="14" fontId="38" fillId="2" borderId="0" xfId="1" applyNumberFormat="1" applyFont="1" applyFill="1">
      <protection locked="0"/>
    </xf>
    <xf numFmtId="14" fontId="18" fillId="2" borderId="0" xfId="1" applyNumberFormat="1" applyFont="1" applyFill="1">
      <protection locked="0"/>
    </xf>
    <xf numFmtId="171" fontId="169" fillId="0" borderId="0" xfId="1" applyNumberFormat="1" applyFont="1" applyFill="1" applyAlignment="1">
      <alignment vertical="center"/>
      <protection locked="0"/>
    </xf>
    <xf numFmtId="171" fontId="37" fillId="0" borderId="0" xfId="1" applyNumberFormat="1" applyFont="1" applyFill="1" applyAlignment="1">
      <alignment vertical="center"/>
      <protection locked="0"/>
    </xf>
    <xf numFmtId="14" fontId="174" fillId="0" borderId="0" xfId="520" applyNumberFormat="1" applyFont="1"/>
    <xf numFmtId="171" fontId="174" fillId="0" borderId="0" xfId="244" applyNumberFormat="1" applyFont="1"/>
    <xf numFmtId="14" fontId="174" fillId="61" borderId="0" xfId="520" applyNumberFormat="1" applyFont="1" applyFill="1"/>
    <xf numFmtId="171" fontId="174" fillId="61" borderId="0" xfId="244" applyNumberFormat="1" applyFont="1" applyFill="1"/>
    <xf numFmtId="14" fontId="175" fillId="0" borderId="0" xfId="0" applyNumberFormat="1" applyFont="1" applyFill="1"/>
    <xf numFmtId="171" fontId="175" fillId="0" borderId="0" xfId="1" applyNumberFormat="1" applyFont="1" applyFill="1">
      <protection locked="0"/>
    </xf>
    <xf numFmtId="14" fontId="175" fillId="63" borderId="0" xfId="30" applyNumberFormat="1" applyFont="1" applyFill="1"/>
    <xf numFmtId="171" fontId="175" fillId="63" borderId="0" xfId="1" applyNumberFormat="1" applyFont="1" applyFill="1">
      <protection locked="0"/>
    </xf>
    <xf numFmtId="171" fontId="176" fillId="0" borderId="0" xfId="244" applyNumberFormat="1" applyFont="1"/>
    <xf numFmtId="171" fontId="18" fillId="2" borderId="1" xfId="1" applyNumberFormat="1" applyFont="1" applyFill="1" applyBorder="1" applyAlignment="1" applyProtection="1">
      <alignment horizontal="right" vertical="center" wrapText="1"/>
    </xf>
    <xf numFmtId="171"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1" fontId="18" fillId="2" borderId="1" xfId="1" applyNumberFormat="1" applyFont="1" applyFill="1" applyBorder="1" applyAlignment="1" applyProtection="1">
      <alignment vertical="center" wrapText="1"/>
    </xf>
    <xf numFmtId="228" fontId="38" fillId="0" borderId="0" xfId="1" applyNumberFormat="1" applyFont="1" applyFill="1">
      <protection locked="0"/>
    </xf>
    <xf numFmtId="171" fontId="38" fillId="2" borderId="0" xfId="0" applyNumberFormat="1" applyFont="1" applyFill="1"/>
    <xf numFmtId="10" fontId="18" fillId="2" borderId="1" xfId="1" applyNumberFormat="1" applyFont="1" applyFill="1" applyBorder="1" applyAlignment="1" applyProtection="1">
      <alignment horizontal="right" vertical="center" wrapText="1"/>
    </xf>
    <xf numFmtId="171" fontId="17" fillId="0" borderId="1" xfId="1" applyNumberFormat="1" applyFont="1" applyFill="1" applyBorder="1" applyAlignment="1" applyProtection="1">
      <alignment horizontal="right"/>
    </xf>
    <xf numFmtId="171"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171" fontId="17" fillId="0" borderId="1" xfId="1" applyNumberFormat="1" applyFont="1" applyFill="1" applyBorder="1" applyAlignment="1">
      <alignment horizontal="right"/>
      <protection locked="0"/>
    </xf>
    <xf numFmtId="175" fontId="38" fillId="2" borderId="0" xfId="30" applyNumberFormat="1" applyFont="1" applyFill="1"/>
    <xf numFmtId="171" fontId="177" fillId="61" borderId="0" xfId="1" applyNumberFormat="1" applyFont="1" applyFill="1">
      <protection locked="0"/>
    </xf>
    <xf numFmtId="170" fontId="42" fillId="2" borderId="0" xfId="1" applyNumberFormat="1" applyFont="1" applyFill="1">
      <protection locked="0"/>
    </xf>
    <xf numFmtId="10" fontId="178" fillId="2" borderId="1" xfId="1" applyNumberFormat="1" applyFont="1" applyFill="1" applyBorder="1" applyAlignment="1" applyProtection="1">
      <alignment vertical="center" wrapText="1"/>
    </xf>
    <xf numFmtId="171" fontId="178" fillId="2" borderId="1" xfId="1" applyNumberFormat="1" applyFont="1" applyFill="1" applyBorder="1" applyAlignment="1" applyProtection="1">
      <alignment vertical="center" wrapText="1"/>
    </xf>
    <xf numFmtId="10" fontId="38" fillId="2" borderId="0" xfId="0" applyNumberFormat="1" applyFont="1" applyFill="1"/>
    <xf numFmtId="0" fontId="18" fillId="2" borderId="1" xfId="0" quotePrefix="1" applyNumberFormat="1" applyFont="1" applyFill="1" applyBorder="1" applyAlignment="1" applyProtection="1">
      <alignment horizontal="left" vertical="center" wrapText="1"/>
    </xf>
    <xf numFmtId="168" fontId="31" fillId="0" borderId="1" xfId="8" applyNumberFormat="1" applyFont="1" applyFill="1" applyBorder="1" applyAlignment="1" applyProtection="1">
      <alignment horizontal="right" vertical="center" wrapText="1"/>
    </xf>
    <xf numFmtId="168" fontId="30" fillId="0" borderId="1" xfId="8" applyNumberFormat="1" applyFont="1" applyFill="1" applyBorder="1" applyAlignment="1" applyProtection="1">
      <alignment horizontal="right" vertical="center" wrapText="1"/>
    </xf>
    <xf numFmtId="168" fontId="30" fillId="0" borderId="1" xfId="1" applyNumberFormat="1" applyFont="1" applyFill="1" applyBorder="1" applyAlignment="1" applyProtection="1">
      <alignment horizontal="right" vertical="center"/>
    </xf>
    <xf numFmtId="41" fontId="30" fillId="0" borderId="1" xfId="0" applyNumberFormat="1" applyFont="1" applyFill="1" applyBorder="1" applyAlignment="1" applyProtection="1">
      <alignment horizontal="right" vertical="center" wrapText="1"/>
    </xf>
    <xf numFmtId="41" fontId="30" fillId="0" borderId="1" xfId="0" applyNumberFormat="1" applyFont="1" applyFill="1" applyBorder="1" applyAlignment="1" applyProtection="1">
      <alignment horizontal="left" vertical="center" wrapText="1"/>
    </xf>
    <xf numFmtId="10" fontId="30" fillId="0" borderId="1" xfId="44" applyNumberFormat="1" applyFont="1" applyFill="1" applyBorder="1" applyAlignment="1" applyProtection="1">
      <alignment horizontal="right" vertical="center" wrapText="1"/>
    </xf>
    <xf numFmtId="41" fontId="31" fillId="0" borderId="1" xfId="0" applyNumberFormat="1" applyFont="1" applyFill="1" applyBorder="1" applyAlignment="1" applyProtection="1">
      <alignment horizontal="right" vertical="center" wrapText="1"/>
    </xf>
    <xf numFmtId="41" fontId="31" fillId="0" borderId="1" xfId="0" applyNumberFormat="1" applyFont="1" applyFill="1" applyBorder="1" applyAlignment="1" applyProtection="1">
      <alignment horizontal="left" vertical="center" wrapText="1"/>
    </xf>
    <xf numFmtId="172" fontId="30" fillId="0" borderId="1" xfId="0" applyNumberFormat="1" applyFont="1" applyFill="1" applyBorder="1" applyAlignment="1" applyProtection="1">
      <alignment horizontal="right" vertical="center" wrapText="1"/>
    </xf>
    <xf numFmtId="172" fontId="30" fillId="0" borderId="1" xfId="0" applyNumberFormat="1" applyFont="1" applyFill="1" applyBorder="1" applyAlignment="1" applyProtection="1">
      <alignment horizontal="left" vertical="center" wrapText="1"/>
    </xf>
    <xf numFmtId="171" fontId="179" fillId="0" borderId="1" xfId="2" applyNumberFormat="1" applyFont="1" applyFill="1" applyBorder="1" applyAlignment="1">
      <alignment horizontal="right" vertical="center"/>
    </xf>
    <xf numFmtId="171" fontId="30" fillId="0" borderId="1" xfId="1" applyNumberFormat="1" applyFont="1" applyFill="1" applyBorder="1" applyAlignment="1" applyProtection="1">
      <alignment horizontal="right"/>
    </xf>
    <xf numFmtId="10" fontId="30" fillId="0" borderId="1" xfId="1" applyNumberFormat="1" applyFont="1" applyFill="1" applyBorder="1" applyAlignment="1" applyProtection="1">
      <alignment horizontal="right"/>
    </xf>
    <xf numFmtId="171" fontId="31" fillId="0" borderId="1" xfId="1" applyNumberFormat="1" applyFont="1" applyFill="1" applyBorder="1" applyAlignment="1" applyProtection="1">
      <alignment horizontal="right"/>
    </xf>
    <xf numFmtId="10" fontId="31" fillId="0" borderId="1" xfId="1" applyNumberFormat="1" applyFont="1" applyFill="1" applyBorder="1" applyAlignment="1" applyProtection="1">
      <alignment horizontal="right"/>
    </xf>
    <xf numFmtId="171" fontId="30" fillId="0" borderId="1" xfId="1" applyNumberFormat="1" applyFont="1" applyFill="1" applyBorder="1" applyAlignment="1">
      <alignment horizontal="right"/>
      <protection locked="0"/>
    </xf>
    <xf numFmtId="171" fontId="31" fillId="0" borderId="1" xfId="1" applyNumberFormat="1" applyFont="1" applyFill="1" applyBorder="1" applyAlignment="1">
      <alignment horizontal="right"/>
      <protection locked="0"/>
    </xf>
    <xf numFmtId="0" fontId="18" fillId="0" borderId="1" xfId="0" applyNumberFormat="1" applyFont="1" applyFill="1" applyBorder="1" applyAlignment="1" applyProtection="1">
      <alignment horizontal="left" vertical="center"/>
    </xf>
    <xf numFmtId="0" fontId="18" fillId="0" borderId="1" xfId="0" applyNumberFormat="1" applyFont="1" applyFill="1" applyBorder="1" applyAlignment="1" applyProtection="1">
      <alignment horizontal="left" vertical="center" wrapText="1"/>
    </xf>
    <xf numFmtId="171" fontId="31" fillId="0" borderId="1" xfId="5" applyNumberFormat="1" applyFont="1" applyFill="1" applyBorder="1" applyAlignment="1" applyProtection="1">
      <alignment vertical="center"/>
      <protection locked="0"/>
    </xf>
    <xf numFmtId="171" fontId="30" fillId="0" borderId="1" xfId="5" applyNumberFormat="1" applyFont="1" applyFill="1" applyBorder="1" applyAlignment="1" applyProtection="1">
      <alignment horizontal="left" vertical="center" wrapText="1"/>
      <protection locked="0"/>
    </xf>
    <xf numFmtId="171" fontId="30" fillId="2" borderId="1" xfId="1" applyNumberFormat="1" applyFont="1" applyFill="1" applyBorder="1" applyAlignment="1" applyProtection="1">
      <alignment vertical="center" wrapText="1"/>
    </xf>
    <xf numFmtId="171" fontId="30" fillId="2" borderId="1" xfId="1" applyNumberFormat="1" applyFont="1" applyFill="1" applyBorder="1" applyAlignment="1">
      <alignment vertical="center" wrapText="1"/>
      <protection locked="0"/>
    </xf>
    <xf numFmtId="171" fontId="30" fillId="2" borderId="1" xfId="1" applyNumberFormat="1" applyFont="1" applyFill="1" applyBorder="1" applyAlignment="1" applyProtection="1">
      <alignment horizontal="right" vertical="center" wrapText="1"/>
    </xf>
    <xf numFmtId="170" fontId="30" fillId="2" borderId="1" xfId="1" applyFont="1" applyFill="1" applyBorder="1" applyAlignment="1" applyProtection="1">
      <alignment horizontal="right" vertical="center" wrapText="1"/>
    </xf>
    <xf numFmtId="43" fontId="30" fillId="2" borderId="1" xfId="1" applyNumberFormat="1" applyFont="1" applyFill="1" applyBorder="1" applyAlignment="1" applyProtection="1">
      <alignment vertical="center" wrapText="1"/>
    </xf>
    <xf numFmtId="170" fontId="30" fillId="2" borderId="1" xfId="1" applyNumberFormat="1" applyFont="1" applyFill="1" applyBorder="1" applyAlignment="1" applyProtection="1">
      <alignment vertical="center" wrapText="1"/>
    </xf>
    <xf numFmtId="10" fontId="30" fillId="2" borderId="1" xfId="1" applyNumberFormat="1" applyFont="1" applyFill="1" applyBorder="1" applyAlignment="1" applyProtection="1">
      <alignment vertical="center" wrapText="1"/>
    </xf>
    <xf numFmtId="10" fontId="30" fillId="0" borderId="1" xfId="1" applyNumberFormat="1" applyFont="1" applyFill="1" applyBorder="1" applyAlignment="1" applyProtection="1">
      <alignment vertical="center" wrapText="1"/>
    </xf>
    <xf numFmtId="170" fontId="30" fillId="2" borderId="1" xfId="1" applyNumberFormat="1" applyFont="1" applyFill="1" applyBorder="1" applyAlignment="1" applyProtection="1">
      <alignment horizontal="right" vertical="center" wrapText="1"/>
    </xf>
    <xf numFmtId="10" fontId="30" fillId="2" borderId="1" xfId="1" applyNumberFormat="1" applyFont="1" applyFill="1" applyBorder="1" applyAlignment="1" applyProtection="1">
      <alignment horizontal="right"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8" fillId="0" borderId="0" xfId="19" applyFont="1" applyFill="1" applyAlignment="1">
      <alignment horizontal="left" vertical="center" wrapText="1"/>
    </xf>
    <xf numFmtId="0" fontId="17" fillId="0" borderId="0" xfId="19" applyFont="1" applyFill="1" applyAlignment="1">
      <alignment horizontal="lef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49" fontId="17" fillId="62" borderId="1" xfId="19" applyNumberFormat="1" applyFont="1" applyFill="1" applyBorder="1" applyAlignment="1" applyProtection="1">
      <alignment horizontal="center" vertical="center" wrapText="1"/>
    </xf>
    <xf numFmtId="49" fontId="31" fillId="62" borderId="1" xfId="19" applyNumberFormat="1" applyFont="1" applyFill="1" applyBorder="1" applyAlignment="1" applyProtection="1">
      <alignment horizontal="center" vertical="center" wrapText="1"/>
    </xf>
    <xf numFmtId="0" fontId="17" fillId="2" borderId="1" xfId="8" applyFont="1" applyFill="1" applyBorder="1" applyAlignment="1" applyProtection="1">
      <alignment horizontal="left" vertical="center" wrapText="1"/>
    </xf>
    <xf numFmtId="0" fontId="18" fillId="2" borderId="1" xfId="8" applyFont="1" applyFill="1" applyBorder="1" applyAlignment="1" applyProtection="1">
      <alignment horizontal="center" vertical="center" wrapText="1"/>
    </xf>
    <xf numFmtId="0" fontId="30" fillId="2" borderId="1" xfId="8" applyFont="1" applyFill="1" applyBorder="1" applyAlignment="1" applyProtection="1">
      <alignment horizontal="center" vertical="center" wrapText="1"/>
    </xf>
    <xf numFmtId="49" fontId="31" fillId="0" borderId="1" xfId="19" applyNumberFormat="1" applyFont="1" applyFill="1" applyBorder="1" applyAlignment="1" applyProtection="1">
      <alignment horizontal="center" vertical="center" wrapText="1"/>
    </xf>
    <xf numFmtId="0" fontId="17" fillId="2" borderId="1" xfId="8" applyNumberFormat="1" applyFont="1" applyFill="1" applyBorder="1" applyAlignment="1" applyProtection="1">
      <alignment horizontal="center" vertical="center" wrapText="1"/>
    </xf>
    <xf numFmtId="0" fontId="31" fillId="2" borderId="1" xfId="8" applyFont="1" applyFill="1" applyBorder="1" applyAlignment="1" applyProtection="1">
      <alignment horizontal="center" vertical="center" wrapText="1"/>
    </xf>
    <xf numFmtId="171" fontId="31" fillId="0" borderId="1" xfId="965" applyNumberFormat="1" applyFont="1" applyFill="1" applyBorder="1" applyAlignment="1" applyProtection="1">
      <alignment vertical="center"/>
      <protection locked="0"/>
    </xf>
    <xf numFmtId="0" fontId="18" fillId="2" borderId="1" xfId="8" applyFont="1" applyFill="1" applyBorder="1" applyAlignment="1" applyProtection="1">
      <alignment horizontal="left" vertical="center" wrapText="1"/>
    </xf>
    <xf numFmtId="0" fontId="18" fillId="2" borderId="1" xfId="8" applyNumberFormat="1" applyFont="1" applyFill="1" applyBorder="1" applyAlignment="1" applyProtection="1">
      <alignment horizontal="center" vertical="center" wrapText="1"/>
    </xf>
    <xf numFmtId="171" fontId="30" fillId="0" borderId="1" xfId="965" applyNumberFormat="1" applyFont="1" applyFill="1" applyBorder="1" applyAlignment="1" applyProtection="1">
      <alignment vertical="center"/>
      <protection locked="0"/>
    </xf>
    <xf numFmtId="0" fontId="18" fillId="0" borderId="1" xfId="8" applyNumberFormat="1" applyFont="1" applyFill="1" applyBorder="1" applyAlignment="1" applyProtection="1">
      <alignment horizontal="center" vertical="center" wrapText="1"/>
    </xf>
    <xf numFmtId="0" fontId="30" fillId="0" borderId="1" xfId="8" applyFont="1" applyFill="1" applyBorder="1" applyAlignment="1" applyProtection="1">
      <alignment horizontal="center" vertical="center" wrapText="1"/>
    </xf>
    <xf numFmtId="171" fontId="180" fillId="0" borderId="1" xfId="965" applyNumberFormat="1" applyFont="1" applyFill="1" applyBorder="1" applyAlignment="1" applyProtection="1">
      <alignment vertical="center"/>
      <protection locked="0"/>
    </xf>
    <xf numFmtId="0" fontId="26" fillId="0" borderId="1" xfId="8" applyFont="1" applyFill="1" applyBorder="1" applyAlignment="1" applyProtection="1">
      <alignment horizontal="left" vertical="center" wrapText="1"/>
    </xf>
    <xf numFmtId="0" fontId="26" fillId="0" borderId="1" xfId="8" applyNumberFormat="1" applyFont="1" applyFill="1" applyBorder="1" applyAlignment="1" applyProtection="1">
      <alignment horizontal="center" vertical="center" wrapText="1"/>
    </xf>
    <xf numFmtId="0" fontId="180" fillId="0" borderId="1" xfId="8" applyFont="1" applyFill="1" applyBorder="1" applyAlignment="1" applyProtection="1">
      <alignment horizontal="center" vertical="center" wrapText="1"/>
    </xf>
    <xf numFmtId="49" fontId="18" fillId="2" borderId="1" xfId="8" applyNumberFormat="1" applyFont="1" applyFill="1" applyBorder="1" applyAlignment="1" applyProtection="1">
      <alignment horizontal="center" vertical="center" wrapText="1"/>
    </xf>
    <xf numFmtId="171" fontId="30" fillId="0" borderId="1" xfId="965" applyNumberFormat="1" applyFont="1" applyFill="1" applyBorder="1" applyAlignment="1" applyProtection="1">
      <alignment horizontal="right" vertical="center"/>
      <protection locked="0"/>
    </xf>
    <xf numFmtId="171" fontId="31" fillId="0" borderId="1" xfId="8" applyNumberFormat="1" applyFont="1" applyFill="1" applyBorder="1" applyAlignment="1" applyProtection="1">
      <alignment horizontal="center" vertical="center" wrapText="1"/>
    </xf>
    <xf numFmtId="171" fontId="30"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left" vertical="center" wrapText="1"/>
    </xf>
    <xf numFmtId="170" fontId="30" fillId="0" borderId="1" xfId="965" applyNumberFormat="1" applyFont="1" applyFill="1" applyBorder="1" applyAlignment="1" applyProtection="1">
      <alignment horizontal="center" vertical="center" wrapText="1"/>
      <protection locked="0"/>
    </xf>
    <xf numFmtId="170" fontId="30" fillId="0" borderId="1" xfId="8" applyNumberFormat="1" applyFont="1" applyFill="1" applyBorder="1" applyAlignment="1" applyProtection="1">
      <alignment horizontal="center" vertical="center" wrapText="1"/>
    </xf>
    <xf numFmtId="171" fontId="30" fillId="0" borderId="3" xfId="965" applyNumberFormat="1" applyFont="1" applyFill="1" applyBorder="1" applyAlignment="1" applyProtection="1">
      <alignment vertical="center"/>
      <protection locked="0"/>
    </xf>
    <xf numFmtId="170" fontId="30" fillId="0" borderId="3" xfId="965" applyNumberFormat="1" applyFont="1" applyFill="1" applyBorder="1" applyAlignment="1" applyProtection="1">
      <alignment horizontal="center" vertical="center" wrapText="1"/>
      <protection locked="0"/>
    </xf>
    <xf numFmtId="171" fontId="31" fillId="0" borderId="3" xfId="8" applyNumberFormat="1" applyFont="1" applyFill="1" applyBorder="1" applyAlignment="1" applyProtection="1">
      <alignment horizontal="center" vertical="center" wrapText="1"/>
    </xf>
    <xf numFmtId="171" fontId="18" fillId="0" borderId="3" xfId="8" applyNumberFormat="1" applyFont="1" applyFill="1" applyBorder="1" applyAlignment="1" applyProtection="1">
      <alignment horizontal="left" vertical="center" wrapText="1"/>
    </xf>
    <xf numFmtId="171" fontId="18" fillId="0" borderId="1" xfId="8" applyNumberFormat="1" applyFont="1" applyFill="1" applyBorder="1" applyAlignment="1" applyProtection="1">
      <alignment horizontal="left" vertical="center" wrapText="1"/>
    </xf>
    <xf numFmtId="49" fontId="17" fillId="62" borderId="3" xfId="19"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wrapText="1"/>
    </xf>
    <xf numFmtId="171" fontId="17" fillId="0" borderId="1" xfId="1" applyNumberFormat="1" applyFont="1" applyFill="1" applyBorder="1" applyAlignment="1" applyProtection="1">
      <alignment horizontal="left" wrapText="1"/>
      <protection locked="0"/>
    </xf>
    <xf numFmtId="168" fontId="18" fillId="2" borderId="1" xfId="1" applyNumberFormat="1" applyFont="1" applyFill="1" applyBorder="1" applyAlignment="1" applyProtection="1">
      <alignment horizontal="right" vertical="center"/>
    </xf>
    <xf numFmtId="171" fontId="17" fillId="2" borderId="1" xfId="1" applyNumberFormat="1" applyFont="1" applyFill="1" applyBorder="1" applyAlignment="1" applyProtection="1">
      <alignment horizontal="right" vertical="center" wrapText="1"/>
      <protection locked="0"/>
    </xf>
    <xf numFmtId="0" fontId="17" fillId="0" borderId="1" xfId="8" applyFont="1" applyFill="1" applyBorder="1" applyAlignment="1" applyProtection="1">
      <alignment horizontal="center" wrapText="1"/>
    </xf>
    <xf numFmtId="171" fontId="17" fillId="0" borderId="1" xfId="1" applyNumberFormat="1" applyFont="1" applyFill="1" applyBorder="1" applyAlignment="1" applyProtection="1">
      <alignment horizontal="left"/>
      <protection locked="0"/>
    </xf>
    <xf numFmtId="171" fontId="31" fillId="0" borderId="1" xfId="1" applyNumberFormat="1" applyFont="1" applyFill="1" applyBorder="1" applyAlignment="1" applyProtection="1">
      <alignment horizontal="right" vertical="center" wrapText="1"/>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68" fontId="31" fillId="0" borderId="1" xfId="1" applyNumberFormat="1" applyFont="1" applyFill="1" applyBorder="1" applyAlignment="1" applyProtection="1">
      <alignment horizontal="right" vertical="center"/>
    </xf>
    <xf numFmtId="171" fontId="18" fillId="0" borderId="1" xfId="1" applyNumberFormat="1" applyFont="1" applyFill="1" applyBorder="1" applyAlignment="1" applyProtection="1">
      <alignment horizontal="left"/>
      <protection locked="0"/>
    </xf>
    <xf numFmtId="0" fontId="44" fillId="0" borderId="1" xfId="0" quotePrefix="1" applyFont="1" applyFill="1" applyBorder="1" applyAlignment="1">
      <alignment horizontal="center"/>
    </xf>
    <xf numFmtId="0" fontId="13" fillId="0" borderId="1" xfId="0" quotePrefix="1" applyFont="1" applyFill="1" applyBorder="1" applyAlignment="1">
      <alignment horizontal="center"/>
    </xf>
    <xf numFmtId="171" fontId="31" fillId="0" borderId="1" xfId="1" applyNumberFormat="1" applyFont="1" applyFill="1" applyBorder="1" applyAlignment="1">
      <alignment horizontal="right" vertical="center"/>
      <protection locked="0"/>
    </xf>
    <xf numFmtId="170" fontId="31" fillId="0" borderId="1" xfId="1" applyFont="1" applyFill="1" applyBorder="1" applyAlignment="1">
      <alignment horizontal="right" vertical="center"/>
      <protection locked="0"/>
    </xf>
    <xf numFmtId="170" fontId="30" fillId="0" borderId="1" xfId="1" applyFont="1" applyFill="1" applyBorder="1" applyAlignment="1">
      <alignment horizontal="right" vertical="center"/>
      <protection locked="0"/>
    </xf>
    <xf numFmtId="170" fontId="30" fillId="0" borderId="1" xfId="1" applyFont="1" applyFill="1" applyBorder="1" applyAlignment="1">
      <alignment horizontal="right" vertical="center" wrapText="1"/>
      <protection locked="0"/>
    </xf>
    <xf numFmtId="0" fontId="17" fillId="2" borderId="0" xfId="0" applyFont="1" applyFill="1" applyAlignment="1">
      <alignment horizontal="right" vertical="center" wrapText="1"/>
    </xf>
    <xf numFmtId="0" fontId="37" fillId="2" borderId="0" xfId="30" applyFont="1" applyFill="1"/>
    <xf numFmtId="0" fontId="16" fillId="2" borderId="0" xfId="0" applyFont="1" applyFill="1" applyAlignment="1">
      <alignment horizontal="right" vertical="center" wrapText="1"/>
    </xf>
    <xf numFmtId="0" fontId="37" fillId="0" borderId="0" xfId="30" applyFont="1" applyFill="1"/>
    <xf numFmtId="0" fontId="37" fillId="0" borderId="0" xfId="30" applyFont="1" applyFill="1" applyAlignment="1">
      <alignment wrapText="1"/>
    </xf>
    <xf numFmtId="0" fontId="13" fillId="0" borderId="0" xfId="0" applyFont="1" applyAlignment="1">
      <alignment wrapText="1"/>
    </xf>
    <xf numFmtId="10" fontId="37" fillId="0" borderId="0" xfId="30" applyNumberFormat="1" applyFont="1" applyFill="1"/>
    <xf numFmtId="0" fontId="169" fillId="0" borderId="0" xfId="30" applyFont="1" applyFill="1"/>
    <xf numFmtId="170" fontId="37" fillId="0" borderId="0" xfId="1" applyFont="1" applyFill="1">
      <protection locked="0"/>
    </xf>
    <xf numFmtId="0" fontId="37" fillId="0" borderId="0" xfId="0" applyFont="1" applyFill="1"/>
    <xf numFmtId="170" fontId="37" fillId="2" borderId="0" xfId="1" applyFont="1" applyFill="1">
      <protection locked="0"/>
    </xf>
    <xf numFmtId="0" fontId="37" fillId="2" borderId="0" xfId="0" applyFont="1" applyFill="1"/>
    <xf numFmtId="0" fontId="169" fillId="2" borderId="0" xfId="0" applyFont="1" applyFill="1"/>
    <xf numFmtId="170" fontId="37" fillId="61" borderId="0" xfId="1" applyFont="1" applyFill="1">
      <protection locked="0"/>
    </xf>
    <xf numFmtId="0" fontId="37" fillId="0" borderId="0" xfId="1" applyNumberFormat="1" applyFont="1" applyFill="1">
      <protection locked="0"/>
    </xf>
    <xf numFmtId="168" fontId="37" fillId="0" borderId="0" xfId="30" applyNumberFormat="1" applyFont="1" applyFill="1"/>
    <xf numFmtId="171" fontId="37" fillId="0" borderId="0" xfId="1" applyNumberFormat="1" applyFont="1" applyFill="1">
      <protection locked="0"/>
    </xf>
    <xf numFmtId="171" fontId="37" fillId="2" borderId="0" xfId="1" applyNumberFormat="1" applyFont="1" applyFill="1">
      <protection locked="0"/>
    </xf>
    <xf numFmtId="171" fontId="31" fillId="2" borderId="1" xfId="1" applyNumberFormat="1" applyFont="1" applyFill="1" applyBorder="1" applyAlignment="1" applyProtection="1">
      <alignment horizontal="center" vertical="center" wrapText="1"/>
    </xf>
    <xf numFmtId="174" fontId="30" fillId="0" borderId="1" xfId="0" applyNumberFormat="1" applyFont="1" applyFill="1" applyBorder="1" applyAlignment="1" applyProtection="1">
      <alignment horizontal="right" vertical="center" wrapText="1"/>
    </xf>
    <xf numFmtId="49" fontId="16" fillId="2" borderId="1" xfId="19" applyNumberFormat="1" applyFont="1" applyFill="1" applyBorder="1" applyAlignment="1" applyProtection="1">
      <alignment horizontal="left" vertical="center" wrapText="1"/>
    </xf>
    <xf numFmtId="11" fontId="18" fillId="2" borderId="1" xfId="19" applyNumberFormat="1" applyFont="1" applyFill="1" applyBorder="1" applyAlignment="1" applyProtection="1">
      <alignment horizontal="left" vertical="center" wrapText="1"/>
    </xf>
    <xf numFmtId="168" fontId="30" fillId="0" borderId="1" xfId="0" applyNumberFormat="1" applyFont="1" applyFill="1" applyBorder="1" applyAlignment="1" applyProtection="1">
      <alignment horizontal="right" vertical="center" wrapText="1"/>
    </xf>
    <xf numFmtId="170" fontId="31" fillId="0" borderId="1" xfId="0" applyNumberFormat="1" applyFont="1" applyFill="1" applyBorder="1" applyAlignment="1" applyProtection="1">
      <alignment horizontal="right" vertical="center" wrapText="1"/>
    </xf>
    <xf numFmtId="168" fontId="31" fillId="0" borderId="1" xfId="0" applyNumberFormat="1" applyFont="1" applyFill="1" applyBorder="1" applyAlignment="1" applyProtection="1">
      <alignment horizontal="right" vertical="center" wrapText="1"/>
    </xf>
    <xf numFmtId="171" fontId="30" fillId="0" borderId="1" xfId="0" applyNumberFormat="1" applyFont="1" applyFill="1" applyBorder="1" applyAlignment="1" applyProtection="1">
      <alignment horizontal="right" vertical="center" wrapText="1"/>
    </xf>
    <xf numFmtId="170" fontId="30" fillId="0" borderId="1" xfId="0" applyNumberFormat="1" applyFont="1" applyFill="1" applyBorder="1" applyAlignment="1" applyProtection="1">
      <alignment horizontal="right" vertical="center" wrapText="1"/>
    </xf>
    <xf numFmtId="10" fontId="18" fillId="0" borderId="1" xfId="0" applyNumberFormat="1" applyFont="1" applyFill="1" applyBorder="1" applyAlignment="1" applyProtection="1">
      <alignment horizontal="right" vertical="center" wrapText="1"/>
    </xf>
    <xf numFmtId="41" fontId="18" fillId="0" borderId="1" xfId="0" applyNumberFormat="1" applyFont="1" applyFill="1" applyBorder="1" applyAlignment="1" applyProtection="1">
      <alignment horizontal="right" vertical="center" wrapText="1"/>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17" fillId="0" borderId="0" xfId="19" applyFont="1" applyFill="1" applyAlignment="1">
      <alignment horizontal="right" vertical="center" wrapText="1"/>
    </xf>
    <xf numFmtId="0" fontId="18" fillId="0" borderId="0" xfId="19" applyFont="1" applyFill="1" applyAlignment="1">
      <alignment horizontal="right" vertical="center" wrapText="1"/>
    </xf>
    <xf numFmtId="0" fontId="17"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center" vertical="center" wrapText="1"/>
    </xf>
    <xf numFmtId="0" fontId="18" fillId="2" borderId="0" xfId="0" applyFont="1" applyFill="1" applyAlignment="1">
      <alignment horizontal="center" vertical="center"/>
    </xf>
    <xf numFmtId="0" fontId="18" fillId="0" borderId="0" xfId="0" applyFont="1" applyFill="1" applyAlignment="1">
      <alignment horizontal="center" vertical="top"/>
    </xf>
    <xf numFmtId="0" fontId="17" fillId="0" borderId="0" xfId="0" applyFont="1" applyFill="1" applyAlignment="1">
      <alignment horizontal="center"/>
    </xf>
    <xf numFmtId="0" fontId="18" fillId="0" borderId="0"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7" fillId="2" borderId="0" xfId="0" applyFont="1" applyFill="1" applyAlignment="1">
      <alignment horizontal="center" vertical="center" wrapText="1"/>
    </xf>
    <xf numFmtId="0" fontId="24" fillId="2" borderId="0" xfId="0" applyFont="1" applyFill="1" applyAlignment="1">
      <alignment horizontal="right" vertical="center" wrapText="1"/>
    </xf>
    <xf numFmtId="0" fontId="27" fillId="2" borderId="0" xfId="0" applyFont="1" applyFill="1" applyAlignment="1">
      <alignment horizontal="right" vertical="center" wrapText="1"/>
    </xf>
    <xf numFmtId="0" fontId="15" fillId="2" borderId="0" xfId="0" applyFont="1" applyFill="1" applyAlignment="1">
      <alignment horizontal="center" vertical="center" wrapText="1"/>
    </xf>
    <xf numFmtId="0" fontId="173" fillId="0" borderId="0" xfId="30" applyFont="1" applyFill="1" applyBorder="1" applyAlignment="1">
      <alignment horizontal="left" wrapText="1"/>
    </xf>
    <xf numFmtId="0" fontId="18" fillId="0" borderId="0" xfId="30" applyFont="1" applyFill="1" applyBorder="1" applyAlignment="1">
      <alignment horizontal="left" wrapText="1"/>
    </xf>
    <xf numFmtId="49" fontId="33" fillId="2" borderId="1" xfId="19" applyNumberFormat="1" applyFont="1" applyFill="1" applyBorder="1" applyAlignment="1" applyProtection="1">
      <alignment horizontal="center" vertical="center" wrapText="1"/>
    </xf>
    <xf numFmtId="0" fontId="20" fillId="2" borderId="5" xfId="8" applyFont="1" applyFill="1" applyBorder="1" applyAlignment="1" applyProtection="1">
      <alignment horizontal="center" vertical="center" wrapText="1"/>
    </xf>
    <xf numFmtId="0" fontId="20" fillId="2" borderId="6" xfId="8" applyFont="1" applyFill="1" applyBorder="1" applyAlignment="1" applyProtection="1">
      <alignment horizontal="center" vertical="center" wrapText="1"/>
    </xf>
    <xf numFmtId="0" fontId="18" fillId="2" borderId="0" xfId="19" applyFont="1" applyFill="1" applyAlignment="1">
      <alignment horizontal="left" vertical="center" wrapText="1"/>
    </xf>
    <xf numFmtId="0" fontId="17" fillId="2" borderId="0" xfId="19" applyFont="1" applyFill="1" applyAlignment="1">
      <alignment horizontal="left" vertical="center" wrapText="1"/>
    </xf>
    <xf numFmtId="0" fontId="36" fillId="2" borderId="0" xfId="19" applyFont="1" applyFill="1" applyAlignment="1">
      <alignment horizontal="right" vertical="center" wrapText="1"/>
    </xf>
    <xf numFmtId="0" fontId="14" fillId="2" borderId="0" xfId="19" applyFont="1" applyFill="1" applyAlignment="1">
      <alignment horizontal="right" vertical="center" wrapText="1"/>
    </xf>
    <xf numFmtId="0" fontId="15" fillId="2" borderId="0" xfId="19" applyFont="1" applyFill="1" applyAlignment="1">
      <alignment horizontal="center" vertical="center" wrapText="1"/>
    </xf>
    <xf numFmtId="0" fontId="18" fillId="2" borderId="1"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7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70"/>
    <cellStyle name="Comma 29" xfId="97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9"/>
    <cellStyle name="Normal 21" xfId="21"/>
    <cellStyle name="Normal 21 2" xfId="464"/>
    <cellStyle name="Normal 210" xfId="97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73"/>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5" sqref="B15"/>
    </sheetView>
  </sheetViews>
  <sheetFormatPr defaultRowHeight="12.75"/>
  <cols>
    <col min="1" max="1" width="9.140625" style="140"/>
    <col min="2" max="2" width="41" style="140" customWidth="1"/>
    <col min="3" max="3" width="42" style="140" customWidth="1"/>
    <col min="4" max="16384" width="9.140625" style="140"/>
  </cols>
  <sheetData>
    <row r="1" spans="1:3">
      <c r="A1" s="223" t="s">
        <v>458</v>
      </c>
      <c r="B1" s="223" t="s">
        <v>459</v>
      </c>
      <c r="C1" s="223" t="s">
        <v>460</v>
      </c>
    </row>
    <row r="2" spans="1:3">
      <c r="A2" s="223"/>
      <c r="B2" s="224">
        <f>BCthunhap!D46-BCKetQuaHoatDong_06028!D44</f>
        <v>0</v>
      </c>
      <c r="C2" s="224">
        <f>BCtinhhinhtaichinh!D33-BCTaiSan_06027!D30</f>
        <v>0</v>
      </c>
    </row>
    <row r="3" spans="1:3">
      <c r="A3" s="223"/>
      <c r="B3" s="224">
        <f>BCthunhap!D45-BCKetQuaHoatDong_06028!D43-BCKetQuaHoatDong_06028!D41</f>
        <v>0</v>
      </c>
      <c r="C3" s="224">
        <f>BCTaiSan_06027!D54-BCtinhhinhtaichinh!D45</f>
        <v>0</v>
      </c>
    </row>
    <row r="4" spans="1:3">
      <c r="A4" s="223"/>
      <c r="B4" s="224">
        <f>BCtinhhinhtaichinh!D51-BCtinhhinhtaichinh!E51-BCthunhap!D48</f>
        <v>0</v>
      </c>
      <c r="C4" s="224">
        <f>BCtinhhinhtaichinh!D52-BCTaiSan_06027!D57</f>
        <v>0</v>
      </c>
    </row>
    <row r="5" spans="1:3">
      <c r="A5" s="223"/>
      <c r="B5" s="224">
        <f>BCthunhap!D48-BCKetQuaHoatDong_06028!D45</f>
        <v>0</v>
      </c>
      <c r="C5" s="224">
        <f>BCtinhhinhtaichinh!D47-Khac_06030!D34</f>
        <v>0</v>
      </c>
    </row>
    <row r="6" spans="1:3">
      <c r="A6" s="223"/>
      <c r="B6" s="224"/>
      <c r="C6" s="224">
        <f>BCtinhhinhtaichinh!D33-BCDanhMucDauTu_06029!F64</f>
        <v>0</v>
      </c>
    </row>
    <row r="7" spans="1:3">
      <c r="A7" s="223"/>
      <c r="B7" s="224"/>
      <c r="C7" s="224">
        <f>BCtinhhinhtaichinh!D33-BCDanhMucDauTu_06029!F64</f>
        <v>0</v>
      </c>
    </row>
    <row r="9" spans="1:3">
      <c r="C9" s="140" t="s">
        <v>622</v>
      </c>
    </row>
    <row r="10" spans="1:3">
      <c r="B10" s="71" t="s">
        <v>632</v>
      </c>
    </row>
    <row r="11" spans="1:3">
      <c r="B11" s="72"/>
    </row>
    <row r="12" spans="1:3">
      <c r="B12" s="73" t="s">
        <v>633</v>
      </c>
    </row>
    <row r="13" spans="1:3" ht="15">
      <c r="B13" s="225"/>
    </row>
    <row r="14" spans="1:3" ht="21">
      <c r="B14" s="222" t="s">
        <v>657</v>
      </c>
    </row>
    <row r="15" spans="1:3" ht="15">
      <c r="B15" s="225"/>
    </row>
    <row r="16" spans="1:3" ht="21">
      <c r="B16" s="226" t="s">
        <v>634</v>
      </c>
      <c r="C16" s="226" t="s">
        <v>629</v>
      </c>
    </row>
    <row r="21" spans="2:3" ht="25.5">
      <c r="B21" s="227" t="s">
        <v>635</v>
      </c>
      <c r="C21" s="227" t="s">
        <v>630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84"/>
  <sheetViews>
    <sheetView view="pageBreakPreview" zoomScaleNormal="100" zoomScaleSheetLayoutView="100" workbookViewId="0">
      <selection activeCell="D18" sqref="D18"/>
    </sheetView>
  </sheetViews>
  <sheetFormatPr defaultRowHeight="15"/>
  <cols>
    <col min="1" max="1" width="9.140625" style="171"/>
    <col min="2" max="2" width="59.42578125" style="171" customWidth="1"/>
    <col min="3" max="3" width="12.85546875" style="171" customWidth="1"/>
    <col min="4" max="4" width="28.85546875" style="171" customWidth="1"/>
    <col min="5" max="5" width="29.5703125" style="171" customWidth="1"/>
    <col min="6" max="6" width="2.5703125" style="171" customWidth="1"/>
    <col min="7" max="7" width="15.28515625" style="171" hidden="1" customWidth="1"/>
    <col min="8" max="8" width="17.42578125" style="171" hidden="1" customWidth="1"/>
    <col min="9" max="9" width="27.28515625" style="171" hidden="1" customWidth="1"/>
    <col min="10" max="10" width="20.5703125" style="190" hidden="1" customWidth="1"/>
    <col min="11" max="11" width="21.85546875" style="190" hidden="1" customWidth="1"/>
    <col min="12" max="12" width="13.28515625" style="171" hidden="1" customWidth="1"/>
    <col min="13" max="13" width="21.28515625" style="171" hidden="1" customWidth="1"/>
    <col min="14" max="14" width="0" style="171" hidden="1" customWidth="1"/>
    <col min="15" max="15" width="18.140625" style="191" hidden="1" customWidth="1"/>
    <col min="16" max="16" width="24.28515625" style="191" hidden="1" customWidth="1"/>
    <col min="17" max="17" width="18.140625" style="171" hidden="1" customWidth="1"/>
    <col min="18" max="18" width="10.5703125" style="171" hidden="1" customWidth="1"/>
    <col min="19" max="19" width="19.42578125" style="171" hidden="1" customWidth="1"/>
    <col min="20" max="16384" width="9.140625" style="171"/>
  </cols>
  <sheetData>
    <row r="1" spans="1:16" ht="23.25" customHeight="1">
      <c r="A1" s="472" t="s">
        <v>485</v>
      </c>
      <c r="B1" s="472"/>
      <c r="C1" s="472"/>
      <c r="D1" s="472"/>
      <c r="E1" s="472"/>
      <c r="F1" s="472"/>
      <c r="G1" s="171">
        <v>366</v>
      </c>
      <c r="H1" s="171" t="s">
        <v>479</v>
      </c>
      <c r="I1" s="171">
        <f>SUM(L17:L83)</f>
        <v>91</v>
      </c>
      <c r="J1" s="190" t="s">
        <v>478</v>
      </c>
      <c r="K1" s="318">
        <f>M84/L84</f>
        <v>69138289946.186813</v>
      </c>
    </row>
    <row r="2" spans="1:16" ht="27" customHeight="1">
      <c r="A2" s="473" t="s">
        <v>486</v>
      </c>
      <c r="B2" s="473"/>
      <c r="C2" s="473"/>
      <c r="D2" s="473"/>
      <c r="E2" s="473"/>
      <c r="F2" s="473"/>
      <c r="K2" s="191"/>
    </row>
    <row r="3" spans="1:16" ht="15" customHeight="1">
      <c r="A3" s="474" t="s">
        <v>281</v>
      </c>
      <c r="B3" s="474"/>
      <c r="C3" s="474"/>
      <c r="D3" s="474"/>
      <c r="E3" s="474"/>
      <c r="F3" s="474"/>
      <c r="K3" s="212"/>
    </row>
    <row r="4" spans="1:16">
      <c r="A4" s="474"/>
      <c r="B4" s="474"/>
      <c r="C4" s="474"/>
      <c r="D4" s="474"/>
      <c r="E4" s="474"/>
      <c r="F4" s="474"/>
    </row>
    <row r="5" spans="1:16">
      <c r="A5" s="465" t="str">
        <f>'ngay thang'!B10</f>
        <v>Quý 1 năm 2024/Quarter I 2024</v>
      </c>
      <c r="B5" s="465"/>
      <c r="C5" s="465"/>
      <c r="D5" s="465"/>
      <c r="E5" s="465"/>
      <c r="F5" s="465"/>
    </row>
    <row r="6" spans="1:16">
      <c r="A6" s="238"/>
      <c r="B6" s="238"/>
      <c r="C6" s="238"/>
      <c r="D6" s="238"/>
      <c r="E6" s="238"/>
      <c r="F6" s="1"/>
    </row>
    <row r="7" spans="1:16" ht="31.5" customHeight="1">
      <c r="A7" s="470" t="s">
        <v>246</v>
      </c>
      <c r="B7" s="470"/>
      <c r="C7" s="443" t="s">
        <v>625</v>
      </c>
      <c r="D7" s="443"/>
      <c r="E7" s="443"/>
      <c r="F7" s="443"/>
    </row>
    <row r="8" spans="1:16" ht="30" customHeight="1">
      <c r="A8" s="470" t="s">
        <v>244</v>
      </c>
      <c r="B8" s="470"/>
      <c r="C8" s="470" t="s">
        <v>471</v>
      </c>
      <c r="D8" s="470"/>
      <c r="E8" s="470"/>
      <c r="F8" s="470"/>
    </row>
    <row r="9" spans="1:16" ht="30" customHeight="1">
      <c r="A9" s="469" t="s">
        <v>243</v>
      </c>
      <c r="B9" s="469"/>
      <c r="C9" s="469" t="s">
        <v>245</v>
      </c>
      <c r="D9" s="469"/>
      <c r="E9" s="469"/>
      <c r="F9" s="469"/>
    </row>
    <row r="10" spans="1:16" ht="30" customHeight="1">
      <c r="A10" s="469" t="s">
        <v>247</v>
      </c>
      <c r="B10" s="469"/>
      <c r="C10" s="469" t="str">
        <f>'ngay thang'!B14</f>
        <v>Ngày 09 tháng 04 năm 2024
09 Apr 2024</v>
      </c>
      <c r="D10" s="469"/>
      <c r="E10" s="469"/>
      <c r="F10" s="469"/>
    </row>
    <row r="11" spans="1:16" ht="22.5" customHeight="1">
      <c r="A11" s="240"/>
      <c r="B11" s="240"/>
      <c r="C11" s="240"/>
      <c r="D11" s="240"/>
      <c r="E11" s="240"/>
      <c r="F11" s="240"/>
    </row>
    <row r="12" spans="1:16" ht="21" customHeight="1">
      <c r="A12" s="192" t="s">
        <v>285</v>
      </c>
    </row>
    <row r="13" spans="1:16" s="195" customFormat="1" ht="43.5" customHeight="1">
      <c r="A13" s="193" t="s">
        <v>202</v>
      </c>
      <c r="B13" s="193" t="s">
        <v>207</v>
      </c>
      <c r="C13" s="193" t="s">
        <v>208</v>
      </c>
      <c r="D13" s="194" t="s">
        <v>482</v>
      </c>
      <c r="E13" s="194" t="s">
        <v>483</v>
      </c>
      <c r="J13" s="196"/>
      <c r="K13" s="196"/>
      <c r="O13" s="235"/>
      <c r="P13" s="235"/>
    </row>
    <row r="14" spans="1:16" s="103" customFormat="1" ht="31.5" customHeight="1">
      <c r="A14" s="99" t="s">
        <v>46</v>
      </c>
      <c r="B14" s="112" t="s">
        <v>264</v>
      </c>
      <c r="C14" s="112" t="s">
        <v>147</v>
      </c>
      <c r="D14" s="67"/>
      <c r="E14" s="67"/>
      <c r="O14" s="191"/>
      <c r="P14" s="191"/>
    </row>
    <row r="15" spans="1:16" s="103" customFormat="1" ht="50.25" customHeight="1">
      <c r="A15" s="99">
        <v>1</v>
      </c>
      <c r="B15" s="112" t="s">
        <v>504</v>
      </c>
      <c r="C15" s="112" t="s">
        <v>148</v>
      </c>
      <c r="D15" s="353">
        <f>G15/K1*G1/I1</f>
        <v>1.2001318358978644E-2</v>
      </c>
      <c r="E15" s="350">
        <v>1.2001217511008582E-2</v>
      </c>
      <c r="G15" s="184">
        <f>BCKetQuaHoatDong_06028!D20</f>
        <v>206304118</v>
      </c>
      <c r="O15" s="191"/>
      <c r="P15" s="191"/>
    </row>
    <row r="16" spans="1:16" s="103" customFormat="1" ht="56.25" customHeight="1">
      <c r="A16" s="99">
        <v>2</v>
      </c>
      <c r="B16" s="112" t="s">
        <v>505</v>
      </c>
      <c r="C16" s="112" t="s">
        <v>149</v>
      </c>
      <c r="D16" s="353">
        <f>G16/K1*G1/I1</f>
        <v>4.5775946405793152E-3</v>
      </c>
      <c r="E16" s="350">
        <v>5.006196911660001E-3</v>
      </c>
      <c r="G16" s="184">
        <f>BCKetQuaHoatDong_06028!D21</f>
        <v>78689407</v>
      </c>
      <c r="H16" s="185"/>
      <c r="I16" s="186"/>
      <c r="J16" s="103" t="s">
        <v>474</v>
      </c>
      <c r="K16" s="103" t="s">
        <v>475</v>
      </c>
      <c r="L16" s="103" t="s">
        <v>476</v>
      </c>
      <c r="M16" s="103" t="s">
        <v>477</v>
      </c>
      <c r="O16" s="191"/>
      <c r="P16" s="191"/>
    </row>
    <row r="17" spans="1:19" s="103" customFormat="1" ht="75" customHeight="1">
      <c r="A17" s="99">
        <v>3</v>
      </c>
      <c r="B17" s="113" t="s">
        <v>506</v>
      </c>
      <c r="C17" s="112" t="s">
        <v>150</v>
      </c>
      <c r="D17" s="353">
        <f>G17/K1*G1/I1</f>
        <v>5.1832095071655199E-3</v>
      </c>
      <c r="E17" s="350">
        <v>5.6860257437087195E-3</v>
      </c>
      <c r="G17" s="184">
        <f>BCKetQuaHoatDong_06028!D25</f>
        <v>89100000</v>
      </c>
      <c r="H17" s="185"/>
      <c r="I17" s="186"/>
      <c r="J17" s="197">
        <v>45292</v>
      </c>
      <c r="K17" s="198">
        <v>65252986681</v>
      </c>
      <c r="L17" s="103">
        <v>1</v>
      </c>
      <c r="M17" s="187">
        <f>K17*L17</f>
        <v>65252986681</v>
      </c>
      <c r="O17" s="191"/>
      <c r="P17" s="191"/>
    </row>
    <row r="18" spans="1:19" s="103" customFormat="1" ht="48" customHeight="1">
      <c r="A18" s="99">
        <v>4</v>
      </c>
      <c r="B18" s="112" t="s">
        <v>265</v>
      </c>
      <c r="C18" s="112" t="s">
        <v>151</v>
      </c>
      <c r="D18" s="353">
        <f>G18/K1*G1/I1</f>
        <v>0</v>
      </c>
      <c r="E18" s="350">
        <v>1.1766326000681644E-3</v>
      </c>
      <c r="G18" s="184">
        <f>BCKetQuaHoatDong_06028!D30</f>
        <v>0</v>
      </c>
      <c r="J18" s="197">
        <v>45293</v>
      </c>
      <c r="K18" s="198">
        <v>64389206049</v>
      </c>
      <c r="L18" s="103">
        <f>J18-J17</f>
        <v>1</v>
      </c>
      <c r="M18" s="187">
        <f>K18*L18</f>
        <v>64389206049</v>
      </c>
      <c r="N18"/>
      <c r="O18" s="291"/>
      <c r="P18" s="296"/>
      <c r="Q18" s="297"/>
      <c r="R18" s="102"/>
      <c r="S18" s="102"/>
    </row>
    <row r="19" spans="1:19" s="103" customFormat="1" ht="56.25" customHeight="1">
      <c r="A19" s="99">
        <v>5</v>
      </c>
      <c r="B19" s="112" t="s">
        <v>507</v>
      </c>
      <c r="C19" s="112"/>
      <c r="D19" s="353"/>
      <c r="E19" s="350"/>
      <c r="G19" s="184">
        <v>0</v>
      </c>
      <c r="J19" s="197">
        <v>45294</v>
      </c>
      <c r="K19" s="198">
        <v>64998936541</v>
      </c>
      <c r="L19" s="103">
        <f>J19-J18</f>
        <v>1</v>
      </c>
      <c r="M19" s="187">
        <f t="shared" ref="M19:M82" si="0">K19*L19</f>
        <v>64998936541</v>
      </c>
      <c r="N19"/>
      <c r="O19" s="291"/>
      <c r="P19" s="296"/>
      <c r="Q19" s="297"/>
      <c r="R19" s="102"/>
      <c r="S19" s="102"/>
    </row>
    <row r="20" spans="1:19" s="103" customFormat="1" ht="57.75" customHeight="1">
      <c r="A20" s="99">
        <v>6</v>
      </c>
      <c r="B20" s="112" t="s">
        <v>508</v>
      </c>
      <c r="C20" s="112"/>
      <c r="D20" s="353"/>
      <c r="E20" s="350"/>
      <c r="G20" s="184">
        <v>0</v>
      </c>
      <c r="J20" s="197">
        <v>45295</v>
      </c>
      <c r="K20" s="198">
        <v>64978806707</v>
      </c>
      <c r="L20" s="103">
        <f t="shared" ref="L20:L77" si="1">J20-J19</f>
        <v>1</v>
      </c>
      <c r="M20" s="187">
        <f t="shared" si="0"/>
        <v>64978806707</v>
      </c>
      <c r="N20"/>
      <c r="O20" s="291"/>
      <c r="P20" s="296"/>
      <c r="Q20" s="297"/>
      <c r="R20" s="102"/>
      <c r="S20" s="102"/>
    </row>
    <row r="21" spans="1:19" s="103" customFormat="1" ht="81" customHeight="1">
      <c r="A21" s="99">
        <v>7</v>
      </c>
      <c r="B21" s="113" t="s">
        <v>266</v>
      </c>
      <c r="C21" s="112" t="s">
        <v>152</v>
      </c>
      <c r="D21" s="353">
        <f>G21/K1*G1/I1</f>
        <v>1.2709578225690589E-2</v>
      </c>
      <c r="E21" s="350">
        <v>1.2634236439249292E-2</v>
      </c>
      <c r="G21" s="184">
        <f>BCKetQuaHoatDong_06028!D31+BCKetQuaHoatDong_06028!D33+BCKetQuaHoatDong_06028!D37</f>
        <v>218479191</v>
      </c>
      <c r="J21" s="197">
        <v>45298</v>
      </c>
      <c r="K21" s="198">
        <v>65175887475</v>
      </c>
      <c r="L21" s="103">
        <f t="shared" si="1"/>
        <v>3</v>
      </c>
      <c r="M21" s="187">
        <f t="shared" si="0"/>
        <v>195527662425</v>
      </c>
      <c r="N21"/>
      <c r="O21" s="291"/>
      <c r="P21" s="296"/>
      <c r="Q21" s="297"/>
      <c r="R21" s="102"/>
      <c r="S21" s="102"/>
    </row>
    <row r="22" spans="1:19" s="103" customFormat="1" ht="42" customHeight="1">
      <c r="A22" s="99">
        <v>8</v>
      </c>
      <c r="B22" s="112" t="s">
        <v>509</v>
      </c>
      <c r="C22" s="112" t="s">
        <v>153</v>
      </c>
      <c r="D22" s="353">
        <f>G22/K1/I1*G1</f>
        <v>3.4471700732414068E-2</v>
      </c>
      <c r="E22" s="350">
        <v>3.6504309205694759E-2</v>
      </c>
      <c r="G22" s="184">
        <f>BCKetQuaHoatDong_06028!D19</f>
        <v>592572716</v>
      </c>
      <c r="J22" s="197">
        <v>45299</v>
      </c>
      <c r="K22" s="198">
        <v>65600323420</v>
      </c>
      <c r="L22" s="103">
        <f t="shared" si="1"/>
        <v>1</v>
      </c>
      <c r="M22" s="187">
        <f t="shared" si="0"/>
        <v>65600323420</v>
      </c>
      <c r="N22"/>
      <c r="O22" s="291"/>
      <c r="P22" s="296"/>
      <c r="Q22" s="297"/>
      <c r="R22" s="102"/>
      <c r="S22" s="102"/>
    </row>
    <row r="23" spans="1:19" s="103" customFormat="1" ht="69.75" customHeight="1">
      <c r="A23" s="99">
        <v>9</v>
      </c>
      <c r="B23" s="113" t="s">
        <v>267</v>
      </c>
      <c r="C23" s="112" t="s">
        <v>154</v>
      </c>
      <c r="D23" s="351">
        <f>I51/2/K1*G1/I1</f>
        <v>3.6932398701538829</v>
      </c>
      <c r="E23" s="350">
        <v>4.0252330818777784</v>
      </c>
      <c r="H23" s="188"/>
      <c r="J23" s="197">
        <v>45300</v>
      </c>
      <c r="K23" s="198">
        <v>65492134932</v>
      </c>
      <c r="L23" s="103">
        <f t="shared" si="1"/>
        <v>1</v>
      </c>
      <c r="M23" s="187">
        <f t="shared" si="0"/>
        <v>65492134932</v>
      </c>
      <c r="N23"/>
      <c r="O23" s="291"/>
      <c r="P23" s="296"/>
      <c r="Q23" s="297"/>
      <c r="R23" s="102"/>
      <c r="S23" s="102"/>
    </row>
    <row r="24" spans="1:19" s="103" customFormat="1" ht="57" customHeight="1">
      <c r="A24" s="99">
        <v>10</v>
      </c>
      <c r="B24" s="113" t="s">
        <v>510</v>
      </c>
      <c r="C24" s="112"/>
      <c r="D24" s="68"/>
      <c r="E24" s="319"/>
      <c r="H24" s="188"/>
      <c r="J24" s="197">
        <v>45301</v>
      </c>
      <c r="K24" s="198">
        <v>64663621378</v>
      </c>
      <c r="L24" s="103">
        <f t="shared" si="1"/>
        <v>1</v>
      </c>
      <c r="M24" s="187">
        <f t="shared" si="0"/>
        <v>64663621378</v>
      </c>
      <c r="N24"/>
      <c r="O24" s="291"/>
      <c r="P24" s="298"/>
      <c r="Q24" s="299"/>
      <c r="R24" s="102"/>
      <c r="S24" s="102"/>
    </row>
    <row r="25" spans="1:19" s="103" customFormat="1" ht="25.5">
      <c r="A25" s="99" t="s">
        <v>56</v>
      </c>
      <c r="B25" s="112" t="s">
        <v>268</v>
      </c>
      <c r="C25" s="112" t="s">
        <v>155</v>
      </c>
      <c r="D25" s="311"/>
      <c r="E25" s="320"/>
      <c r="H25" s="188"/>
      <c r="J25" s="197">
        <v>45302</v>
      </c>
      <c r="K25" s="198">
        <v>64758533918</v>
      </c>
      <c r="L25" s="103">
        <f t="shared" si="1"/>
        <v>1</v>
      </c>
      <c r="M25" s="187">
        <f t="shared" si="0"/>
        <v>64758533918</v>
      </c>
      <c r="N25"/>
      <c r="O25" s="291"/>
      <c r="P25" s="296"/>
      <c r="Q25" s="297"/>
      <c r="R25" s="102"/>
      <c r="S25" s="102"/>
    </row>
    <row r="26" spans="1:19" s="103" customFormat="1" ht="30" customHeight="1">
      <c r="A26" s="485">
        <v>1</v>
      </c>
      <c r="B26" s="112" t="s">
        <v>269</v>
      </c>
      <c r="C26" s="112" t="s">
        <v>156</v>
      </c>
      <c r="D26" s="344">
        <v>61915953600</v>
      </c>
      <c r="E26" s="345">
        <v>59240787600</v>
      </c>
      <c r="J26" s="197">
        <v>45305</v>
      </c>
      <c r="K26" s="198">
        <v>63879924390</v>
      </c>
      <c r="L26" s="103">
        <f t="shared" si="1"/>
        <v>3</v>
      </c>
      <c r="M26" s="187">
        <f t="shared" si="0"/>
        <v>191639773170</v>
      </c>
      <c r="N26"/>
      <c r="O26" s="291"/>
      <c r="P26" s="296"/>
      <c r="Q26" s="297"/>
      <c r="R26" s="102"/>
      <c r="S26" s="102"/>
    </row>
    <row r="27" spans="1:19" s="103" customFormat="1" ht="39.75" customHeight="1">
      <c r="A27" s="485"/>
      <c r="B27" s="112" t="s">
        <v>270</v>
      </c>
      <c r="C27" s="112" t="s">
        <v>157</v>
      </c>
      <c r="D27" s="346">
        <v>61915953600</v>
      </c>
      <c r="E27" s="344">
        <v>59240787600</v>
      </c>
      <c r="J27" s="197">
        <v>45306</v>
      </c>
      <c r="K27" s="198">
        <v>63718620241</v>
      </c>
      <c r="L27" s="103">
        <f t="shared" si="1"/>
        <v>1</v>
      </c>
      <c r="M27" s="187">
        <f t="shared" si="0"/>
        <v>63718620241</v>
      </c>
      <c r="N27"/>
      <c r="O27" s="291"/>
      <c r="P27" s="296"/>
      <c r="Q27" s="297"/>
      <c r="R27" s="102"/>
      <c r="S27" s="102"/>
    </row>
    <row r="28" spans="1:19" s="103" customFormat="1" ht="42.75" customHeight="1">
      <c r="A28" s="485"/>
      <c r="B28" s="112" t="s">
        <v>271</v>
      </c>
      <c r="C28" s="112" t="s">
        <v>158</v>
      </c>
      <c r="D28" s="347">
        <v>6191595.3600000003</v>
      </c>
      <c r="E28" s="348">
        <v>5924078.7599999998</v>
      </c>
      <c r="J28" s="197">
        <v>45307</v>
      </c>
      <c r="K28" s="198">
        <v>64646018276</v>
      </c>
      <c r="L28" s="103">
        <f t="shared" si="1"/>
        <v>1</v>
      </c>
      <c r="M28" s="187">
        <f t="shared" si="0"/>
        <v>64646018276</v>
      </c>
      <c r="N28"/>
      <c r="O28" s="291"/>
      <c r="P28" s="296"/>
      <c r="Q28" s="297"/>
      <c r="R28" s="102"/>
      <c r="S28" s="102"/>
    </row>
    <row r="29" spans="1:19" s="103" customFormat="1" ht="32.25" customHeight="1">
      <c r="A29" s="485">
        <v>2</v>
      </c>
      <c r="B29" s="112" t="s">
        <v>272</v>
      </c>
      <c r="C29" s="112" t="s">
        <v>159</v>
      </c>
      <c r="D29" s="344">
        <v>7424633000</v>
      </c>
      <c r="E29" s="344">
        <v>2675166000</v>
      </c>
      <c r="J29" s="197">
        <v>45308</v>
      </c>
      <c r="K29" s="198">
        <v>64489372421</v>
      </c>
      <c r="L29" s="103">
        <f t="shared" si="1"/>
        <v>1</v>
      </c>
      <c r="M29" s="187">
        <f t="shared" si="0"/>
        <v>64489372421</v>
      </c>
      <c r="N29"/>
      <c r="O29" s="291"/>
      <c r="P29" s="296"/>
      <c r="Q29" s="297"/>
      <c r="R29" s="102"/>
      <c r="S29" s="102"/>
    </row>
    <row r="30" spans="1:19" s="103" customFormat="1" ht="31.5" customHeight="1">
      <c r="A30" s="485"/>
      <c r="B30" s="112" t="s">
        <v>273</v>
      </c>
      <c r="C30" s="112" t="s">
        <v>160</v>
      </c>
      <c r="D30" s="349">
        <v>968411.94</v>
      </c>
      <c r="E30" s="349">
        <v>339080.2</v>
      </c>
      <c r="J30" s="197">
        <v>45309</v>
      </c>
      <c r="K30" s="198">
        <v>65463023539</v>
      </c>
      <c r="L30" s="103">
        <f t="shared" si="1"/>
        <v>1</v>
      </c>
      <c r="M30" s="187">
        <f t="shared" si="0"/>
        <v>65463023539</v>
      </c>
      <c r="N30"/>
      <c r="O30" s="291"/>
      <c r="P30" s="296"/>
      <c r="Q30" s="297"/>
      <c r="R30" s="102"/>
      <c r="S30" s="102"/>
    </row>
    <row r="31" spans="1:19" s="103" customFormat="1" ht="30" customHeight="1">
      <c r="A31" s="485"/>
      <c r="B31" s="112" t="s">
        <v>274</v>
      </c>
      <c r="C31" s="112" t="s">
        <v>161</v>
      </c>
      <c r="D31" s="344">
        <v>9684119400</v>
      </c>
      <c r="E31" s="344">
        <v>3390802000</v>
      </c>
      <c r="G31" s="310"/>
      <c r="J31" s="197">
        <v>45312</v>
      </c>
      <c r="K31" s="198">
        <v>65657880132</v>
      </c>
      <c r="L31" s="103">
        <f t="shared" si="1"/>
        <v>3</v>
      </c>
      <c r="M31" s="187">
        <f t="shared" si="0"/>
        <v>196973640396</v>
      </c>
      <c r="N31"/>
      <c r="O31" s="291"/>
      <c r="P31" s="296"/>
      <c r="Q31" s="297"/>
      <c r="R31" s="102"/>
      <c r="S31" s="102"/>
    </row>
    <row r="32" spans="1:19" s="103" customFormat="1" ht="30.75" customHeight="1">
      <c r="A32" s="485"/>
      <c r="B32" s="112" t="s">
        <v>511</v>
      </c>
      <c r="C32" s="112" t="s">
        <v>162</v>
      </c>
      <c r="D32" s="349">
        <v>-225948.64</v>
      </c>
      <c r="E32" s="349">
        <v>-71563.600000000006</v>
      </c>
      <c r="J32" s="197">
        <v>45313</v>
      </c>
      <c r="K32" s="198">
        <v>65892884206</v>
      </c>
      <c r="L32" s="103">
        <f t="shared" si="1"/>
        <v>1</v>
      </c>
      <c r="M32" s="187">
        <f t="shared" si="0"/>
        <v>65892884206</v>
      </c>
      <c r="N32"/>
      <c r="O32" s="291"/>
      <c r="P32" s="296"/>
      <c r="Q32" s="304"/>
      <c r="R32" s="102"/>
      <c r="S32" s="102"/>
    </row>
    <row r="33" spans="1:19" s="103" customFormat="1" ht="42.75" customHeight="1">
      <c r="A33" s="485"/>
      <c r="B33" s="112" t="s">
        <v>275</v>
      </c>
      <c r="C33" s="112" t="s">
        <v>163</v>
      </c>
      <c r="D33" s="344">
        <v>-2259486400</v>
      </c>
      <c r="E33" s="344">
        <v>-715636000</v>
      </c>
      <c r="I33" s="260"/>
      <c r="J33" s="197">
        <v>45314</v>
      </c>
      <c r="K33" s="198">
        <v>65594479070</v>
      </c>
      <c r="L33" s="103">
        <f t="shared" si="1"/>
        <v>1</v>
      </c>
      <c r="M33" s="187">
        <f t="shared" si="0"/>
        <v>65594479070</v>
      </c>
      <c r="N33"/>
      <c r="O33" s="291"/>
      <c r="P33" s="296"/>
      <c r="Q33" s="297"/>
      <c r="R33" s="102"/>
      <c r="S33" s="102"/>
    </row>
    <row r="34" spans="1:19" s="103" customFormat="1" ht="33" customHeight="1">
      <c r="A34" s="485">
        <v>3</v>
      </c>
      <c r="B34" s="112" t="s">
        <v>276</v>
      </c>
      <c r="C34" s="112" t="s">
        <v>164</v>
      </c>
      <c r="D34" s="344">
        <v>69340586600</v>
      </c>
      <c r="E34" s="344">
        <v>61915953600</v>
      </c>
      <c r="J34" s="197">
        <v>45315</v>
      </c>
      <c r="K34" s="198">
        <v>65322855631</v>
      </c>
      <c r="L34" s="103">
        <f t="shared" si="1"/>
        <v>1</v>
      </c>
      <c r="M34" s="187">
        <f t="shared" si="0"/>
        <v>65322855631</v>
      </c>
      <c r="N34"/>
      <c r="O34" s="291"/>
      <c r="P34" s="296"/>
      <c r="Q34" s="297"/>
      <c r="R34" s="102"/>
      <c r="S34" s="102"/>
    </row>
    <row r="35" spans="1:19" s="103" customFormat="1" ht="55.5" customHeight="1">
      <c r="A35" s="485"/>
      <c r="B35" s="112" t="s">
        <v>512</v>
      </c>
      <c r="C35" s="112" t="s">
        <v>165</v>
      </c>
      <c r="D35" s="346">
        <v>69340586600</v>
      </c>
      <c r="E35" s="344">
        <v>61915953600</v>
      </c>
      <c r="J35" s="197">
        <v>45316</v>
      </c>
      <c r="K35" s="198">
        <v>65399692777</v>
      </c>
      <c r="L35" s="103">
        <f t="shared" si="1"/>
        <v>1</v>
      </c>
      <c r="M35" s="187">
        <f t="shared" si="0"/>
        <v>65399692777</v>
      </c>
      <c r="N35"/>
      <c r="O35" s="291"/>
      <c r="P35" s="296"/>
      <c r="Q35" s="304"/>
      <c r="R35" s="102"/>
      <c r="S35" s="102"/>
    </row>
    <row r="36" spans="1:19" s="103" customFormat="1" ht="45" customHeight="1">
      <c r="A36" s="485"/>
      <c r="B36" s="112" t="s">
        <v>513</v>
      </c>
      <c r="C36" s="112" t="s">
        <v>166</v>
      </c>
      <c r="D36" s="347">
        <v>6934058.6600000001</v>
      </c>
      <c r="E36" s="348">
        <v>6191595.3600000003</v>
      </c>
      <c r="G36" s="189"/>
      <c r="J36" s="197">
        <v>45319</v>
      </c>
      <c r="K36" s="198">
        <v>65968711665</v>
      </c>
      <c r="L36" s="103">
        <f t="shared" si="1"/>
        <v>3</v>
      </c>
      <c r="M36" s="187">
        <f t="shared" si="0"/>
        <v>197906134995</v>
      </c>
      <c r="N36"/>
      <c r="O36" s="291"/>
      <c r="P36" s="296"/>
      <c r="Q36" s="297"/>
      <c r="R36" s="102"/>
      <c r="S36" s="102"/>
    </row>
    <row r="37" spans="1:19" s="103" customFormat="1" ht="55.5" customHeight="1">
      <c r="A37" s="99">
        <v>4</v>
      </c>
      <c r="B37" s="112" t="s">
        <v>277</v>
      </c>
      <c r="C37" s="112" t="s">
        <v>167</v>
      </c>
      <c r="D37" s="350">
        <v>0</v>
      </c>
      <c r="E37" s="350">
        <v>0</v>
      </c>
      <c r="J37" s="197">
        <v>45320</v>
      </c>
      <c r="K37" s="198">
        <v>65598913744</v>
      </c>
      <c r="L37" s="103">
        <f t="shared" si="1"/>
        <v>1</v>
      </c>
      <c r="M37" s="187">
        <f t="shared" si="0"/>
        <v>65598913744</v>
      </c>
      <c r="N37"/>
      <c r="O37" s="291"/>
      <c r="P37" s="296"/>
      <c r="Q37" s="297"/>
      <c r="R37" s="102"/>
      <c r="S37" s="102"/>
    </row>
    <row r="38" spans="1:19" s="103" customFormat="1" ht="39.75" customHeight="1">
      <c r="A38" s="99">
        <v>5</v>
      </c>
      <c r="B38" s="112" t="s">
        <v>278</v>
      </c>
      <c r="C38" s="112" t="s">
        <v>168</v>
      </c>
      <c r="D38" s="350">
        <v>0.85719999999999996</v>
      </c>
      <c r="E38" s="351">
        <v>0.93520000000000003</v>
      </c>
      <c r="G38" s="321">
        <v>0.93520000000000003</v>
      </c>
      <c r="J38" s="197">
        <v>45321</v>
      </c>
      <c r="K38" s="198">
        <v>66276482214</v>
      </c>
      <c r="L38" s="103">
        <f t="shared" si="1"/>
        <v>1</v>
      </c>
      <c r="M38" s="187">
        <f t="shared" si="0"/>
        <v>66276482214</v>
      </c>
      <c r="O38" s="292"/>
      <c r="P38" s="296"/>
      <c r="Q38" s="297"/>
      <c r="R38" s="102"/>
      <c r="S38" s="102"/>
    </row>
    <row r="39" spans="1:19" s="103" customFormat="1" ht="39" customHeight="1">
      <c r="A39" s="99">
        <v>6</v>
      </c>
      <c r="B39" s="112" t="s">
        <v>279</v>
      </c>
      <c r="C39" s="112" t="s">
        <v>169</v>
      </c>
      <c r="D39" s="350">
        <v>0</v>
      </c>
      <c r="E39" s="350">
        <v>2.9999999999999997E-4</v>
      </c>
      <c r="J39" s="197">
        <v>45322</v>
      </c>
      <c r="K39" s="198">
        <v>65496355653</v>
      </c>
      <c r="L39" s="103">
        <f t="shared" si="1"/>
        <v>1</v>
      </c>
      <c r="M39" s="187">
        <f t="shared" si="0"/>
        <v>65496355653</v>
      </c>
      <c r="O39" s="292"/>
      <c r="P39" s="296"/>
      <c r="Q39" s="297"/>
      <c r="R39" s="102"/>
      <c r="S39" s="102"/>
    </row>
    <row r="40" spans="1:19" s="103" customFormat="1" ht="39" customHeight="1">
      <c r="A40" s="99">
        <v>7</v>
      </c>
      <c r="B40" s="112" t="s">
        <v>280</v>
      </c>
      <c r="C40" s="112" t="s">
        <v>170</v>
      </c>
      <c r="D40" s="345">
        <v>950</v>
      </c>
      <c r="E40" s="345">
        <v>588</v>
      </c>
      <c r="J40" s="197">
        <v>45323</v>
      </c>
      <c r="K40" s="198">
        <v>66495935977</v>
      </c>
      <c r="L40" s="103">
        <f t="shared" si="1"/>
        <v>1</v>
      </c>
      <c r="M40" s="187">
        <f t="shared" si="0"/>
        <v>66495935977</v>
      </c>
      <c r="O40" s="292"/>
      <c r="P40" s="296"/>
      <c r="Q40" s="297"/>
      <c r="R40" s="102"/>
      <c r="S40" s="102"/>
    </row>
    <row r="41" spans="1:19" s="103" customFormat="1" ht="39" customHeight="1">
      <c r="A41" s="99">
        <v>7</v>
      </c>
      <c r="B41" s="112" t="s">
        <v>514</v>
      </c>
      <c r="C41" s="112" t="s">
        <v>578</v>
      </c>
      <c r="D41" s="352">
        <f>BCTaiSan_06027!D57</f>
        <v>11186.5</v>
      </c>
      <c r="E41" s="352">
        <v>10539.67</v>
      </c>
      <c r="J41" s="197">
        <v>45326</v>
      </c>
      <c r="K41" s="198">
        <v>66484948868</v>
      </c>
      <c r="L41" s="103">
        <f t="shared" si="1"/>
        <v>3</v>
      </c>
      <c r="M41" s="187">
        <f t="shared" si="0"/>
        <v>199454846604</v>
      </c>
      <c r="O41" s="292"/>
      <c r="P41" s="300"/>
      <c r="Q41" s="301"/>
      <c r="R41" s="102"/>
      <c r="S41" s="102"/>
    </row>
    <row r="42" spans="1:19" s="103" customFormat="1" ht="49.5" customHeight="1">
      <c r="A42" s="99">
        <v>8</v>
      </c>
      <c r="B42" s="112" t="s">
        <v>515</v>
      </c>
      <c r="C42" s="112" t="s">
        <v>579</v>
      </c>
      <c r="D42" s="68"/>
      <c r="E42" s="308"/>
      <c r="J42" s="197">
        <v>45327</v>
      </c>
      <c r="K42" s="198">
        <v>67394613328</v>
      </c>
      <c r="L42" s="103">
        <f t="shared" si="1"/>
        <v>1</v>
      </c>
      <c r="M42" s="187">
        <f t="shared" si="0"/>
        <v>67394613328</v>
      </c>
      <c r="O42" s="292"/>
      <c r="P42" s="296"/>
      <c r="Q42" s="301"/>
      <c r="R42" s="102"/>
      <c r="S42" s="102"/>
    </row>
    <row r="43" spans="1:19" s="199" customFormat="1">
      <c r="D43" s="200"/>
      <c r="E43" s="200"/>
      <c r="J43" s="201">
        <v>45328</v>
      </c>
      <c r="K43" s="198">
        <v>67706018150</v>
      </c>
      <c r="L43" s="103">
        <f t="shared" si="1"/>
        <v>1</v>
      </c>
      <c r="M43" s="187">
        <f t="shared" si="0"/>
        <v>67706018150</v>
      </c>
      <c r="O43" s="293"/>
      <c r="P43" s="300"/>
      <c r="Q43" s="301"/>
      <c r="R43" s="102"/>
      <c r="S43" s="102"/>
    </row>
    <row r="44" spans="1:19" s="199" customFormat="1" ht="15.75">
      <c r="H44" s="209" t="s">
        <v>480</v>
      </c>
      <c r="I44" s="210">
        <f>65487110000+1456000000</f>
        <v>66943110000</v>
      </c>
      <c r="J44" s="202">
        <v>45333</v>
      </c>
      <c r="K44" s="203">
        <v>67917090302</v>
      </c>
      <c r="L44" s="103">
        <f t="shared" si="1"/>
        <v>5</v>
      </c>
      <c r="M44" s="187">
        <f t="shared" si="0"/>
        <v>339585451510</v>
      </c>
      <c r="O44" s="293"/>
      <c r="P44" s="296"/>
      <c r="Q44" s="301"/>
      <c r="R44" s="102"/>
      <c r="S44" s="102"/>
    </row>
    <row r="45" spans="1:19" s="199" customFormat="1">
      <c r="A45" s="204" t="s">
        <v>176</v>
      </c>
      <c r="B45" s="1"/>
      <c r="C45" s="205"/>
      <c r="D45" s="206" t="s">
        <v>177</v>
      </c>
      <c r="H45" s="209" t="s">
        <v>554</v>
      </c>
      <c r="I45" s="210">
        <v>60031372500</v>
      </c>
      <c r="J45" s="202">
        <v>45336</v>
      </c>
      <c r="K45" s="203">
        <v>67903148149</v>
      </c>
      <c r="L45" s="103">
        <f t="shared" si="1"/>
        <v>3</v>
      </c>
      <c r="M45" s="187">
        <f t="shared" si="0"/>
        <v>203709444447</v>
      </c>
      <c r="O45" s="293"/>
      <c r="P45" s="300"/>
      <c r="Q45" s="301"/>
      <c r="R45" s="102"/>
      <c r="S45" s="102"/>
    </row>
    <row r="46" spans="1:19" s="199" customFormat="1">
      <c r="A46" s="207" t="s">
        <v>178</v>
      </c>
      <c r="B46" s="1"/>
      <c r="C46" s="205"/>
      <c r="D46" s="208" t="s">
        <v>179</v>
      </c>
      <c r="H46" s="209"/>
      <c r="I46" s="210"/>
      <c r="J46" s="202">
        <v>45337</v>
      </c>
      <c r="K46" s="203">
        <v>68122401968</v>
      </c>
      <c r="L46" s="103">
        <f t="shared" si="1"/>
        <v>1</v>
      </c>
      <c r="M46" s="187">
        <f t="shared" si="0"/>
        <v>68122401968</v>
      </c>
      <c r="O46" s="293"/>
      <c r="P46" s="300"/>
      <c r="Q46" s="301"/>
      <c r="R46" s="102"/>
      <c r="S46" s="102"/>
    </row>
    <row r="47" spans="1:19" s="199" customFormat="1">
      <c r="A47" s="1"/>
      <c r="B47" s="1"/>
      <c r="C47" s="205"/>
      <c r="D47" s="205"/>
      <c r="H47" s="209"/>
      <c r="I47" s="210"/>
      <c r="J47" s="202">
        <v>45340</v>
      </c>
      <c r="K47" s="203">
        <v>68575032858</v>
      </c>
      <c r="L47" s="103">
        <f t="shared" si="1"/>
        <v>3</v>
      </c>
      <c r="M47" s="187">
        <f t="shared" si="0"/>
        <v>205725098574</v>
      </c>
      <c r="O47" s="293"/>
      <c r="P47" s="300"/>
      <c r="Q47" s="301"/>
      <c r="R47" s="102"/>
      <c r="S47" s="102"/>
    </row>
    <row r="48" spans="1:19" s="199" customFormat="1">
      <c r="A48" s="1"/>
      <c r="B48" s="1"/>
      <c r="C48" s="205"/>
      <c r="D48" s="205"/>
      <c r="H48" s="209"/>
      <c r="I48" s="210"/>
      <c r="J48" s="202">
        <v>45341</v>
      </c>
      <c r="K48" s="203">
        <v>69055789417</v>
      </c>
      <c r="L48" s="103">
        <f t="shared" si="1"/>
        <v>1</v>
      </c>
      <c r="M48" s="187">
        <f t="shared" si="0"/>
        <v>69055789417</v>
      </c>
      <c r="O48" s="293"/>
      <c r="P48" s="300"/>
      <c r="Q48" s="301"/>
      <c r="R48" s="102"/>
      <c r="S48" s="102"/>
    </row>
    <row r="49" spans="1:19" s="199" customFormat="1">
      <c r="A49" s="1"/>
      <c r="B49" s="1"/>
      <c r="C49" s="205"/>
      <c r="D49" s="205"/>
      <c r="H49" s="209"/>
      <c r="I49" s="210"/>
      <c r="J49" s="202">
        <v>45342</v>
      </c>
      <c r="K49" s="203">
        <v>69298762761</v>
      </c>
      <c r="L49" s="103">
        <f t="shared" si="1"/>
        <v>1</v>
      </c>
      <c r="M49" s="187">
        <f t="shared" si="0"/>
        <v>69298762761</v>
      </c>
      <c r="O49" s="293"/>
      <c r="P49" s="300"/>
      <c r="Q49" s="301"/>
      <c r="R49" s="102"/>
      <c r="S49" s="102"/>
    </row>
    <row r="50" spans="1:19" s="199" customFormat="1">
      <c r="A50" s="1"/>
      <c r="B50" s="1"/>
      <c r="C50" s="205"/>
      <c r="D50" s="205"/>
      <c r="H50" s="209"/>
      <c r="I50" s="210"/>
      <c r="J50" s="202">
        <v>45343</v>
      </c>
      <c r="K50" s="203">
        <v>69267159596</v>
      </c>
      <c r="L50" s="103">
        <f t="shared" si="1"/>
        <v>1</v>
      </c>
      <c r="M50" s="187">
        <f t="shared" si="0"/>
        <v>69267159596</v>
      </c>
      <c r="O50" s="293"/>
      <c r="P50" s="300"/>
      <c r="Q50" s="301"/>
      <c r="R50" s="102"/>
      <c r="S50" s="102"/>
    </row>
    <row r="51" spans="1:19" s="199" customFormat="1">
      <c r="A51" s="1"/>
      <c r="B51" s="1"/>
      <c r="C51" s="205"/>
      <c r="D51" s="205"/>
      <c r="H51" s="209" t="s">
        <v>481</v>
      </c>
      <c r="I51" s="317">
        <f>SUM(I44:I50)</f>
        <v>126974482500</v>
      </c>
      <c r="J51" s="202">
        <v>45344</v>
      </c>
      <c r="K51" s="203">
        <v>69407824864</v>
      </c>
      <c r="L51" s="103">
        <f t="shared" si="1"/>
        <v>1</v>
      </c>
      <c r="M51" s="187">
        <f t="shared" si="0"/>
        <v>69407824864</v>
      </c>
      <c r="O51" s="293"/>
      <c r="P51" s="300"/>
      <c r="Q51" s="301"/>
      <c r="R51" s="102"/>
      <c r="S51" s="102"/>
    </row>
    <row r="52" spans="1:19" s="199" customFormat="1">
      <c r="A52" s="1"/>
      <c r="B52" s="1"/>
      <c r="C52" s="205"/>
      <c r="D52" s="205"/>
      <c r="J52" s="202">
        <v>45347</v>
      </c>
      <c r="K52" s="203">
        <v>68089036282</v>
      </c>
      <c r="L52" s="103">
        <f t="shared" si="1"/>
        <v>3</v>
      </c>
      <c r="M52" s="187">
        <f t="shared" si="0"/>
        <v>204267108846</v>
      </c>
      <c r="O52" s="293"/>
      <c r="P52" s="300"/>
      <c r="Q52" s="301"/>
      <c r="R52" s="102"/>
      <c r="S52" s="102"/>
    </row>
    <row r="53" spans="1:19" s="199" customFormat="1">
      <c r="A53" s="1"/>
      <c r="B53" s="1"/>
      <c r="C53" s="205"/>
      <c r="D53" s="205"/>
      <c r="J53" s="202">
        <v>45348</v>
      </c>
      <c r="K53" s="203">
        <v>68491435288</v>
      </c>
      <c r="L53" s="103">
        <f t="shared" si="1"/>
        <v>1</v>
      </c>
      <c r="M53" s="187">
        <f t="shared" si="0"/>
        <v>68491435288</v>
      </c>
      <c r="O53" s="293"/>
      <c r="P53" s="300"/>
      <c r="Q53" s="301"/>
      <c r="R53" s="102"/>
      <c r="S53" s="102"/>
    </row>
    <row r="54" spans="1:19" s="199" customFormat="1">
      <c r="A54" s="165"/>
      <c r="B54" s="165"/>
      <c r="C54" s="205"/>
      <c r="D54" s="166"/>
      <c r="E54" s="166"/>
      <c r="J54" s="202">
        <v>45349</v>
      </c>
      <c r="K54" s="203">
        <v>70108637078</v>
      </c>
      <c r="L54" s="103">
        <f t="shared" si="1"/>
        <v>1</v>
      </c>
      <c r="M54" s="187">
        <f t="shared" si="0"/>
        <v>70108637078</v>
      </c>
      <c r="O54" s="293"/>
      <c r="P54" s="302"/>
      <c r="Q54" s="303"/>
      <c r="R54" s="102"/>
      <c r="S54" s="102"/>
    </row>
    <row r="55" spans="1:19" s="199" customFormat="1">
      <c r="A55" s="159" t="s">
        <v>238</v>
      </c>
      <c r="B55" s="1"/>
      <c r="C55" s="205"/>
      <c r="D55" s="162" t="s">
        <v>472</v>
      </c>
      <c r="J55" s="202">
        <v>45350</v>
      </c>
      <c r="K55" s="203">
        <v>70076275976</v>
      </c>
      <c r="L55" s="103">
        <f t="shared" si="1"/>
        <v>1</v>
      </c>
      <c r="M55" s="187">
        <f t="shared" si="0"/>
        <v>70076275976</v>
      </c>
      <c r="O55" s="293"/>
      <c r="P55" s="302"/>
      <c r="Q55" s="303"/>
      <c r="R55" s="102"/>
      <c r="S55" s="102"/>
    </row>
    <row r="56" spans="1:19" s="199" customFormat="1">
      <c r="A56" s="159"/>
      <c r="B56" s="1"/>
      <c r="C56" s="205"/>
      <c r="D56" s="162"/>
      <c r="J56" s="202">
        <v>45351</v>
      </c>
      <c r="K56" s="203">
        <v>70194471203</v>
      </c>
      <c r="L56" s="103">
        <f t="shared" si="1"/>
        <v>1</v>
      </c>
      <c r="M56" s="187">
        <f t="shared" si="0"/>
        <v>70194471203</v>
      </c>
      <c r="O56" s="293"/>
      <c r="P56" s="302"/>
      <c r="Q56" s="303"/>
      <c r="R56" s="102"/>
      <c r="S56" s="102"/>
    </row>
    <row r="57" spans="1:19" s="199" customFormat="1">
      <c r="A57" s="1"/>
      <c r="B57" s="1"/>
      <c r="C57" s="205"/>
      <c r="D57" s="161"/>
      <c r="J57" s="202">
        <v>45354</v>
      </c>
      <c r="K57" s="203">
        <v>71069791714</v>
      </c>
      <c r="L57" s="103">
        <f t="shared" si="1"/>
        <v>3</v>
      </c>
      <c r="M57" s="187">
        <f t="shared" si="0"/>
        <v>213209375142</v>
      </c>
      <c r="O57" s="293"/>
      <c r="P57" s="302"/>
      <c r="Q57" s="303"/>
      <c r="R57" s="102"/>
      <c r="S57" s="102"/>
    </row>
    <row r="58" spans="1:19">
      <c r="J58" s="202">
        <v>45355</v>
      </c>
      <c r="K58" s="203">
        <v>72206904769</v>
      </c>
      <c r="L58" s="103">
        <f t="shared" si="1"/>
        <v>1</v>
      </c>
      <c r="M58" s="187">
        <f t="shared" si="0"/>
        <v>72206904769</v>
      </c>
      <c r="O58" s="292"/>
      <c r="P58" s="302"/>
      <c r="Q58" s="303"/>
      <c r="R58" s="102"/>
      <c r="S58" s="102"/>
    </row>
    <row r="59" spans="1:19">
      <c r="J59" s="202">
        <v>45356</v>
      </c>
      <c r="K59" s="203">
        <v>72446170239</v>
      </c>
      <c r="L59" s="103">
        <f t="shared" si="1"/>
        <v>1</v>
      </c>
      <c r="M59" s="187">
        <f t="shared" si="0"/>
        <v>72446170239</v>
      </c>
      <c r="O59" s="292"/>
      <c r="P59" s="302"/>
      <c r="Q59" s="303"/>
      <c r="R59" s="102"/>
      <c r="S59" s="102"/>
    </row>
    <row r="60" spans="1:19">
      <c r="J60" s="202">
        <v>45357</v>
      </c>
      <c r="K60" s="203">
        <v>71984911034</v>
      </c>
      <c r="L60" s="103">
        <f t="shared" si="1"/>
        <v>1</v>
      </c>
      <c r="M60" s="187">
        <f t="shared" si="0"/>
        <v>71984911034</v>
      </c>
      <c r="O60" s="292"/>
      <c r="P60" s="302"/>
      <c r="Q60" s="303"/>
      <c r="R60" s="102"/>
      <c r="S60" s="102"/>
    </row>
    <row r="61" spans="1:19">
      <c r="J61" s="202">
        <v>45358</v>
      </c>
      <c r="K61" s="203">
        <v>72374040286</v>
      </c>
      <c r="L61" s="103">
        <f t="shared" si="1"/>
        <v>1</v>
      </c>
      <c r="M61" s="187">
        <f t="shared" si="0"/>
        <v>72374040286</v>
      </c>
      <c r="O61" s="292"/>
      <c r="P61" s="302"/>
      <c r="Q61" s="303"/>
      <c r="R61" s="102"/>
      <c r="S61" s="102"/>
    </row>
    <row r="62" spans="1:19">
      <c r="J62" s="202">
        <v>45361</v>
      </c>
      <c r="K62" s="203">
        <v>71744517016</v>
      </c>
      <c r="L62" s="103">
        <f t="shared" si="1"/>
        <v>3</v>
      </c>
      <c r="M62" s="187">
        <f t="shared" si="0"/>
        <v>215233551048</v>
      </c>
      <c r="O62" s="292"/>
      <c r="P62" s="302"/>
      <c r="Q62" s="303"/>
      <c r="R62" s="102"/>
      <c r="S62" s="102"/>
    </row>
    <row r="63" spans="1:19">
      <c r="J63" s="202">
        <v>45362</v>
      </c>
      <c r="K63" s="203">
        <v>71644352985</v>
      </c>
      <c r="L63" s="103">
        <f t="shared" si="1"/>
        <v>1</v>
      </c>
      <c r="M63" s="187">
        <f t="shared" si="0"/>
        <v>71644352985</v>
      </c>
      <c r="O63" s="292"/>
      <c r="P63" s="302"/>
      <c r="Q63" s="303"/>
      <c r="R63" s="102"/>
      <c r="S63" s="102"/>
    </row>
    <row r="64" spans="1:19">
      <c r="J64" s="202">
        <v>45363</v>
      </c>
      <c r="K64" s="203">
        <v>72856534323</v>
      </c>
      <c r="L64" s="103">
        <f t="shared" si="1"/>
        <v>1</v>
      </c>
      <c r="M64" s="187">
        <f t="shared" si="0"/>
        <v>72856534323</v>
      </c>
      <c r="O64" s="292"/>
      <c r="P64" s="302"/>
      <c r="Q64" s="303"/>
      <c r="R64" s="102"/>
      <c r="S64" s="102"/>
    </row>
    <row r="65" spans="10:19">
      <c r="J65" s="202">
        <v>45364</v>
      </c>
      <c r="K65" s="203">
        <v>74419633228</v>
      </c>
      <c r="L65" s="103">
        <f t="shared" si="1"/>
        <v>1</v>
      </c>
      <c r="M65" s="187">
        <f t="shared" si="0"/>
        <v>74419633228</v>
      </c>
      <c r="O65" s="292"/>
      <c r="P65" s="302"/>
      <c r="Q65" s="303"/>
      <c r="R65" s="102"/>
      <c r="S65" s="102"/>
    </row>
    <row r="66" spans="10:19">
      <c r="J66" s="202">
        <v>45365</v>
      </c>
      <c r="K66" s="203">
        <v>74203307171</v>
      </c>
      <c r="L66" s="103">
        <f t="shared" si="1"/>
        <v>1</v>
      </c>
      <c r="M66" s="187">
        <f t="shared" si="0"/>
        <v>74203307171</v>
      </c>
      <c r="O66" s="292"/>
      <c r="P66" s="302"/>
      <c r="Q66" s="303"/>
      <c r="R66" s="102"/>
      <c r="S66" s="102"/>
    </row>
    <row r="67" spans="10:19">
      <c r="J67" s="202">
        <v>45368</v>
      </c>
      <c r="K67" s="203">
        <v>74003621543</v>
      </c>
      <c r="L67" s="103">
        <f t="shared" si="1"/>
        <v>3</v>
      </c>
      <c r="M67" s="187">
        <f t="shared" si="0"/>
        <v>222010864629</v>
      </c>
      <c r="O67" s="292"/>
      <c r="P67" s="302"/>
      <c r="Q67" s="303"/>
      <c r="R67" s="102"/>
      <c r="S67" s="102"/>
    </row>
    <row r="68" spans="10:19">
      <c r="J68" s="202">
        <v>45369</v>
      </c>
      <c r="K68" s="203">
        <v>72729388489</v>
      </c>
      <c r="L68" s="103">
        <f t="shared" si="1"/>
        <v>1</v>
      </c>
      <c r="M68" s="187">
        <f t="shared" si="0"/>
        <v>72729388489</v>
      </c>
      <c r="O68" s="292"/>
      <c r="P68" s="302"/>
      <c r="Q68" s="303"/>
      <c r="R68" s="102"/>
      <c r="S68" s="102"/>
    </row>
    <row r="69" spans="10:19">
      <c r="J69" s="202">
        <v>45370</v>
      </c>
      <c r="K69" s="203">
        <v>73270036270</v>
      </c>
      <c r="L69" s="103">
        <f t="shared" si="1"/>
        <v>1</v>
      </c>
      <c r="M69" s="187">
        <f t="shared" si="0"/>
        <v>73270036270</v>
      </c>
      <c r="O69" s="292"/>
      <c r="P69" s="302"/>
      <c r="Q69" s="303"/>
      <c r="R69" s="102"/>
      <c r="S69" s="102"/>
    </row>
    <row r="70" spans="10:19">
      <c r="J70" s="202">
        <v>45371</v>
      </c>
      <c r="K70" s="203">
        <v>74112221569</v>
      </c>
      <c r="L70" s="103">
        <f t="shared" si="1"/>
        <v>1</v>
      </c>
      <c r="M70" s="187">
        <f t="shared" si="0"/>
        <v>74112221569</v>
      </c>
      <c r="O70" s="292"/>
      <c r="P70" s="302"/>
      <c r="Q70" s="303"/>
      <c r="R70" s="102"/>
      <c r="S70" s="102"/>
    </row>
    <row r="71" spans="10:19">
      <c r="J71" s="202">
        <v>45372</v>
      </c>
      <c r="K71" s="203">
        <v>75282527332</v>
      </c>
      <c r="L71" s="103">
        <f t="shared" si="1"/>
        <v>1</v>
      </c>
      <c r="M71" s="187">
        <f t="shared" si="0"/>
        <v>75282527332</v>
      </c>
      <c r="O71" s="292"/>
      <c r="P71" s="302"/>
      <c r="Q71" s="303"/>
      <c r="R71" s="102"/>
      <c r="S71" s="102"/>
    </row>
    <row r="72" spans="10:19">
      <c r="J72" s="202">
        <v>45375</v>
      </c>
      <c r="K72" s="203">
        <v>75396848130</v>
      </c>
      <c r="L72" s="103">
        <f t="shared" si="1"/>
        <v>3</v>
      </c>
      <c r="M72" s="187">
        <f t="shared" si="0"/>
        <v>226190544390</v>
      </c>
      <c r="O72" s="292"/>
      <c r="P72" s="302"/>
      <c r="Q72" s="303"/>
      <c r="R72" s="102"/>
      <c r="S72" s="102"/>
    </row>
    <row r="73" spans="10:19">
      <c r="J73" s="202">
        <v>45376</v>
      </c>
      <c r="K73" s="203">
        <v>75236482964</v>
      </c>
      <c r="L73" s="103">
        <f t="shared" si="1"/>
        <v>1</v>
      </c>
      <c r="M73" s="187">
        <f t="shared" si="0"/>
        <v>75236482964</v>
      </c>
      <c r="O73" s="292"/>
      <c r="P73" s="302"/>
      <c r="Q73" s="303"/>
      <c r="R73" s="102"/>
      <c r="S73" s="102"/>
    </row>
    <row r="74" spans="10:19">
      <c r="J74" s="202">
        <v>45377</v>
      </c>
      <c r="K74" s="203">
        <v>76382476369</v>
      </c>
      <c r="L74" s="103">
        <f t="shared" si="1"/>
        <v>1</v>
      </c>
      <c r="M74" s="187">
        <f t="shared" si="0"/>
        <v>76382476369</v>
      </c>
      <c r="O74" s="292"/>
      <c r="P74" s="302"/>
      <c r="Q74" s="303"/>
      <c r="R74" s="102"/>
      <c r="S74" s="102"/>
    </row>
    <row r="75" spans="10:19">
      <c r="J75" s="202">
        <v>45378</v>
      </c>
      <c r="K75" s="203">
        <v>77627939198</v>
      </c>
      <c r="L75" s="103">
        <f t="shared" si="1"/>
        <v>1</v>
      </c>
      <c r="M75" s="187">
        <f t="shared" si="0"/>
        <v>77627939198</v>
      </c>
      <c r="O75" s="292"/>
      <c r="P75" s="302"/>
      <c r="Q75" s="303"/>
      <c r="R75" s="102"/>
      <c r="S75" s="102"/>
    </row>
    <row r="76" spans="10:19">
      <c r="J76" s="202">
        <v>45379</v>
      </c>
      <c r="K76" s="203">
        <v>77017683046</v>
      </c>
      <c r="L76" s="103">
        <f t="shared" si="1"/>
        <v>1</v>
      </c>
      <c r="M76" s="187">
        <f t="shared" si="0"/>
        <v>77017683046</v>
      </c>
      <c r="O76" s="292"/>
      <c r="P76" s="302"/>
      <c r="Q76" s="303"/>
      <c r="R76" s="102"/>
      <c r="S76" s="102"/>
    </row>
    <row r="77" spans="10:19">
      <c r="J77" s="202">
        <v>45382</v>
      </c>
      <c r="K77" s="203">
        <v>77567902217</v>
      </c>
      <c r="L77" s="103">
        <f t="shared" si="1"/>
        <v>3</v>
      </c>
      <c r="M77" s="187">
        <f t="shared" si="0"/>
        <v>232703706651</v>
      </c>
      <c r="O77" s="292"/>
      <c r="P77" s="302"/>
      <c r="Q77" s="303"/>
      <c r="R77" s="102"/>
      <c r="S77" s="102"/>
    </row>
    <row r="78" spans="10:19">
      <c r="J78" s="202"/>
      <c r="K78" s="203"/>
      <c r="L78" s="103"/>
      <c r="M78" s="187">
        <f t="shared" si="0"/>
        <v>0</v>
      </c>
      <c r="O78" s="292"/>
      <c r="P78" s="302"/>
      <c r="Q78" s="303"/>
      <c r="R78" s="102"/>
      <c r="S78" s="102"/>
    </row>
    <row r="79" spans="10:19">
      <c r="J79" s="202"/>
      <c r="K79" s="203"/>
      <c r="L79" s="103"/>
      <c r="M79" s="187">
        <f t="shared" si="0"/>
        <v>0</v>
      </c>
      <c r="O79" s="292"/>
      <c r="P79" s="302"/>
      <c r="Q79" s="303"/>
      <c r="R79" s="102"/>
      <c r="S79" s="102"/>
    </row>
    <row r="80" spans="10:19">
      <c r="J80" s="287"/>
      <c r="K80" s="203"/>
      <c r="L80" s="103"/>
      <c r="M80" s="187">
        <f t="shared" si="0"/>
        <v>0</v>
      </c>
      <c r="O80" s="292"/>
      <c r="Q80" s="191"/>
      <c r="R80" s="102"/>
    </row>
    <row r="81" spans="10:18">
      <c r="J81" s="289"/>
      <c r="K81" s="288"/>
      <c r="L81" s="103"/>
      <c r="M81" s="187">
        <f t="shared" si="0"/>
        <v>0</v>
      </c>
      <c r="O81" s="292"/>
      <c r="Q81" s="191"/>
      <c r="R81" s="102"/>
    </row>
    <row r="82" spans="10:18">
      <c r="J82" s="289"/>
      <c r="K82" s="203"/>
      <c r="L82" s="103"/>
      <c r="M82" s="187">
        <f t="shared" si="0"/>
        <v>0</v>
      </c>
      <c r="O82" s="292"/>
      <c r="Q82" s="191"/>
      <c r="R82" s="102"/>
    </row>
    <row r="83" spans="10:18">
      <c r="J83" s="289"/>
      <c r="K83" s="203"/>
      <c r="L83" s="103"/>
      <c r="M83" s="187"/>
      <c r="O83" s="292"/>
      <c r="Q83" s="191"/>
      <c r="R83" s="102"/>
    </row>
    <row r="84" spans="10:18">
      <c r="L84" s="316">
        <f>SUM(L17:L83)</f>
        <v>91</v>
      </c>
      <c r="M84" s="316">
        <f>SUM(M17:M83)</f>
        <v>6291584385103</v>
      </c>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22" zoomScale="82" zoomScaleNormal="82" zoomScaleSheetLayoutView="85" zoomScalePageLayoutView="77" workbookViewId="0">
      <selection activeCell="E23" sqref="E23"/>
    </sheetView>
  </sheetViews>
  <sheetFormatPr defaultRowHeight="15"/>
  <cols>
    <col min="1" max="1" width="4.85546875" style="170" customWidth="1"/>
    <col min="2" max="2" width="47.140625" style="171" customWidth="1"/>
    <col min="3" max="3" width="9.140625" style="171"/>
    <col min="4" max="4" width="43.28515625" style="171" bestFit="1" customWidth="1"/>
    <col min="5" max="5" width="14" style="171" customWidth="1"/>
    <col min="6" max="6" width="9.140625" style="171"/>
    <col min="7" max="7" width="18.28515625" style="171" customWidth="1"/>
    <col min="8" max="10" width="19" style="171" customWidth="1"/>
    <col min="11" max="11" width="26.85546875" style="171" customWidth="1"/>
    <col min="12" max="16384" width="9.140625" style="171"/>
  </cols>
  <sheetData>
    <row r="1" spans="1:11" ht="27.75" customHeight="1">
      <c r="A1" s="472" t="s">
        <v>485</v>
      </c>
      <c r="B1" s="472"/>
      <c r="C1" s="472"/>
      <c r="D1" s="472"/>
      <c r="E1" s="472"/>
      <c r="F1" s="472"/>
      <c r="G1" s="472"/>
      <c r="H1" s="472"/>
      <c r="I1" s="472"/>
      <c r="J1" s="472"/>
      <c r="K1" s="472"/>
    </row>
    <row r="2" spans="1:11" ht="28.5" customHeight="1">
      <c r="A2" s="473" t="s">
        <v>516</v>
      </c>
      <c r="B2" s="473"/>
      <c r="C2" s="473"/>
      <c r="D2" s="473"/>
      <c r="E2" s="473"/>
      <c r="F2" s="473"/>
      <c r="G2" s="473"/>
      <c r="H2" s="473"/>
      <c r="I2" s="473"/>
      <c r="J2" s="473"/>
      <c r="K2" s="473"/>
    </row>
    <row r="3" spans="1:11" ht="15" customHeight="1">
      <c r="A3" s="474" t="s">
        <v>237</v>
      </c>
      <c r="B3" s="474"/>
      <c r="C3" s="474"/>
      <c r="D3" s="474"/>
      <c r="E3" s="474"/>
      <c r="F3" s="474"/>
      <c r="G3" s="474"/>
      <c r="H3" s="474"/>
      <c r="I3" s="474"/>
      <c r="J3" s="474"/>
      <c r="K3" s="474"/>
    </row>
    <row r="4" spans="1:11">
      <c r="A4" s="474"/>
      <c r="B4" s="474"/>
      <c r="C4" s="474"/>
      <c r="D4" s="474"/>
      <c r="E4" s="474"/>
      <c r="F4" s="474"/>
      <c r="G4" s="474"/>
      <c r="H4" s="474"/>
      <c r="I4" s="474"/>
      <c r="J4" s="474"/>
      <c r="K4" s="474"/>
    </row>
    <row r="5" spans="1:11">
      <c r="A5" s="465" t="str">
        <f>'ngay thang'!B12</f>
        <v>Tại ngày 31 tháng 03 năm 2024/As at 31 Mar 2024</v>
      </c>
      <c r="B5" s="465"/>
      <c r="C5" s="465"/>
      <c r="D5" s="465"/>
      <c r="E5" s="465"/>
      <c r="F5" s="465"/>
      <c r="G5" s="465"/>
      <c r="H5" s="465"/>
      <c r="I5" s="465"/>
      <c r="J5" s="465"/>
      <c r="K5" s="465"/>
    </row>
    <row r="6" spans="1:11">
      <c r="A6" s="114"/>
      <c r="B6" s="114"/>
      <c r="C6" s="114"/>
      <c r="D6" s="114"/>
      <c r="E6" s="114"/>
      <c r="F6" s="1"/>
    </row>
    <row r="7" spans="1:11" ht="27.75" customHeight="1">
      <c r="A7" s="470" t="s">
        <v>246</v>
      </c>
      <c r="B7" s="470"/>
      <c r="D7" s="443" t="s">
        <v>625</v>
      </c>
      <c r="E7" s="443"/>
      <c r="F7" s="443"/>
      <c r="G7" s="443"/>
      <c r="H7" s="144"/>
      <c r="I7" s="144"/>
      <c r="J7" s="144"/>
    </row>
    <row r="8" spans="1:11" ht="31.5" customHeight="1">
      <c r="A8" s="470" t="s">
        <v>244</v>
      </c>
      <c r="B8" s="470"/>
      <c r="D8" s="470" t="s">
        <v>471</v>
      </c>
      <c r="E8" s="470"/>
      <c r="F8" s="470"/>
      <c r="G8" s="470"/>
      <c r="H8" s="470"/>
      <c r="I8" s="470"/>
      <c r="J8" s="470"/>
    </row>
    <row r="9" spans="1:11" ht="31.5" customHeight="1">
      <c r="A9" s="469" t="s">
        <v>243</v>
      </c>
      <c r="B9" s="469"/>
      <c r="D9" s="469" t="s">
        <v>245</v>
      </c>
      <c r="E9" s="469"/>
      <c r="F9" s="469"/>
      <c r="G9" s="469"/>
      <c r="H9" s="469"/>
      <c r="I9" s="469"/>
      <c r="J9" s="469"/>
    </row>
    <row r="10" spans="1:11" ht="31.5" customHeight="1">
      <c r="A10" s="469" t="s">
        <v>247</v>
      </c>
      <c r="B10" s="469"/>
      <c r="D10" s="470" t="str">
        <f>'ngay thang'!B14</f>
        <v>Ngày 09 tháng 04 năm 2024
09 Apr 2024</v>
      </c>
      <c r="E10" s="469"/>
      <c r="F10" s="469"/>
      <c r="G10" s="469"/>
      <c r="H10" s="469"/>
      <c r="I10" s="469"/>
      <c r="J10" s="469"/>
    </row>
    <row r="12" spans="1:11" s="199" customFormat="1" ht="29.25" customHeight="1">
      <c r="A12" s="486" t="s">
        <v>209</v>
      </c>
      <c r="B12" s="486" t="s">
        <v>210</v>
      </c>
      <c r="C12" s="490" t="s">
        <v>201</v>
      </c>
      <c r="D12" s="486" t="s">
        <v>233</v>
      </c>
      <c r="E12" s="486" t="s">
        <v>211</v>
      </c>
      <c r="F12" s="486" t="s">
        <v>212</v>
      </c>
      <c r="G12" s="486" t="s">
        <v>213</v>
      </c>
      <c r="H12" s="488" t="s">
        <v>214</v>
      </c>
      <c r="I12" s="489"/>
      <c r="J12" s="488" t="s">
        <v>217</v>
      </c>
      <c r="K12" s="489"/>
    </row>
    <row r="13" spans="1:11" s="199" customFormat="1" ht="51">
      <c r="A13" s="487"/>
      <c r="B13" s="487"/>
      <c r="C13" s="491"/>
      <c r="D13" s="487"/>
      <c r="E13" s="487"/>
      <c r="F13" s="487"/>
      <c r="G13" s="487"/>
      <c r="H13" s="221" t="s">
        <v>215</v>
      </c>
      <c r="I13" s="221" t="s">
        <v>216</v>
      </c>
      <c r="J13" s="221" t="s">
        <v>218</v>
      </c>
      <c r="K13" s="221" t="s">
        <v>216</v>
      </c>
    </row>
    <row r="14" spans="1:11" s="199" customFormat="1" ht="25.5">
      <c r="A14" s="9" t="s">
        <v>72</v>
      </c>
      <c r="B14" s="10" t="s">
        <v>225</v>
      </c>
      <c r="C14" s="10" t="s">
        <v>73</v>
      </c>
      <c r="D14" s="213"/>
      <c r="E14" s="213"/>
      <c r="F14" s="214"/>
      <c r="G14" s="215"/>
      <c r="H14" s="10"/>
      <c r="I14" s="6"/>
      <c r="J14" s="11"/>
      <c r="K14" s="12"/>
    </row>
    <row r="15" spans="1:11" s="199" customFormat="1" ht="25.5">
      <c r="A15" s="9" t="s">
        <v>46</v>
      </c>
      <c r="B15" s="10" t="s">
        <v>226</v>
      </c>
      <c r="C15" s="10" t="s">
        <v>74</v>
      </c>
      <c r="D15" s="214"/>
      <c r="E15" s="214"/>
      <c r="F15" s="214"/>
      <c r="G15" s="215"/>
      <c r="H15" s="10"/>
      <c r="I15" s="6"/>
      <c r="J15" s="10"/>
      <c r="K15" s="6"/>
    </row>
    <row r="16" spans="1:11" s="199" customFormat="1" ht="25.5">
      <c r="A16" s="9" t="s">
        <v>75</v>
      </c>
      <c r="B16" s="10" t="s">
        <v>219</v>
      </c>
      <c r="C16" s="10" t="s">
        <v>76</v>
      </c>
      <c r="D16" s="214"/>
      <c r="E16" s="214"/>
      <c r="F16" s="214"/>
      <c r="G16" s="213"/>
      <c r="H16" s="10"/>
      <c r="I16" s="216"/>
      <c r="J16" s="10"/>
      <c r="K16" s="216"/>
    </row>
    <row r="17" spans="1:11" s="199" customFormat="1" ht="25.5">
      <c r="A17" s="9" t="s">
        <v>56</v>
      </c>
      <c r="B17" s="10" t="s">
        <v>220</v>
      </c>
      <c r="C17" s="10" t="s">
        <v>77</v>
      </c>
      <c r="D17" s="214"/>
      <c r="E17" s="214"/>
      <c r="F17" s="214"/>
      <c r="G17" s="215"/>
      <c r="H17" s="10"/>
      <c r="I17" s="6"/>
      <c r="J17" s="10"/>
      <c r="K17" s="6"/>
    </row>
    <row r="18" spans="1:11" s="199" customFormat="1" ht="25.5">
      <c r="A18" s="9" t="s">
        <v>78</v>
      </c>
      <c r="B18" s="10" t="s">
        <v>227</v>
      </c>
      <c r="C18" s="10" t="s">
        <v>79</v>
      </c>
      <c r="D18" s="214"/>
      <c r="E18" s="214"/>
      <c r="F18" s="214"/>
      <c r="G18" s="215"/>
      <c r="H18" s="10"/>
      <c r="I18" s="6"/>
      <c r="J18" s="10"/>
      <c r="K18" s="6"/>
    </row>
    <row r="19" spans="1:11" s="199" customFormat="1" ht="25.5">
      <c r="A19" s="9" t="s">
        <v>80</v>
      </c>
      <c r="B19" s="10" t="s">
        <v>221</v>
      </c>
      <c r="C19" s="10" t="s">
        <v>81</v>
      </c>
      <c r="D19" s="214"/>
      <c r="E19" s="214"/>
      <c r="F19" s="214"/>
      <c r="G19" s="215"/>
      <c r="H19" s="10"/>
      <c r="I19" s="6"/>
      <c r="J19" s="10"/>
      <c r="K19" s="6"/>
    </row>
    <row r="20" spans="1:11" s="199" customFormat="1" ht="25.5">
      <c r="A20" s="9" t="s">
        <v>46</v>
      </c>
      <c r="B20" s="10" t="s">
        <v>222</v>
      </c>
      <c r="C20" s="10" t="s">
        <v>82</v>
      </c>
      <c r="D20" s="214"/>
      <c r="E20" s="214"/>
      <c r="F20" s="214"/>
      <c r="G20" s="215"/>
      <c r="H20" s="10"/>
      <c r="I20" s="6"/>
      <c r="J20" s="10"/>
      <c r="K20" s="6"/>
    </row>
    <row r="21" spans="1:11" s="199" customFormat="1" ht="25.5">
      <c r="A21" s="9" t="s">
        <v>83</v>
      </c>
      <c r="B21" s="10" t="s">
        <v>223</v>
      </c>
      <c r="C21" s="10" t="s">
        <v>84</v>
      </c>
      <c r="D21" s="214"/>
      <c r="E21" s="214"/>
      <c r="F21" s="214"/>
      <c r="G21" s="215"/>
      <c r="H21" s="10"/>
      <c r="I21" s="6"/>
      <c r="J21" s="10"/>
      <c r="K21" s="6"/>
    </row>
    <row r="22" spans="1:11" s="199" customFormat="1" ht="25.5">
      <c r="A22" s="9" t="s">
        <v>56</v>
      </c>
      <c r="B22" s="10" t="s">
        <v>224</v>
      </c>
      <c r="C22" s="10" t="s">
        <v>85</v>
      </c>
      <c r="D22" s="214"/>
      <c r="E22" s="214"/>
      <c r="F22" s="214"/>
      <c r="G22" s="215"/>
      <c r="H22" s="10"/>
      <c r="I22" s="6"/>
      <c r="J22" s="10"/>
      <c r="K22" s="6"/>
    </row>
    <row r="23" spans="1:11" s="199" customFormat="1" ht="38.25">
      <c r="A23" s="9" t="s">
        <v>86</v>
      </c>
      <c r="B23" s="10" t="s">
        <v>228</v>
      </c>
      <c r="C23" s="10" t="s">
        <v>87</v>
      </c>
      <c r="D23" s="214"/>
      <c r="E23" s="214"/>
      <c r="F23" s="214"/>
      <c r="G23" s="215"/>
      <c r="H23" s="10"/>
      <c r="I23" s="6"/>
      <c r="J23" s="10"/>
      <c r="K23" s="6"/>
    </row>
    <row r="24" spans="1:11" s="199" customFormat="1" ht="12.75">
      <c r="A24" s="217"/>
      <c r="B24" s="218"/>
      <c r="C24" s="218"/>
      <c r="D24" s="214"/>
      <c r="E24" s="214"/>
      <c r="F24" s="214"/>
      <c r="G24" s="215"/>
      <c r="H24" s="10"/>
      <c r="I24" s="6"/>
      <c r="J24" s="11"/>
      <c r="K24" s="12"/>
    </row>
    <row r="25" spans="1:11" s="199" customFormat="1" ht="12.75">
      <c r="A25" s="219"/>
    </row>
    <row r="26" spans="1:11" s="199" customFormat="1" ht="12.75">
      <c r="A26" s="204" t="s">
        <v>176</v>
      </c>
      <c r="B26" s="1"/>
      <c r="C26" s="205"/>
      <c r="I26" s="206" t="s">
        <v>177</v>
      </c>
    </row>
    <row r="27" spans="1:11" s="199" customFormat="1" ht="12.75">
      <c r="A27" s="207" t="s">
        <v>178</v>
      </c>
      <c r="B27" s="1"/>
      <c r="C27" s="205"/>
      <c r="I27" s="208" t="s">
        <v>179</v>
      </c>
    </row>
    <row r="28" spans="1:11">
      <c r="A28" s="1"/>
      <c r="B28" s="1"/>
      <c r="C28" s="205"/>
      <c r="I28" s="205"/>
    </row>
    <row r="29" spans="1:11">
      <c r="A29" s="1"/>
      <c r="B29" s="1"/>
      <c r="C29" s="205"/>
      <c r="I29" s="205"/>
    </row>
    <row r="30" spans="1:11">
      <c r="A30" s="1"/>
      <c r="B30" s="1"/>
      <c r="C30" s="205"/>
      <c r="I30" s="205"/>
    </row>
    <row r="31" spans="1:11">
      <c r="A31" s="1"/>
      <c r="B31" s="1"/>
      <c r="C31" s="205"/>
      <c r="I31" s="205"/>
    </row>
    <row r="32" spans="1:11">
      <c r="A32" s="1"/>
      <c r="B32" s="1"/>
      <c r="C32" s="205"/>
      <c r="I32" s="205"/>
    </row>
    <row r="33" spans="1:11">
      <c r="A33" s="1"/>
      <c r="B33" s="1"/>
      <c r="C33" s="205"/>
      <c r="I33" s="205"/>
    </row>
    <row r="34" spans="1:11">
      <c r="A34" s="1"/>
      <c r="B34" s="1"/>
      <c r="C34" s="205"/>
      <c r="I34" s="205"/>
    </row>
    <row r="35" spans="1:11">
      <c r="A35" s="165"/>
      <c r="B35" s="165"/>
      <c r="C35" s="166"/>
      <c r="D35" s="220"/>
      <c r="I35" s="166"/>
      <c r="J35" s="220"/>
      <c r="K35" s="220"/>
    </row>
    <row r="36" spans="1:11">
      <c r="A36" s="159" t="s">
        <v>238</v>
      </c>
      <c r="B36" s="1"/>
      <c r="C36" s="205"/>
      <c r="I36" s="162" t="s">
        <v>472</v>
      </c>
    </row>
    <row r="37" spans="1:11">
      <c r="A37" s="159" t="s">
        <v>580</v>
      </c>
      <c r="B37" s="1"/>
      <c r="C37" s="205"/>
      <c r="I37" s="162"/>
    </row>
    <row r="38" spans="1:11">
      <c r="A38" s="1" t="s">
        <v>239</v>
      </c>
      <c r="B38" s="1"/>
      <c r="C38" s="205"/>
      <c r="I38" s="161"/>
    </row>
    <row r="39" spans="1:11">
      <c r="A39" s="17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G7"/>
  </mergeCells>
  <printOptions horizontalCentered="1"/>
  <pageMargins left="0.7" right="0.7" top="0.3" bottom="0.28000000000000003" header="0.17" footer="0.19"/>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activeCell="C15" sqref="C15"/>
    </sheetView>
  </sheetViews>
  <sheetFormatPr defaultColWidth="9.140625" defaultRowHeight="15"/>
  <cols>
    <col min="1" max="1" width="7.85546875" style="75" customWidth="1"/>
    <col min="2" max="2" width="15.7109375" style="75" customWidth="1"/>
    <col min="3" max="3" width="33.85546875" style="75" customWidth="1"/>
    <col min="4" max="4" width="32" style="75" customWidth="1"/>
    <col min="5" max="5" width="9.140625" style="75"/>
    <col min="6" max="9" width="9.140625" style="261"/>
    <col min="10" max="10" width="9.140625" style="75"/>
    <col min="11" max="11" width="9.140625" style="262"/>
    <col min="12" max="16384" width="9.140625" style="75"/>
  </cols>
  <sheetData>
    <row r="2" spans="1:12" ht="18.75">
      <c r="B2" s="74" t="s">
        <v>539</v>
      </c>
    </row>
    <row r="3" spans="1:12" ht="19.5">
      <c r="B3" s="76" t="s">
        <v>521</v>
      </c>
    </row>
    <row r="4" spans="1:12" ht="18.75">
      <c r="B4" s="77"/>
      <c r="C4" s="78" t="s">
        <v>522</v>
      </c>
      <c r="D4" s="79" t="s">
        <v>528</v>
      </c>
    </row>
    <row r="5" spans="1:12" ht="18.75">
      <c r="B5" s="77"/>
      <c r="C5" s="80" t="s">
        <v>524</v>
      </c>
      <c r="D5" s="81"/>
    </row>
    <row r="6" spans="1:12" ht="18.75">
      <c r="B6" s="77"/>
      <c r="C6" s="78" t="s">
        <v>525</v>
      </c>
      <c r="D6" s="79" t="s">
        <v>46</v>
      </c>
      <c r="J6" s="82" t="s">
        <v>523</v>
      </c>
    </row>
    <row r="7" spans="1:12" ht="18.75">
      <c r="B7" s="77"/>
      <c r="C7" s="80" t="s">
        <v>526</v>
      </c>
      <c r="D7" s="83"/>
      <c r="J7" s="82"/>
    </row>
    <row r="8" spans="1:12" ht="18.75">
      <c r="B8" s="77"/>
      <c r="C8" s="78" t="s">
        <v>527</v>
      </c>
      <c r="D8" s="79">
        <v>2024</v>
      </c>
      <c r="J8" s="82" t="s">
        <v>528</v>
      </c>
    </row>
    <row r="9" spans="1:12" ht="18.75">
      <c r="B9" s="77"/>
      <c r="C9" s="84" t="s">
        <v>529</v>
      </c>
      <c r="D9" s="79">
        <f>D8</f>
        <v>2024</v>
      </c>
      <c r="J9" s="82" t="s">
        <v>530</v>
      </c>
    </row>
    <row r="10" spans="1:12" ht="18.75">
      <c r="B10" s="77"/>
      <c r="C10" s="84"/>
      <c r="D10" s="85"/>
      <c r="J10" s="82"/>
    </row>
    <row r="11" spans="1:12" ht="34.5" customHeight="1">
      <c r="A11" s="443" t="s">
        <v>246</v>
      </c>
      <c r="B11" s="443"/>
      <c r="C11" s="443" t="s">
        <v>625</v>
      </c>
      <c r="D11" s="443"/>
      <c r="E11" s="443"/>
      <c r="F11" s="443"/>
      <c r="J11" s="82"/>
    </row>
    <row r="12" spans="1:12" ht="26.25" customHeight="1">
      <c r="A12" s="443" t="s">
        <v>244</v>
      </c>
      <c r="B12" s="443"/>
      <c r="C12" s="443" t="s">
        <v>471</v>
      </c>
      <c r="D12" s="443"/>
      <c r="E12" s="443"/>
      <c r="F12" s="443"/>
      <c r="J12" s="82"/>
    </row>
    <row r="13" spans="1:12" ht="48" customHeight="1">
      <c r="A13" s="441" t="s">
        <v>243</v>
      </c>
      <c r="B13" s="441"/>
      <c r="C13" s="441" t="s">
        <v>245</v>
      </c>
      <c r="D13" s="441"/>
      <c r="E13" s="441"/>
      <c r="F13" s="441"/>
      <c r="J13" s="82">
        <v>1</v>
      </c>
      <c r="K13" s="262" t="s">
        <v>46</v>
      </c>
    </row>
    <row r="14" spans="1:12" ht="34.5" customHeight="1">
      <c r="A14" s="441" t="s">
        <v>247</v>
      </c>
      <c r="B14" s="441"/>
      <c r="C14" s="442">
        <v>45391</v>
      </c>
      <c r="D14" s="442"/>
      <c r="E14" s="442"/>
      <c r="F14" s="442"/>
      <c r="J14" s="82"/>
      <c r="K14" s="262" t="s">
        <v>133</v>
      </c>
    </row>
    <row r="15" spans="1:12">
      <c r="B15" s="86"/>
      <c r="J15" s="82">
        <v>4</v>
      </c>
      <c r="K15" s="262" t="s">
        <v>135</v>
      </c>
    </row>
    <row r="16" spans="1:12">
      <c r="D16" s="86" t="s">
        <v>540</v>
      </c>
      <c r="J16" s="82">
        <v>5</v>
      </c>
      <c r="K16" s="263"/>
      <c r="L16" s="87"/>
    </row>
    <row r="17" spans="2:12">
      <c r="D17" s="86" t="s">
        <v>541</v>
      </c>
      <c r="J17" s="82"/>
      <c r="K17" s="263"/>
      <c r="L17" s="87"/>
    </row>
    <row r="18" spans="2:12">
      <c r="B18" s="88" t="s">
        <v>531</v>
      </c>
      <c r="C18" s="88" t="s">
        <v>532</v>
      </c>
      <c r="D18" s="88" t="s">
        <v>533</v>
      </c>
      <c r="J18" s="82">
        <v>6</v>
      </c>
      <c r="K18" s="263"/>
      <c r="L18" s="87"/>
    </row>
    <row r="19" spans="2:12" ht="30">
      <c r="B19" s="89">
        <v>1</v>
      </c>
      <c r="C19" s="92" t="s">
        <v>548</v>
      </c>
      <c r="D19" s="97" t="s">
        <v>547</v>
      </c>
      <c r="J19" s="82"/>
      <c r="K19" s="263"/>
      <c r="L19" s="87"/>
    </row>
    <row r="20" spans="2:12" ht="30">
      <c r="B20" s="89">
        <v>2</v>
      </c>
      <c r="C20" s="92" t="s">
        <v>549</v>
      </c>
      <c r="D20" s="97" t="s">
        <v>550</v>
      </c>
      <c r="J20" s="82"/>
      <c r="K20" s="263"/>
      <c r="L20" s="87"/>
    </row>
    <row r="21" spans="2:12" ht="54.75" customHeight="1">
      <c r="B21" s="89" t="s">
        <v>78</v>
      </c>
      <c r="C21" s="92" t="s">
        <v>553</v>
      </c>
      <c r="D21" s="97"/>
      <c r="J21" s="82"/>
      <c r="K21" s="263"/>
      <c r="L21" s="87"/>
    </row>
    <row r="22" spans="2:12" ht="30">
      <c r="B22" s="89">
        <v>3</v>
      </c>
      <c r="C22" s="90" t="s">
        <v>534</v>
      </c>
      <c r="D22" s="91" t="s">
        <v>543</v>
      </c>
      <c r="J22" s="82">
        <v>7</v>
      </c>
      <c r="K22" s="263"/>
      <c r="L22" s="87"/>
    </row>
    <row r="23" spans="2:12" ht="30">
      <c r="B23" s="89">
        <v>4</v>
      </c>
      <c r="C23" s="90" t="s">
        <v>535</v>
      </c>
      <c r="D23" s="91" t="s">
        <v>542</v>
      </c>
      <c r="J23" s="82">
        <v>8</v>
      </c>
      <c r="K23" s="263"/>
      <c r="L23" s="87"/>
    </row>
    <row r="24" spans="2:12" ht="30">
      <c r="B24" s="89">
        <v>5</v>
      </c>
      <c r="C24" s="90" t="s">
        <v>536</v>
      </c>
      <c r="D24" s="91" t="s">
        <v>544</v>
      </c>
      <c r="J24" s="82">
        <v>9</v>
      </c>
      <c r="K24" s="263"/>
      <c r="L24" s="87"/>
    </row>
    <row r="25" spans="2:12" ht="75">
      <c r="B25" s="89">
        <v>6</v>
      </c>
      <c r="C25" s="90" t="s">
        <v>537</v>
      </c>
      <c r="D25" s="91" t="s">
        <v>545</v>
      </c>
      <c r="J25" s="82">
        <v>10</v>
      </c>
      <c r="K25" s="263"/>
      <c r="L25" s="87"/>
    </row>
    <row r="26" spans="2:12" ht="30">
      <c r="B26" s="89">
        <v>7</v>
      </c>
      <c r="C26" s="90" t="s">
        <v>538</v>
      </c>
      <c r="D26" s="91" t="s">
        <v>546</v>
      </c>
      <c r="J26" s="82">
        <v>11</v>
      </c>
      <c r="K26" s="263"/>
      <c r="L26" s="87"/>
    </row>
    <row r="27" spans="2:12" ht="75">
      <c r="B27" s="89">
        <v>8</v>
      </c>
      <c r="C27" s="90" t="s">
        <v>537</v>
      </c>
      <c r="D27" s="91" t="s">
        <v>545</v>
      </c>
    </row>
    <row r="28" spans="2:12" ht="87" customHeight="1">
      <c r="B28" s="89" t="s">
        <v>86</v>
      </c>
      <c r="C28" s="92" t="s">
        <v>551</v>
      </c>
      <c r="D28" s="98" t="s">
        <v>552</v>
      </c>
    </row>
    <row r="31" spans="2:12" ht="28.5" customHeight="1">
      <c r="B31" s="93"/>
      <c r="D31" s="93"/>
    </row>
    <row r="32" spans="2:12">
      <c r="B32" s="94"/>
      <c r="D32" s="94"/>
    </row>
    <row r="33" spans="2:4">
      <c r="B33" s="95"/>
      <c r="D33" s="95"/>
    </row>
    <row r="34" spans="2:4">
      <c r="B34" s="95"/>
      <c r="D34" s="95"/>
    </row>
    <row r="35" spans="2:4">
      <c r="B35" s="96"/>
      <c r="D35" s="86"/>
    </row>
    <row r="36" spans="2:4">
      <c r="B36" s="96"/>
      <c r="D36" s="96"/>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86"/>
  <sheetViews>
    <sheetView view="pageBreakPreview" zoomScaleNormal="100" zoomScaleSheetLayoutView="100" workbookViewId="0">
      <selection sqref="A1:E67"/>
    </sheetView>
  </sheetViews>
  <sheetFormatPr defaultColWidth="9.140625" defaultRowHeight="12.75"/>
  <cols>
    <col min="1" max="1" width="56" style="264" customWidth="1"/>
    <col min="2" max="2" width="10.28515625" style="284" customWidth="1"/>
    <col min="3" max="3" width="13.42578125" style="264" customWidth="1"/>
    <col min="4" max="4" width="21.85546875" style="264" customWidth="1"/>
    <col min="5" max="5" width="19.140625" style="264" customWidth="1"/>
    <col min="6" max="6" width="24.5703125" style="285" hidden="1" customWidth="1"/>
    <col min="7" max="7" width="17.7109375" style="264" hidden="1" customWidth="1"/>
    <col min="8" max="8" width="16" style="264" hidden="1" customWidth="1"/>
    <col min="9" max="9" width="14.42578125" style="264" bestFit="1" customWidth="1"/>
    <col min="10" max="10" width="13.5703125" style="264" bestFit="1" customWidth="1"/>
    <col min="11" max="16384" width="9.140625" style="264"/>
  </cols>
  <sheetData>
    <row r="1" spans="1:10" ht="27" customHeight="1">
      <c r="A1" s="449" t="s">
        <v>236</v>
      </c>
      <c r="B1" s="449"/>
      <c r="C1" s="449"/>
      <c r="D1" s="449"/>
      <c r="E1" s="449"/>
    </row>
    <row r="2" spans="1:10" ht="35.25" customHeight="1">
      <c r="A2" s="450" t="s">
        <v>171</v>
      </c>
      <c r="B2" s="450"/>
      <c r="C2" s="450"/>
      <c r="D2" s="450"/>
      <c r="E2" s="450"/>
    </row>
    <row r="3" spans="1:10">
      <c r="A3" s="451" t="s">
        <v>581</v>
      </c>
      <c r="B3" s="451"/>
      <c r="C3" s="451"/>
      <c r="D3" s="451"/>
      <c r="E3" s="451"/>
    </row>
    <row r="4" spans="1:10" ht="19.5" customHeight="1">
      <c r="A4" s="451"/>
      <c r="B4" s="451"/>
      <c r="C4" s="451"/>
      <c r="D4" s="451"/>
      <c r="E4" s="451"/>
    </row>
    <row r="5" spans="1:10">
      <c r="A5" s="452" t="str">
        <f>'ngay thang'!B10</f>
        <v>Quý 1 năm 2024/Quarter I 2024</v>
      </c>
      <c r="B5" s="452"/>
      <c r="C5" s="452"/>
      <c r="D5" s="452"/>
      <c r="E5" s="452"/>
    </row>
    <row r="6" spans="1:10">
      <c r="A6" s="265"/>
      <c r="B6" s="265"/>
      <c r="C6" s="265"/>
      <c r="D6" s="265"/>
      <c r="E6" s="265"/>
    </row>
    <row r="7" spans="1:10" ht="25.5">
      <c r="A7" s="357" t="s">
        <v>244</v>
      </c>
      <c r="B7" s="453" t="s">
        <v>471</v>
      </c>
      <c r="C7" s="453"/>
      <c r="D7" s="453"/>
      <c r="E7" s="453"/>
    </row>
    <row r="8" spans="1:10" ht="25.5">
      <c r="A8" s="356" t="s">
        <v>243</v>
      </c>
      <c r="B8" s="446" t="s">
        <v>245</v>
      </c>
      <c r="C8" s="446"/>
      <c r="D8" s="446"/>
      <c r="E8" s="446"/>
    </row>
    <row r="9" spans="1:10" ht="25.5">
      <c r="A9" s="357" t="s">
        <v>246</v>
      </c>
      <c r="B9" s="443" t="s">
        <v>625</v>
      </c>
      <c r="C9" s="443"/>
      <c r="D9" s="443"/>
      <c r="E9" s="443"/>
    </row>
    <row r="10" spans="1:10" ht="25.5">
      <c r="A10" s="356" t="s">
        <v>247</v>
      </c>
      <c r="B10" s="446" t="str">
        <f>'ngay thang'!B14</f>
        <v>Ngày 09 tháng 04 năm 2024
09 Apr 2024</v>
      </c>
      <c r="C10" s="446"/>
      <c r="D10" s="446"/>
      <c r="E10" s="446"/>
    </row>
    <row r="12" spans="1:10" s="266" customFormat="1" ht="25.5">
      <c r="A12" s="364" t="s">
        <v>173</v>
      </c>
      <c r="B12" s="364" t="s">
        <v>174</v>
      </c>
      <c r="C12" s="364" t="s">
        <v>175</v>
      </c>
      <c r="D12" s="365" t="s">
        <v>637</v>
      </c>
      <c r="E12" s="365" t="s">
        <v>631</v>
      </c>
      <c r="F12" s="286"/>
    </row>
    <row r="13" spans="1:10" s="266" customFormat="1" ht="25.5">
      <c r="A13" s="366" t="s">
        <v>582</v>
      </c>
      <c r="B13" s="367" t="s">
        <v>46</v>
      </c>
      <c r="C13" s="368"/>
      <c r="D13" s="369"/>
      <c r="E13" s="369"/>
      <c r="F13" s="286"/>
    </row>
    <row r="14" spans="1:10" s="266" customFormat="1" ht="25.5">
      <c r="A14" s="366" t="s">
        <v>583</v>
      </c>
      <c r="B14" s="370">
        <v>1</v>
      </c>
      <c r="C14" s="371"/>
      <c r="D14" s="372">
        <v>4243576404</v>
      </c>
      <c r="E14" s="372">
        <v>602775118</v>
      </c>
      <c r="F14" s="267"/>
      <c r="G14" s="267"/>
      <c r="H14" s="268"/>
      <c r="I14" s="268"/>
      <c r="J14" s="268"/>
    </row>
    <row r="15" spans="1:10" s="266" customFormat="1" ht="38.25">
      <c r="A15" s="366" t="s">
        <v>584</v>
      </c>
      <c r="B15" s="370">
        <v>2</v>
      </c>
      <c r="C15" s="371"/>
      <c r="D15" s="372">
        <v>-1185453522</v>
      </c>
      <c r="E15" s="372">
        <v>-2907877626</v>
      </c>
      <c r="F15" s="267"/>
      <c r="G15" s="267"/>
      <c r="H15" s="268"/>
      <c r="I15" s="268"/>
      <c r="J15" s="268"/>
    </row>
    <row r="16" spans="1:10" s="266" customFormat="1" ht="51">
      <c r="A16" s="373" t="s">
        <v>585</v>
      </c>
      <c r="B16" s="374">
        <v>3</v>
      </c>
      <c r="C16" s="368"/>
      <c r="D16" s="375">
        <v>-1196237673</v>
      </c>
      <c r="E16" s="375">
        <v>-2874232144</v>
      </c>
      <c r="F16" s="267"/>
      <c r="G16" s="267"/>
      <c r="H16" s="268"/>
      <c r="I16" s="268"/>
      <c r="J16" s="268"/>
    </row>
    <row r="17" spans="1:10" s="266" customFormat="1" ht="25.5">
      <c r="A17" s="373" t="s">
        <v>586</v>
      </c>
      <c r="B17" s="374">
        <v>4</v>
      </c>
      <c r="C17" s="368"/>
      <c r="D17" s="375">
        <v>10784151</v>
      </c>
      <c r="E17" s="375">
        <v>-33645482</v>
      </c>
      <c r="F17" s="267"/>
      <c r="G17" s="267"/>
      <c r="H17" s="268"/>
      <c r="I17" s="268"/>
      <c r="J17" s="268"/>
    </row>
    <row r="18" spans="1:10" s="266" customFormat="1" ht="51">
      <c r="A18" s="366" t="s">
        <v>587</v>
      </c>
      <c r="B18" s="370">
        <v>5</v>
      </c>
      <c r="C18" s="371"/>
      <c r="D18" s="372">
        <f>D14+D15</f>
        <v>3058122882</v>
      </c>
      <c r="E18" s="372">
        <f>E14+E15</f>
        <v>-2305102508</v>
      </c>
      <c r="F18" s="267">
        <v>3058122882</v>
      </c>
      <c r="G18" s="267">
        <v>-2305102508</v>
      </c>
      <c r="H18" s="268"/>
      <c r="I18" s="268"/>
      <c r="J18" s="268"/>
    </row>
    <row r="19" spans="1:10" s="266" customFormat="1" ht="25.5">
      <c r="A19" s="373" t="s">
        <v>588</v>
      </c>
      <c r="B19" s="370">
        <v>20</v>
      </c>
      <c r="C19" s="371"/>
      <c r="D19" s="375">
        <v>-10244587177</v>
      </c>
      <c r="E19" s="375">
        <v>-21370424606</v>
      </c>
      <c r="F19" s="267"/>
      <c r="G19" s="267"/>
      <c r="H19" s="268"/>
      <c r="I19" s="268"/>
      <c r="J19" s="268"/>
    </row>
    <row r="20" spans="1:10" s="266" customFormat="1" ht="38.25">
      <c r="A20" s="16" t="s">
        <v>589</v>
      </c>
      <c r="B20" s="376">
        <v>6</v>
      </c>
      <c r="C20" s="377"/>
      <c r="D20" s="375">
        <v>123600000</v>
      </c>
      <c r="E20" s="375">
        <v>654400000</v>
      </c>
      <c r="F20" s="267"/>
      <c r="G20" s="267"/>
      <c r="H20" s="268"/>
      <c r="I20" s="268"/>
      <c r="J20" s="268"/>
    </row>
    <row r="21" spans="1:10" s="266" customFormat="1" ht="25.5">
      <c r="A21" s="16" t="s">
        <v>590</v>
      </c>
      <c r="B21" s="376">
        <v>7</v>
      </c>
      <c r="C21" s="377"/>
      <c r="D21" s="375"/>
      <c r="E21" s="375">
        <v>426950000</v>
      </c>
      <c r="F21" s="267"/>
      <c r="G21" s="267"/>
      <c r="H21" s="268"/>
      <c r="I21" s="268"/>
      <c r="J21" s="268"/>
    </row>
    <row r="22" spans="1:10" s="266" customFormat="1" ht="25.5">
      <c r="A22" s="16" t="s">
        <v>591</v>
      </c>
      <c r="B22" s="376">
        <v>8</v>
      </c>
      <c r="C22" s="377"/>
      <c r="D22" s="375"/>
      <c r="E22" s="375"/>
      <c r="F22" s="267"/>
      <c r="G22" s="267"/>
      <c r="H22" s="268"/>
      <c r="I22" s="268"/>
      <c r="J22" s="268"/>
    </row>
    <row r="23" spans="1:10" s="266" customFormat="1" ht="25.5">
      <c r="A23" s="16" t="s">
        <v>592</v>
      </c>
      <c r="B23" s="376">
        <v>9</v>
      </c>
      <c r="C23" s="377"/>
      <c r="D23" s="375"/>
      <c r="E23" s="375"/>
      <c r="F23" s="267"/>
      <c r="G23" s="267"/>
      <c r="H23" s="268"/>
      <c r="I23" s="268"/>
      <c r="J23" s="268"/>
    </row>
    <row r="24" spans="1:10" s="266" customFormat="1" ht="38.25">
      <c r="A24" s="16" t="s">
        <v>593</v>
      </c>
      <c r="B24" s="376">
        <v>10</v>
      </c>
      <c r="C24" s="377"/>
      <c r="D24" s="375">
        <v>6101685000</v>
      </c>
      <c r="E24" s="375">
        <v>-1255220000</v>
      </c>
      <c r="F24" s="267"/>
      <c r="G24" s="267"/>
      <c r="H24" s="268"/>
      <c r="I24" s="268"/>
      <c r="J24" s="268"/>
    </row>
    <row r="25" spans="1:10" s="266" customFormat="1" ht="38.25">
      <c r="A25" s="16" t="s">
        <v>594</v>
      </c>
      <c r="B25" s="376">
        <v>11</v>
      </c>
      <c r="C25" s="377"/>
      <c r="D25" s="375">
        <v>12361711</v>
      </c>
      <c r="E25" s="375">
        <v>-2744414</v>
      </c>
      <c r="F25" s="267"/>
      <c r="G25" s="267"/>
      <c r="H25" s="268"/>
      <c r="I25" s="268"/>
      <c r="J25" s="268"/>
    </row>
    <row r="26" spans="1:10" s="266" customFormat="1" ht="25.5">
      <c r="A26" s="16" t="s">
        <v>595</v>
      </c>
      <c r="B26" s="376">
        <v>12</v>
      </c>
      <c r="C26" s="377"/>
      <c r="D26" s="375"/>
      <c r="E26" s="375"/>
      <c r="F26" s="267"/>
      <c r="G26" s="267"/>
      <c r="H26" s="268"/>
      <c r="I26" s="268"/>
      <c r="J26" s="268"/>
    </row>
    <row r="27" spans="1:10" s="266" customFormat="1" ht="38.25">
      <c r="A27" s="16" t="s">
        <v>596</v>
      </c>
      <c r="B27" s="376">
        <v>13</v>
      </c>
      <c r="C27" s="377"/>
      <c r="D27" s="375">
        <v>1347204</v>
      </c>
      <c r="E27" s="375">
        <v>-279890</v>
      </c>
      <c r="F27" s="267"/>
      <c r="G27" s="267"/>
      <c r="H27" s="268"/>
      <c r="I27" s="268"/>
      <c r="J27" s="268"/>
    </row>
    <row r="28" spans="1:10" s="266" customFormat="1" ht="38.25">
      <c r="A28" s="16" t="s">
        <v>597</v>
      </c>
      <c r="B28" s="376">
        <v>14</v>
      </c>
      <c r="C28" s="377"/>
      <c r="D28" s="375">
        <v>58895438</v>
      </c>
      <c r="E28" s="375">
        <v>42459000</v>
      </c>
      <c r="F28" s="267"/>
      <c r="G28" s="267"/>
      <c r="H28" s="268"/>
      <c r="I28" s="268"/>
      <c r="J28" s="268"/>
    </row>
    <row r="29" spans="1:10" s="266" customFormat="1" ht="38.25">
      <c r="A29" s="16" t="s">
        <v>598</v>
      </c>
      <c r="B29" s="376">
        <v>15</v>
      </c>
      <c r="C29" s="377"/>
      <c r="D29" s="375">
        <v>214277330</v>
      </c>
      <c r="E29" s="375">
        <v>8179666</v>
      </c>
      <c r="F29" s="267"/>
      <c r="G29" s="267"/>
      <c r="H29" s="268"/>
      <c r="I29" s="268"/>
      <c r="J29" s="268"/>
    </row>
    <row r="30" spans="1:10" s="266" customFormat="1" ht="25.5">
      <c r="A30" s="16" t="s">
        <v>599</v>
      </c>
      <c r="B30" s="376">
        <v>16</v>
      </c>
      <c r="C30" s="377"/>
      <c r="D30" s="375"/>
      <c r="E30" s="375"/>
      <c r="F30" s="267"/>
      <c r="G30" s="267"/>
      <c r="H30" s="268"/>
      <c r="I30" s="268"/>
      <c r="J30" s="268"/>
    </row>
    <row r="31" spans="1:10" s="266" customFormat="1" ht="38.25">
      <c r="A31" s="16" t="s">
        <v>600</v>
      </c>
      <c r="B31" s="376">
        <v>17</v>
      </c>
      <c r="C31" s="377"/>
      <c r="D31" s="375">
        <v>10617561</v>
      </c>
      <c r="E31" s="375">
        <v>285572</v>
      </c>
      <c r="F31" s="267"/>
      <c r="G31" s="267"/>
      <c r="H31" s="268"/>
      <c r="I31" s="268"/>
      <c r="J31" s="268"/>
    </row>
    <row r="32" spans="1:10" s="266" customFormat="1" ht="25.5">
      <c r="A32" s="16" t="s">
        <v>601</v>
      </c>
      <c r="B32" s="376">
        <v>18</v>
      </c>
      <c r="C32" s="377"/>
      <c r="D32" s="375"/>
      <c r="E32" s="378"/>
      <c r="F32" s="267"/>
      <c r="G32" s="267"/>
      <c r="H32" s="268"/>
      <c r="I32" s="268"/>
      <c r="J32" s="268"/>
    </row>
    <row r="33" spans="1:10" s="266" customFormat="1" ht="25.5">
      <c r="A33" s="379" t="s">
        <v>602</v>
      </c>
      <c r="B33" s="380">
        <v>19</v>
      </c>
      <c r="C33" s="381"/>
      <c r="D33" s="372">
        <v>-663680051</v>
      </c>
      <c r="E33" s="372">
        <v>-23801497180</v>
      </c>
      <c r="F33" s="267"/>
      <c r="G33" s="267"/>
      <c r="H33" s="268"/>
      <c r="I33" s="268"/>
      <c r="J33" s="268"/>
    </row>
    <row r="34" spans="1:10" s="266" customFormat="1" ht="25.5">
      <c r="A34" s="366" t="s">
        <v>603</v>
      </c>
      <c r="B34" s="382" t="s">
        <v>56</v>
      </c>
      <c r="C34" s="368"/>
      <c r="D34" s="375"/>
      <c r="E34" s="375"/>
      <c r="F34" s="267"/>
      <c r="G34" s="267"/>
      <c r="H34" s="268"/>
      <c r="I34" s="268"/>
      <c r="J34" s="268"/>
    </row>
    <row r="35" spans="1:10" s="266" customFormat="1" ht="25.5">
      <c r="A35" s="373" t="s">
        <v>604</v>
      </c>
      <c r="B35" s="374">
        <v>31</v>
      </c>
      <c r="C35" s="368"/>
      <c r="D35" s="375">
        <v>10536481595</v>
      </c>
      <c r="E35" s="375">
        <v>3481346532</v>
      </c>
      <c r="F35" s="267"/>
      <c r="G35" s="267"/>
      <c r="H35" s="268"/>
      <c r="I35" s="268"/>
      <c r="J35" s="268"/>
    </row>
    <row r="36" spans="1:10" s="266" customFormat="1" ht="25.5">
      <c r="A36" s="373" t="s">
        <v>605</v>
      </c>
      <c r="B36" s="374">
        <v>32</v>
      </c>
      <c r="C36" s="368"/>
      <c r="D36" s="375">
        <v>2469546535</v>
      </c>
      <c r="E36" s="383">
        <v>726959206</v>
      </c>
      <c r="F36" s="267"/>
      <c r="G36" s="267"/>
      <c r="H36" s="268"/>
      <c r="I36" s="268"/>
      <c r="J36" s="268"/>
    </row>
    <row r="37" spans="1:10" s="266" customFormat="1" ht="25.5">
      <c r="A37" s="373" t="s">
        <v>606</v>
      </c>
      <c r="B37" s="374">
        <v>33</v>
      </c>
      <c r="C37" s="368"/>
      <c r="D37" s="375"/>
      <c r="E37" s="383"/>
      <c r="F37" s="267"/>
      <c r="G37" s="267"/>
      <c r="H37" s="268"/>
      <c r="I37" s="268"/>
      <c r="J37" s="268"/>
    </row>
    <row r="38" spans="1:10" s="266" customFormat="1" ht="25.5">
      <c r="A38" s="373" t="s">
        <v>607</v>
      </c>
      <c r="B38" s="374">
        <v>34</v>
      </c>
      <c r="C38" s="368"/>
      <c r="D38" s="375"/>
      <c r="E38" s="383"/>
      <c r="F38" s="267"/>
      <c r="G38" s="267"/>
      <c r="H38" s="268"/>
      <c r="I38" s="268"/>
      <c r="J38" s="268"/>
    </row>
    <row r="39" spans="1:10" s="266" customFormat="1" ht="25.5">
      <c r="A39" s="16" t="s">
        <v>608</v>
      </c>
      <c r="B39" s="376">
        <v>35</v>
      </c>
      <c r="C39" s="377"/>
      <c r="D39" s="375"/>
      <c r="E39" s="378"/>
      <c r="F39" s="267"/>
      <c r="G39" s="267"/>
      <c r="H39" s="268"/>
      <c r="I39" s="268"/>
      <c r="J39" s="268"/>
    </row>
    <row r="40" spans="1:10" s="266" customFormat="1" ht="38.25">
      <c r="A40" s="379" t="s">
        <v>609</v>
      </c>
      <c r="B40" s="380">
        <v>30</v>
      </c>
      <c r="C40" s="381"/>
      <c r="D40" s="372">
        <v>8066935060</v>
      </c>
      <c r="E40" s="372">
        <v>2754387326</v>
      </c>
      <c r="F40" s="267"/>
      <c r="G40" s="267"/>
      <c r="H40" s="268"/>
      <c r="I40" s="268"/>
      <c r="J40" s="268"/>
    </row>
    <row r="41" spans="1:10" s="266" customFormat="1" ht="38.25">
      <c r="A41" s="15" t="s">
        <v>610</v>
      </c>
      <c r="B41" s="376">
        <v>40</v>
      </c>
      <c r="C41" s="377"/>
      <c r="D41" s="372">
        <v>7403255009</v>
      </c>
      <c r="E41" s="384">
        <v>-21047109854</v>
      </c>
      <c r="F41" s="267"/>
      <c r="G41" s="267"/>
      <c r="H41" s="268"/>
      <c r="I41" s="268"/>
      <c r="J41" s="268"/>
    </row>
    <row r="42" spans="1:10" s="266" customFormat="1" ht="25.5">
      <c r="A42" s="15" t="s">
        <v>611</v>
      </c>
      <c r="B42" s="376">
        <v>50</v>
      </c>
      <c r="C42" s="385"/>
      <c r="D42" s="384">
        <v>4132461184</v>
      </c>
      <c r="E42" s="384">
        <v>25179571038</v>
      </c>
      <c r="F42" s="267"/>
      <c r="G42" s="267"/>
      <c r="H42" s="268"/>
      <c r="I42" s="268"/>
      <c r="J42" s="268"/>
    </row>
    <row r="43" spans="1:10" s="266" customFormat="1" ht="25.5">
      <c r="A43" s="16" t="s">
        <v>612</v>
      </c>
      <c r="B43" s="376">
        <v>51</v>
      </c>
      <c r="C43" s="377"/>
      <c r="D43" s="385">
        <v>4132461184</v>
      </c>
      <c r="E43" s="385">
        <v>25179571038</v>
      </c>
      <c r="F43" s="267"/>
      <c r="G43" s="267"/>
      <c r="H43" s="268"/>
      <c r="I43" s="268"/>
      <c r="J43" s="268"/>
    </row>
    <row r="44" spans="1:10" s="266" customFormat="1" ht="25.5">
      <c r="A44" s="16" t="s">
        <v>613</v>
      </c>
      <c r="B44" s="376">
        <v>52</v>
      </c>
      <c r="C44" s="385"/>
      <c r="D44" s="385">
        <v>4047301069</v>
      </c>
      <c r="E44" s="385">
        <v>23708061560</v>
      </c>
      <c r="F44" s="267"/>
      <c r="G44" s="267"/>
      <c r="H44" s="268"/>
      <c r="I44" s="268"/>
      <c r="J44" s="268"/>
    </row>
    <row r="45" spans="1:10" s="266" customFormat="1" ht="25.5">
      <c r="A45" s="16" t="s">
        <v>614</v>
      </c>
      <c r="B45" s="376">
        <v>52.1</v>
      </c>
      <c r="C45" s="385"/>
      <c r="D45" s="375"/>
      <c r="E45" s="375"/>
      <c r="F45" s="267"/>
      <c r="G45" s="267"/>
      <c r="H45" s="268"/>
      <c r="I45" s="268"/>
      <c r="J45" s="268"/>
    </row>
    <row r="46" spans="1:10" s="266" customFormat="1" ht="25.5">
      <c r="A46" s="386" t="s">
        <v>615</v>
      </c>
      <c r="B46" s="376">
        <v>53</v>
      </c>
      <c r="C46" s="387"/>
      <c r="D46" s="375">
        <v>85160115</v>
      </c>
      <c r="E46" s="387">
        <v>214657692</v>
      </c>
      <c r="F46" s="267"/>
      <c r="G46" s="267"/>
      <c r="H46" s="268"/>
      <c r="I46" s="268"/>
      <c r="J46" s="268"/>
    </row>
    <row r="47" spans="1:10" s="266" customFormat="1" ht="25.5">
      <c r="A47" s="386" t="s">
        <v>616</v>
      </c>
      <c r="B47" s="376">
        <v>54</v>
      </c>
      <c r="C47" s="387"/>
      <c r="D47" s="375"/>
      <c r="E47" s="385">
        <v>1256851786</v>
      </c>
      <c r="F47" s="267"/>
      <c r="G47" s="267"/>
      <c r="H47" s="268"/>
      <c r="I47" s="268"/>
      <c r="J47" s="268"/>
    </row>
    <row r="48" spans="1:10" s="266" customFormat="1" ht="25.5">
      <c r="A48" s="15" t="s">
        <v>617</v>
      </c>
      <c r="B48" s="376">
        <v>55</v>
      </c>
      <c r="C48" s="388"/>
      <c r="D48" s="384">
        <v>11535716193</v>
      </c>
      <c r="E48" s="384">
        <v>4132461184</v>
      </c>
      <c r="F48" s="267"/>
      <c r="G48" s="267"/>
      <c r="H48" s="268"/>
      <c r="I48" s="268"/>
      <c r="J48" s="268"/>
    </row>
    <row r="49" spans="1:10" s="266" customFormat="1" ht="25.5">
      <c r="A49" s="16" t="s">
        <v>618</v>
      </c>
      <c r="B49" s="376">
        <v>56</v>
      </c>
      <c r="C49" s="377"/>
      <c r="D49" s="385">
        <v>11535716193</v>
      </c>
      <c r="E49" s="375">
        <v>4132461184</v>
      </c>
      <c r="F49" s="267"/>
      <c r="G49" s="267"/>
      <c r="H49" s="268"/>
      <c r="I49" s="268"/>
      <c r="J49" s="268"/>
    </row>
    <row r="50" spans="1:10" s="266" customFormat="1" ht="25.5">
      <c r="A50" s="16" t="s">
        <v>613</v>
      </c>
      <c r="B50" s="376">
        <v>57</v>
      </c>
      <c r="C50" s="387"/>
      <c r="D50" s="375">
        <v>10665723932</v>
      </c>
      <c r="E50" s="375">
        <v>4047301069</v>
      </c>
      <c r="F50" s="267">
        <v>10665723932</v>
      </c>
      <c r="G50" s="267"/>
      <c r="H50" s="268"/>
      <c r="I50" s="268"/>
      <c r="J50" s="268"/>
    </row>
    <row r="51" spans="1:10" s="266" customFormat="1" ht="25.5">
      <c r="A51" s="16" t="s">
        <v>614</v>
      </c>
      <c r="B51" s="376">
        <v>57.1</v>
      </c>
      <c r="C51" s="387"/>
      <c r="D51" s="375"/>
      <c r="E51" s="372"/>
      <c r="F51" s="267"/>
      <c r="G51" s="267"/>
      <c r="H51" s="268"/>
      <c r="I51" s="268"/>
      <c r="J51" s="268"/>
    </row>
    <row r="52" spans="1:10" s="266" customFormat="1" ht="25.5">
      <c r="A52" s="16" t="s">
        <v>615</v>
      </c>
      <c r="B52" s="376">
        <v>58</v>
      </c>
      <c r="C52" s="387"/>
      <c r="D52" s="389">
        <v>869992261</v>
      </c>
      <c r="E52" s="375">
        <v>85160115</v>
      </c>
      <c r="F52" s="267"/>
      <c r="G52" s="267"/>
      <c r="H52" s="268"/>
      <c r="I52" s="268"/>
      <c r="J52" s="268"/>
    </row>
    <row r="53" spans="1:10" s="266" customFormat="1" ht="25.5">
      <c r="A53" s="386" t="s">
        <v>616</v>
      </c>
      <c r="B53" s="376">
        <v>59</v>
      </c>
      <c r="C53" s="387"/>
      <c r="D53" s="390"/>
      <c r="E53" s="387"/>
      <c r="F53" s="267"/>
      <c r="G53" s="267"/>
      <c r="H53" s="268"/>
      <c r="I53" s="268"/>
      <c r="J53" s="268"/>
    </row>
    <row r="54" spans="1:10" s="266" customFormat="1" ht="38.25">
      <c r="A54" s="15" t="s">
        <v>619</v>
      </c>
      <c r="B54" s="376">
        <v>60</v>
      </c>
      <c r="C54" s="385"/>
      <c r="D54" s="391">
        <v>7403255009</v>
      </c>
      <c r="E54" s="384">
        <v>-21047109854</v>
      </c>
      <c r="F54" s="267"/>
      <c r="G54" s="267"/>
      <c r="H54" s="268"/>
      <c r="I54" s="268"/>
      <c r="J54" s="268"/>
    </row>
    <row r="55" spans="1:10" s="266" customFormat="1" ht="25.5">
      <c r="A55" s="15" t="s">
        <v>620</v>
      </c>
      <c r="B55" s="376">
        <v>80</v>
      </c>
      <c r="C55" s="13"/>
      <c r="D55" s="392"/>
      <c r="E55" s="393"/>
      <c r="F55" s="286"/>
      <c r="G55" s="268"/>
      <c r="H55" s="268"/>
    </row>
    <row r="56" spans="1:10" s="266" customFormat="1" ht="29.25" customHeight="1">
      <c r="A56" s="364"/>
      <c r="B56" s="364"/>
      <c r="C56" s="364"/>
      <c r="D56" s="394"/>
      <c r="E56" s="364"/>
      <c r="F56" s="286"/>
      <c r="G56" s="268"/>
      <c r="H56" s="268"/>
    </row>
    <row r="57" spans="1:10" s="266" customFormat="1">
      <c r="A57" s="269"/>
      <c r="B57" s="270"/>
      <c r="C57" s="270"/>
      <c r="D57" s="271"/>
      <c r="E57" s="271"/>
      <c r="F57" s="286"/>
    </row>
    <row r="58" spans="1:10" s="266" customFormat="1">
      <c r="A58" s="272" t="s">
        <v>176</v>
      </c>
      <c r="B58" s="273"/>
      <c r="C58" s="37" t="s">
        <v>177</v>
      </c>
      <c r="D58" s="37"/>
      <c r="E58" s="286"/>
    </row>
    <row r="59" spans="1:10" s="266" customFormat="1">
      <c r="A59" s="274" t="s">
        <v>178</v>
      </c>
      <c r="B59" s="273"/>
      <c r="C59" s="63" t="s">
        <v>179</v>
      </c>
      <c r="D59" s="63"/>
      <c r="E59" s="286"/>
    </row>
    <row r="60" spans="1:10" s="266" customFormat="1">
      <c r="A60" s="275"/>
      <c r="B60" s="273"/>
      <c r="C60" s="36"/>
      <c r="D60" s="36"/>
      <c r="E60" s="36"/>
      <c r="F60" s="286"/>
    </row>
    <row r="61" spans="1:10" s="266" customFormat="1">
      <c r="A61" s="275"/>
      <c r="B61" s="273"/>
      <c r="C61" s="36"/>
      <c r="D61" s="36"/>
      <c r="E61" s="36"/>
      <c r="F61" s="286"/>
    </row>
    <row r="62" spans="1:10" s="266" customFormat="1">
      <c r="A62" s="275"/>
      <c r="B62" s="273"/>
      <c r="C62" s="36"/>
      <c r="D62" s="36"/>
      <c r="E62" s="36"/>
      <c r="F62" s="286"/>
    </row>
    <row r="63" spans="1:10" s="266" customFormat="1">
      <c r="A63" s="275"/>
      <c r="B63" s="273"/>
      <c r="C63" s="36"/>
      <c r="D63" s="36"/>
      <c r="E63" s="36"/>
      <c r="F63" s="286"/>
    </row>
    <row r="64" spans="1:10" s="266" customFormat="1">
      <c r="A64" s="275"/>
      <c r="B64" s="273"/>
      <c r="C64" s="36"/>
      <c r="D64" s="36"/>
      <c r="E64" s="36"/>
      <c r="F64" s="286"/>
    </row>
    <row r="65" spans="1:6" s="266" customFormat="1">
      <c r="A65" s="275"/>
      <c r="B65" s="273"/>
      <c r="C65" s="36"/>
      <c r="D65" s="36"/>
      <c r="E65" s="36"/>
      <c r="F65" s="286"/>
    </row>
    <row r="66" spans="1:6" s="266" customFormat="1">
      <c r="A66" s="276"/>
      <c r="B66" s="277"/>
      <c r="C66" s="40"/>
      <c r="D66" s="276"/>
      <c r="E66" s="40"/>
      <c r="F66" s="286"/>
    </row>
    <row r="67" spans="1:6" s="266" customFormat="1">
      <c r="A67" s="272" t="s">
        <v>238</v>
      </c>
      <c r="B67" s="273"/>
      <c r="C67" s="66" t="s">
        <v>472</v>
      </c>
      <c r="D67" s="37"/>
      <c r="F67" s="286"/>
    </row>
    <row r="68" spans="1:6" s="266" customFormat="1">
      <c r="A68" s="272"/>
      <c r="B68" s="273"/>
      <c r="C68" s="36"/>
      <c r="D68" s="37"/>
      <c r="E68" s="37"/>
      <c r="F68" s="286"/>
    </row>
    <row r="69" spans="1:6" s="266" customFormat="1">
      <c r="B69" s="273"/>
      <c r="C69" s="36"/>
      <c r="D69" s="36"/>
      <c r="E69" s="36"/>
      <c r="F69" s="286"/>
    </row>
    <row r="70" spans="1:6" s="266" customFormat="1">
      <c r="A70" s="278"/>
      <c r="B70" s="270"/>
      <c r="E70" s="279"/>
      <c r="F70" s="286"/>
    </row>
    <row r="71" spans="1:6" s="266" customFormat="1">
      <c r="A71" s="278"/>
      <c r="B71" s="270"/>
      <c r="E71" s="279"/>
      <c r="F71" s="286"/>
    </row>
    <row r="72" spans="1:6" s="266" customFormat="1">
      <c r="A72" s="447"/>
      <c r="B72" s="447"/>
      <c r="C72" s="280"/>
      <c r="D72" s="447"/>
      <c r="E72" s="447"/>
      <c r="F72" s="286"/>
    </row>
    <row r="73" spans="1:6" s="266" customFormat="1">
      <c r="A73" s="448"/>
      <c r="B73" s="448"/>
      <c r="C73" s="281"/>
      <c r="D73" s="448"/>
      <c r="E73" s="448"/>
      <c r="F73" s="286"/>
    </row>
    <row r="74" spans="1:6" s="266" customFormat="1">
      <c r="A74" s="444"/>
      <c r="B74" s="444"/>
      <c r="C74" s="282"/>
      <c r="D74" s="445"/>
      <c r="E74" s="445"/>
      <c r="F74" s="286"/>
    </row>
    <row r="75" spans="1:6" s="266" customFormat="1">
      <c r="B75" s="283"/>
      <c r="F75" s="286"/>
    </row>
    <row r="76" spans="1:6" s="266" customFormat="1">
      <c r="B76" s="283"/>
      <c r="F76" s="286"/>
    </row>
    <row r="77" spans="1:6" s="266" customFormat="1">
      <c r="B77" s="283"/>
      <c r="F77" s="286"/>
    </row>
    <row r="78" spans="1:6" s="266" customFormat="1">
      <c r="B78" s="283"/>
      <c r="F78" s="286"/>
    </row>
    <row r="79" spans="1:6" s="266" customFormat="1">
      <c r="B79" s="283"/>
      <c r="F79" s="286"/>
    </row>
    <row r="80" spans="1:6" s="266" customFormat="1">
      <c r="B80" s="283"/>
      <c r="F80" s="286"/>
    </row>
    <row r="81" spans="2:6" s="266" customFormat="1">
      <c r="B81" s="283"/>
      <c r="F81" s="286"/>
    </row>
    <row r="82" spans="2:6" s="266" customFormat="1">
      <c r="B82" s="283"/>
      <c r="F82" s="286"/>
    </row>
    <row r="83" spans="2:6" s="266" customFormat="1">
      <c r="B83" s="283"/>
      <c r="F83" s="286"/>
    </row>
    <row r="84" spans="2:6" s="266" customFormat="1">
      <c r="B84" s="283"/>
      <c r="F84" s="286"/>
    </row>
    <row r="85" spans="2:6" s="266" customFormat="1">
      <c r="B85" s="283"/>
      <c r="F85" s="286"/>
    </row>
    <row r="86" spans="2:6" s="266" customFormat="1">
      <c r="B86" s="283"/>
      <c r="F86" s="286"/>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topLeftCell="A29" zoomScale="85" zoomScaleNormal="85" zoomScaleSheetLayoutView="85" workbookViewId="0">
      <selection activeCell="G13" sqref="G13:G49"/>
    </sheetView>
  </sheetViews>
  <sheetFormatPr defaultRowHeight="12.75"/>
  <cols>
    <col min="1" max="1" width="44.7109375" style="32" customWidth="1"/>
    <col min="2" max="2" width="6.7109375" style="32" bestFit="1" customWidth="1"/>
    <col min="3" max="3" width="8.28515625" style="32" customWidth="1"/>
    <col min="4" max="4" width="15.85546875" style="33" customWidth="1"/>
    <col min="5" max="5" width="16" style="33" customWidth="1"/>
    <col min="6" max="6" width="16.7109375" style="33" customWidth="1"/>
    <col min="7" max="7" width="16.42578125" style="33" customWidth="1"/>
    <col min="8" max="9" width="13.7109375" style="267" bestFit="1" customWidth="1"/>
    <col min="10" max="10" width="5.7109375" style="267" bestFit="1" customWidth="1"/>
    <col min="11" max="11" width="13.85546875" style="267" bestFit="1" customWidth="1"/>
    <col min="12" max="12" width="14.42578125" style="267" bestFit="1" customWidth="1"/>
    <col min="13" max="16" width="9.140625" style="32"/>
    <col min="17" max="18" width="10.85546875" style="32" bestFit="1" customWidth="1"/>
    <col min="19" max="16384" width="9.140625" style="32"/>
  </cols>
  <sheetData>
    <row r="1" spans="1:20" ht="23.25" customHeight="1">
      <c r="A1" s="458" t="s">
        <v>235</v>
      </c>
      <c r="B1" s="458"/>
      <c r="C1" s="458"/>
      <c r="D1" s="458"/>
      <c r="E1" s="458"/>
      <c r="F1" s="458"/>
      <c r="G1" s="458"/>
    </row>
    <row r="2" spans="1:20" ht="27.75" customHeight="1">
      <c r="A2" s="459" t="s">
        <v>171</v>
      </c>
      <c r="B2" s="459"/>
      <c r="C2" s="459"/>
      <c r="D2" s="459"/>
      <c r="E2" s="459"/>
      <c r="F2" s="459"/>
      <c r="G2" s="459"/>
    </row>
    <row r="3" spans="1:20">
      <c r="A3" s="460" t="s">
        <v>172</v>
      </c>
      <c r="B3" s="460"/>
      <c r="C3" s="460"/>
      <c r="D3" s="460"/>
      <c r="E3" s="460"/>
      <c r="F3" s="460"/>
      <c r="G3" s="460"/>
    </row>
    <row r="4" spans="1:20" ht="18.75" customHeight="1">
      <c r="A4" s="460"/>
      <c r="B4" s="460"/>
      <c r="C4" s="460"/>
      <c r="D4" s="460"/>
      <c r="E4" s="460"/>
      <c r="F4" s="460"/>
      <c r="G4" s="460"/>
    </row>
    <row r="5" spans="1:20" s="1" customFormat="1">
      <c r="A5" s="461" t="str">
        <f>'ngay thang'!B10</f>
        <v>Quý 1 năm 2024/Quarter I 2024</v>
      </c>
      <c r="B5" s="461"/>
      <c r="C5" s="461"/>
      <c r="D5" s="461"/>
      <c r="E5" s="461"/>
      <c r="F5" s="461"/>
      <c r="G5" s="461"/>
      <c r="H5" s="211"/>
      <c r="I5" s="211"/>
      <c r="J5" s="211"/>
      <c r="K5" s="211"/>
      <c r="L5" s="211"/>
    </row>
    <row r="6" spans="1:20">
      <c r="A6" s="69"/>
      <c r="B6" s="69"/>
      <c r="C6" s="69"/>
      <c r="D6" s="69"/>
      <c r="E6" s="69"/>
      <c r="F6" s="69"/>
    </row>
    <row r="7" spans="1:20" ht="25.5">
      <c r="A7" s="363" t="s">
        <v>244</v>
      </c>
      <c r="B7" s="443" t="s">
        <v>471</v>
      </c>
      <c r="C7" s="443"/>
      <c r="D7" s="443"/>
      <c r="E7" s="443"/>
      <c r="F7" s="30"/>
      <c r="G7" s="30"/>
    </row>
    <row r="8" spans="1:20" ht="25.5">
      <c r="A8" s="362" t="s">
        <v>243</v>
      </c>
      <c r="B8" s="441" t="s">
        <v>245</v>
      </c>
      <c r="C8" s="441"/>
      <c r="D8" s="441"/>
      <c r="E8" s="441"/>
      <c r="F8" s="31"/>
      <c r="G8" s="31"/>
    </row>
    <row r="9" spans="1:20" ht="25.5">
      <c r="A9" s="363" t="s">
        <v>246</v>
      </c>
      <c r="B9" s="443" t="s">
        <v>625</v>
      </c>
      <c r="C9" s="443"/>
      <c r="D9" s="443"/>
      <c r="E9" s="443"/>
      <c r="F9" s="30"/>
      <c r="G9" s="30"/>
    </row>
    <row r="10" spans="1:20" ht="25.5">
      <c r="A10" s="362" t="s">
        <v>247</v>
      </c>
      <c r="B10" s="441" t="str">
        <f>'ngay thang'!B14</f>
        <v>Ngày 09 tháng 04 năm 2024
09 Apr 2024</v>
      </c>
      <c r="C10" s="441"/>
      <c r="D10" s="441"/>
      <c r="E10" s="441"/>
      <c r="F10" s="31"/>
      <c r="G10" s="31"/>
    </row>
    <row r="12" spans="1:20" ht="33.75" customHeight="1">
      <c r="A12" s="456" t="s">
        <v>173</v>
      </c>
      <c r="B12" s="456" t="s">
        <v>174</v>
      </c>
      <c r="C12" s="456" t="s">
        <v>175</v>
      </c>
      <c r="D12" s="454" t="s">
        <v>636</v>
      </c>
      <c r="E12" s="455"/>
      <c r="F12" s="454" t="s">
        <v>626</v>
      </c>
      <c r="G12" s="455"/>
    </row>
    <row r="13" spans="1:20" ht="69" customHeight="1">
      <c r="A13" s="457"/>
      <c r="B13" s="457"/>
      <c r="C13" s="457"/>
      <c r="D13" s="14" t="s">
        <v>307</v>
      </c>
      <c r="E13" s="14" t="s">
        <v>308</v>
      </c>
      <c r="F13" s="14" t="s">
        <v>309</v>
      </c>
      <c r="G13" s="14" t="s">
        <v>310</v>
      </c>
      <c r="H13" s="428"/>
      <c r="I13" s="428"/>
      <c r="J13" s="428"/>
      <c r="K13" s="428"/>
      <c r="L13" s="428"/>
    </row>
    <row r="14" spans="1:20" ht="25.5">
      <c r="A14" s="15" t="s">
        <v>311</v>
      </c>
      <c r="B14" s="13" t="s">
        <v>16</v>
      </c>
      <c r="C14" s="13"/>
      <c r="D14" s="323">
        <v>4836149120</v>
      </c>
      <c r="E14" s="323">
        <v>4836149120</v>
      </c>
      <c r="F14" s="323">
        <v>-324594361</v>
      </c>
      <c r="G14" s="323">
        <v>-324594361</v>
      </c>
      <c r="Q14" s="45"/>
      <c r="R14" s="45"/>
      <c r="S14" s="45"/>
      <c r="T14" s="45"/>
    </row>
    <row r="15" spans="1:20" ht="25.5">
      <c r="A15" s="16" t="s">
        <v>312</v>
      </c>
      <c r="B15" s="13" t="s">
        <v>17</v>
      </c>
      <c r="C15" s="13"/>
      <c r="D15" s="324">
        <v>303029500</v>
      </c>
      <c r="E15" s="324">
        <v>303029500</v>
      </c>
      <c r="F15" s="324"/>
      <c r="G15" s="324"/>
      <c r="Q15" s="45"/>
      <c r="R15" s="45"/>
      <c r="S15" s="45"/>
      <c r="T15" s="45"/>
    </row>
    <row r="16" spans="1:20" ht="25.5">
      <c r="A16" s="16" t="s">
        <v>313</v>
      </c>
      <c r="B16" s="13" t="s">
        <v>18</v>
      </c>
      <c r="C16" s="13"/>
      <c r="D16" s="324">
        <v>4032270</v>
      </c>
      <c r="E16" s="324">
        <v>4032270</v>
      </c>
      <c r="F16" s="324">
        <v>126226639</v>
      </c>
      <c r="G16" s="324">
        <v>126226639</v>
      </c>
      <c r="Q16" s="45"/>
      <c r="R16" s="45"/>
      <c r="S16" s="45"/>
      <c r="T16" s="45"/>
    </row>
    <row r="17" spans="1:20" ht="25.5">
      <c r="A17" s="16" t="s">
        <v>314</v>
      </c>
      <c r="B17" s="13" t="s">
        <v>27</v>
      </c>
      <c r="C17" s="13"/>
      <c r="D17" s="324">
        <v>3332849677</v>
      </c>
      <c r="E17" s="324">
        <v>3332849677</v>
      </c>
      <c r="F17" s="324">
        <v>-1446206865</v>
      </c>
      <c r="G17" s="324">
        <v>-1446206865</v>
      </c>
      <c r="Q17" s="45"/>
      <c r="R17" s="45"/>
      <c r="S17" s="45"/>
      <c r="T17" s="45"/>
    </row>
    <row r="18" spans="1:20" ht="51">
      <c r="A18" s="16" t="s">
        <v>315</v>
      </c>
      <c r="B18" s="13" t="s">
        <v>28</v>
      </c>
      <c r="C18" s="13"/>
      <c r="D18" s="324">
        <v>1196237673</v>
      </c>
      <c r="E18" s="324">
        <v>1196237673</v>
      </c>
      <c r="F18" s="324">
        <v>995385865</v>
      </c>
      <c r="G18" s="324">
        <v>995385865</v>
      </c>
      <c r="Q18" s="45"/>
      <c r="R18" s="45"/>
      <c r="S18" s="45"/>
      <c r="T18" s="45"/>
    </row>
    <row r="19" spans="1:20" ht="25.5">
      <c r="A19" s="16" t="s">
        <v>316</v>
      </c>
      <c r="B19" s="13" t="s">
        <v>29</v>
      </c>
      <c r="C19" s="13"/>
      <c r="D19" s="324"/>
      <c r="E19" s="324"/>
      <c r="F19" s="324"/>
      <c r="G19" s="324"/>
      <c r="Q19" s="45"/>
      <c r="R19" s="45"/>
      <c r="S19" s="45"/>
      <c r="T19" s="45"/>
    </row>
    <row r="20" spans="1:20" ht="51">
      <c r="A20" s="16" t="s">
        <v>317</v>
      </c>
      <c r="B20" s="13" t="s">
        <v>30</v>
      </c>
      <c r="C20" s="13"/>
      <c r="D20" s="324"/>
      <c r="E20" s="324"/>
      <c r="F20" s="324"/>
      <c r="G20" s="324"/>
      <c r="Q20" s="45"/>
      <c r="R20" s="45"/>
      <c r="S20" s="45"/>
      <c r="T20" s="45"/>
    </row>
    <row r="21" spans="1:20" ht="25.5">
      <c r="A21" s="16" t="s">
        <v>318</v>
      </c>
      <c r="B21" s="13" t="s">
        <v>31</v>
      </c>
      <c r="C21" s="13"/>
      <c r="D21" s="324"/>
      <c r="E21" s="324"/>
      <c r="F21" s="324"/>
      <c r="G21" s="324"/>
      <c r="Q21" s="45"/>
      <c r="R21" s="45"/>
      <c r="S21" s="45"/>
      <c r="T21" s="45"/>
    </row>
    <row r="22" spans="1:20" ht="63.75">
      <c r="A22" s="16" t="s">
        <v>319</v>
      </c>
      <c r="B22" s="13" t="s">
        <v>32</v>
      </c>
      <c r="C22" s="13"/>
      <c r="D22" s="324"/>
      <c r="E22" s="323"/>
      <c r="F22" s="324"/>
      <c r="G22" s="324"/>
      <c r="Q22" s="45"/>
      <c r="R22" s="45"/>
      <c r="S22" s="45"/>
      <c r="T22" s="45"/>
    </row>
    <row r="23" spans="1:20" ht="25.5">
      <c r="A23" s="15" t="s">
        <v>320</v>
      </c>
      <c r="B23" s="13" t="s">
        <v>26</v>
      </c>
      <c r="C23" s="13"/>
      <c r="D23" s="323">
        <v>135722526</v>
      </c>
      <c r="E23" s="323">
        <v>135722526</v>
      </c>
      <c r="F23" s="323">
        <v>110897907</v>
      </c>
      <c r="G23" s="323">
        <v>110897907</v>
      </c>
      <c r="Q23" s="45"/>
      <c r="R23" s="45"/>
      <c r="S23" s="45"/>
      <c r="T23" s="45"/>
    </row>
    <row r="24" spans="1:20" ht="25.5">
      <c r="A24" s="16" t="s">
        <v>321</v>
      </c>
      <c r="B24" s="13" t="s">
        <v>25</v>
      </c>
      <c r="C24" s="13"/>
      <c r="D24" s="325">
        <v>135722526</v>
      </c>
      <c r="E24" s="324">
        <v>135722526</v>
      </c>
      <c r="F24" s="325">
        <v>110897907</v>
      </c>
      <c r="G24" s="325">
        <v>110897907</v>
      </c>
      <c r="Q24" s="45"/>
      <c r="R24" s="45"/>
      <c r="S24" s="45"/>
      <c r="T24" s="45"/>
    </row>
    <row r="25" spans="1:20" ht="51">
      <c r="A25" s="16" t="s">
        <v>322</v>
      </c>
      <c r="B25" s="13" t="s">
        <v>24</v>
      </c>
      <c r="C25" s="13"/>
      <c r="D25" s="324"/>
      <c r="E25" s="323"/>
      <c r="F25" s="324"/>
      <c r="G25" s="324"/>
      <c r="Q25" s="45"/>
      <c r="R25" s="45"/>
      <c r="S25" s="45"/>
      <c r="T25" s="45"/>
    </row>
    <row r="26" spans="1:20" ht="25.5">
      <c r="A26" s="16" t="s">
        <v>323</v>
      </c>
      <c r="B26" s="13" t="s">
        <v>23</v>
      </c>
      <c r="C26" s="13"/>
      <c r="D26" s="324"/>
      <c r="E26" s="323"/>
      <c r="F26" s="324"/>
      <c r="G26" s="324"/>
      <c r="Q26" s="45"/>
      <c r="R26" s="45"/>
      <c r="S26" s="45"/>
      <c r="T26" s="45"/>
    </row>
    <row r="27" spans="1:20" ht="51">
      <c r="A27" s="16" t="s">
        <v>324</v>
      </c>
      <c r="B27" s="13" t="s">
        <v>22</v>
      </c>
      <c r="C27" s="13"/>
      <c r="D27" s="324"/>
      <c r="E27" s="323"/>
      <c r="F27" s="324"/>
      <c r="G27" s="324"/>
      <c r="Q27" s="45"/>
      <c r="R27" s="45"/>
      <c r="S27" s="45"/>
      <c r="T27" s="45"/>
    </row>
    <row r="28" spans="1:20" ht="25.5">
      <c r="A28" s="16" t="s">
        <v>325</v>
      </c>
      <c r="B28" s="13" t="s">
        <v>33</v>
      </c>
      <c r="C28" s="13"/>
      <c r="D28" s="324"/>
      <c r="E28" s="323"/>
      <c r="F28" s="324"/>
      <c r="G28" s="324"/>
      <c r="Q28" s="45"/>
      <c r="R28" s="45"/>
      <c r="S28" s="45"/>
      <c r="T28" s="45"/>
    </row>
    <row r="29" spans="1:20" ht="25.5">
      <c r="A29" s="15" t="s">
        <v>326</v>
      </c>
      <c r="B29" s="19" t="s">
        <v>34</v>
      </c>
      <c r="C29" s="19"/>
      <c r="D29" s="323">
        <v>456850190</v>
      </c>
      <c r="E29" s="323">
        <v>456850190</v>
      </c>
      <c r="F29" s="323">
        <v>389311782</v>
      </c>
      <c r="G29" s="323">
        <v>389311782</v>
      </c>
      <c r="Q29" s="45"/>
      <c r="R29" s="45"/>
      <c r="S29" s="45"/>
      <c r="T29" s="45"/>
    </row>
    <row r="30" spans="1:20" ht="25.5">
      <c r="A30" s="16" t="s">
        <v>327</v>
      </c>
      <c r="B30" s="13" t="s">
        <v>35</v>
      </c>
      <c r="C30" s="13"/>
      <c r="D30" s="324">
        <v>206304118</v>
      </c>
      <c r="E30" s="324">
        <v>206304118</v>
      </c>
      <c r="F30" s="324">
        <v>144716888</v>
      </c>
      <c r="G30" s="324">
        <v>144716888</v>
      </c>
      <c r="Q30" s="45"/>
      <c r="R30" s="45"/>
      <c r="S30" s="45"/>
      <c r="T30" s="45"/>
    </row>
    <row r="31" spans="1:20" ht="25.5">
      <c r="A31" s="16" t="s">
        <v>328</v>
      </c>
      <c r="B31" s="13" t="s">
        <v>36</v>
      </c>
      <c r="C31" s="13"/>
      <c r="D31" s="324">
        <v>99869716</v>
      </c>
      <c r="E31" s="324">
        <v>99869716</v>
      </c>
      <c r="F31" s="324">
        <v>90401499</v>
      </c>
      <c r="G31" s="324">
        <v>90401499</v>
      </c>
      <c r="Q31" s="45"/>
      <c r="R31" s="45"/>
      <c r="S31" s="45"/>
      <c r="T31" s="45"/>
    </row>
    <row r="32" spans="1:20" ht="25.5">
      <c r="A32" s="16" t="s">
        <v>329</v>
      </c>
      <c r="B32" s="13" t="s">
        <v>37</v>
      </c>
      <c r="C32" s="13"/>
      <c r="D32" s="324">
        <v>16500000</v>
      </c>
      <c r="E32" s="324">
        <v>16500000</v>
      </c>
      <c r="F32" s="324">
        <v>16500000</v>
      </c>
      <c r="G32" s="324">
        <v>16500000</v>
      </c>
      <c r="Q32" s="45"/>
      <c r="R32" s="45"/>
      <c r="S32" s="45"/>
      <c r="T32" s="45"/>
    </row>
    <row r="33" spans="1:20" ht="25.5">
      <c r="A33" s="16" t="s">
        <v>330</v>
      </c>
      <c r="B33" s="13" t="s">
        <v>38</v>
      </c>
      <c r="C33" s="13"/>
      <c r="D33" s="324">
        <v>49500000</v>
      </c>
      <c r="E33" s="324">
        <v>49500000</v>
      </c>
      <c r="F33" s="324">
        <v>49500000</v>
      </c>
      <c r="G33" s="324">
        <v>49500000</v>
      </c>
      <c r="Q33" s="45"/>
      <c r="R33" s="45"/>
      <c r="S33" s="45"/>
      <c r="T33" s="45"/>
    </row>
    <row r="34" spans="1:20" ht="25.5">
      <c r="A34" s="18" t="s">
        <v>331</v>
      </c>
      <c r="B34" s="13" t="s">
        <v>39</v>
      </c>
      <c r="C34" s="13"/>
      <c r="D34" s="324">
        <v>39600000</v>
      </c>
      <c r="E34" s="324">
        <v>39600000</v>
      </c>
      <c r="F34" s="324">
        <v>39600000</v>
      </c>
      <c r="G34" s="324">
        <v>39600000</v>
      </c>
      <c r="Q34" s="45"/>
      <c r="R34" s="45"/>
      <c r="S34" s="45"/>
      <c r="T34" s="45"/>
    </row>
    <row r="35" spans="1:20" ht="25.5">
      <c r="A35" s="16" t="s">
        <v>341</v>
      </c>
      <c r="B35" s="13">
        <v>20.6</v>
      </c>
      <c r="C35" s="13"/>
      <c r="D35" s="324">
        <v>45000000</v>
      </c>
      <c r="E35" s="324">
        <v>45000000</v>
      </c>
      <c r="F35" s="324">
        <v>45000000</v>
      </c>
      <c r="G35" s="324">
        <v>45000000</v>
      </c>
      <c r="Q35" s="45"/>
      <c r="R35" s="45"/>
      <c r="S35" s="45"/>
      <c r="T35" s="45"/>
    </row>
    <row r="36" spans="1:20" ht="25.5">
      <c r="A36" s="16" t="s">
        <v>466</v>
      </c>
      <c r="B36" s="13">
        <v>20.7</v>
      </c>
      <c r="C36" s="13"/>
      <c r="D36" s="324"/>
      <c r="E36" s="324"/>
      <c r="F36" s="324"/>
      <c r="G36" s="324"/>
      <c r="Q36" s="45"/>
      <c r="R36" s="45"/>
      <c r="S36" s="45"/>
      <c r="T36" s="45"/>
    </row>
    <row r="37" spans="1:20" ht="25.5">
      <c r="A37" s="16" t="s">
        <v>467</v>
      </c>
      <c r="B37" s="13">
        <v>20.8</v>
      </c>
      <c r="C37" s="13"/>
      <c r="D37" s="324"/>
      <c r="E37" s="324"/>
      <c r="F37" s="324"/>
      <c r="G37" s="324"/>
      <c r="Q37" s="45"/>
      <c r="R37" s="45"/>
      <c r="S37" s="45"/>
      <c r="T37" s="45"/>
    </row>
    <row r="38" spans="1:20" ht="25.5">
      <c r="A38" s="16" t="s">
        <v>468</v>
      </c>
      <c r="B38" s="13">
        <v>20.9</v>
      </c>
      <c r="C38" s="13"/>
      <c r="D38" s="324"/>
      <c r="E38" s="324"/>
      <c r="F38" s="324"/>
      <c r="G38" s="324"/>
      <c r="Q38" s="45"/>
      <c r="R38" s="45"/>
      <c r="S38" s="45"/>
      <c r="T38" s="45"/>
    </row>
    <row r="39" spans="1:20" ht="25.5">
      <c r="A39" s="16" t="s">
        <v>469</v>
      </c>
      <c r="B39" s="65">
        <v>20.100000000000001</v>
      </c>
      <c r="C39" s="13"/>
      <c r="D39" s="324">
        <v>76356</v>
      </c>
      <c r="E39" s="324">
        <v>76356</v>
      </c>
      <c r="F39" s="324">
        <v>3593395</v>
      </c>
      <c r="G39" s="324">
        <v>3593395</v>
      </c>
      <c r="Q39" s="45"/>
      <c r="R39" s="45"/>
      <c r="S39" s="45"/>
      <c r="T39" s="45"/>
    </row>
    <row r="40" spans="1:20" ht="38.25">
      <c r="A40" s="15" t="s">
        <v>332</v>
      </c>
      <c r="B40" s="20" t="s">
        <v>40</v>
      </c>
      <c r="C40" s="19"/>
      <c r="D40" s="323">
        <v>4243576404</v>
      </c>
      <c r="E40" s="323">
        <v>4243576404</v>
      </c>
      <c r="F40" s="323">
        <v>-824804050</v>
      </c>
      <c r="G40" s="323">
        <v>-824804050</v>
      </c>
      <c r="Q40" s="45"/>
      <c r="R40" s="45"/>
      <c r="S40" s="45"/>
      <c r="T40" s="45"/>
    </row>
    <row r="41" spans="1:20" ht="25.5">
      <c r="A41" s="15" t="s">
        <v>333</v>
      </c>
      <c r="B41" s="20" t="s">
        <v>41</v>
      </c>
      <c r="C41" s="19"/>
      <c r="D41" s="323"/>
      <c r="E41" s="323"/>
      <c r="F41" s="323"/>
      <c r="G41" s="323"/>
      <c r="Q41" s="45"/>
      <c r="R41" s="45"/>
      <c r="S41" s="45"/>
      <c r="T41" s="45"/>
    </row>
    <row r="42" spans="1:20" ht="25.5">
      <c r="A42" s="16" t="s">
        <v>334</v>
      </c>
      <c r="B42" s="17" t="s">
        <v>42</v>
      </c>
      <c r="C42" s="13"/>
      <c r="D42" s="324"/>
      <c r="E42" s="323"/>
      <c r="F42" s="324"/>
      <c r="G42" s="324"/>
      <c r="Q42" s="45"/>
      <c r="R42" s="45"/>
      <c r="S42" s="45"/>
      <c r="T42" s="45"/>
    </row>
    <row r="43" spans="1:20" ht="25.5">
      <c r="A43" s="16" t="s">
        <v>335</v>
      </c>
      <c r="B43" s="17" t="s">
        <v>43</v>
      </c>
      <c r="C43" s="13"/>
      <c r="D43" s="324"/>
      <c r="E43" s="323"/>
      <c r="F43" s="324"/>
      <c r="G43" s="324"/>
      <c r="Q43" s="45"/>
      <c r="R43" s="45"/>
      <c r="S43" s="45"/>
      <c r="T43" s="45"/>
    </row>
    <row r="44" spans="1:20" ht="25.5">
      <c r="A44" s="15" t="s">
        <v>336</v>
      </c>
      <c r="B44" s="20" t="s">
        <v>21</v>
      </c>
      <c r="C44" s="19"/>
      <c r="D44" s="323">
        <v>4243576404</v>
      </c>
      <c r="E44" s="323">
        <v>4243576404</v>
      </c>
      <c r="F44" s="323">
        <v>-824804050</v>
      </c>
      <c r="G44" s="323">
        <v>-824804050</v>
      </c>
      <c r="Q44" s="45"/>
      <c r="R44" s="45"/>
      <c r="S44" s="45"/>
      <c r="T44" s="45"/>
    </row>
    <row r="45" spans="1:20" ht="25.5">
      <c r="A45" s="16" t="s">
        <v>337</v>
      </c>
      <c r="B45" s="17" t="s">
        <v>20</v>
      </c>
      <c r="C45" s="13"/>
      <c r="D45" s="324">
        <v>3047338731</v>
      </c>
      <c r="E45" s="324">
        <v>3047338731</v>
      </c>
      <c r="F45" s="324">
        <v>-1820189915</v>
      </c>
      <c r="G45" s="324">
        <v>-1820189915</v>
      </c>
      <c r="Q45" s="45"/>
      <c r="R45" s="45"/>
      <c r="S45" s="45"/>
      <c r="T45" s="45"/>
    </row>
    <row r="46" spans="1:20" ht="25.5">
      <c r="A46" s="16" t="s">
        <v>338</v>
      </c>
      <c r="B46" s="17" t="s">
        <v>19</v>
      </c>
      <c r="C46" s="13"/>
      <c r="D46" s="324">
        <v>1196237673</v>
      </c>
      <c r="E46" s="324">
        <v>1196237673</v>
      </c>
      <c r="F46" s="324">
        <v>995385865</v>
      </c>
      <c r="G46" s="324">
        <v>995385865</v>
      </c>
      <c r="Q46" s="45"/>
      <c r="R46" s="45"/>
      <c r="S46" s="45"/>
      <c r="T46" s="45"/>
    </row>
    <row r="47" spans="1:20" ht="25.5">
      <c r="A47" s="15" t="s">
        <v>339</v>
      </c>
      <c r="B47" s="20" t="s">
        <v>44</v>
      </c>
      <c r="C47" s="19"/>
      <c r="D47" s="323"/>
      <c r="E47" s="323"/>
      <c r="F47" s="323"/>
      <c r="G47" s="323"/>
      <c r="Q47" s="45"/>
      <c r="R47" s="45"/>
      <c r="S47" s="45"/>
      <c r="T47" s="45"/>
    </row>
    <row r="48" spans="1:20" ht="25.5">
      <c r="A48" s="15" t="s">
        <v>340</v>
      </c>
      <c r="B48" s="20" t="s">
        <v>45</v>
      </c>
      <c r="C48" s="19"/>
      <c r="D48" s="323">
        <v>4243576404</v>
      </c>
      <c r="E48" s="323">
        <v>4243576404</v>
      </c>
      <c r="F48" s="323">
        <v>-824804050</v>
      </c>
      <c r="G48" s="323">
        <v>-824804050</v>
      </c>
      <c r="Q48" s="45"/>
      <c r="R48" s="45"/>
      <c r="S48" s="45"/>
      <c r="T48" s="45"/>
    </row>
    <row r="49" spans="1:12">
      <c r="A49" s="14"/>
      <c r="B49" s="14"/>
      <c r="C49" s="14"/>
      <c r="D49" s="14"/>
      <c r="E49" s="14"/>
      <c r="F49" s="14"/>
      <c r="G49" s="14"/>
    </row>
    <row r="51" spans="1:12" s="154" customFormat="1">
      <c r="A51" s="34" t="s">
        <v>176</v>
      </c>
      <c r="B51" s="35"/>
      <c r="C51" s="36"/>
      <c r="D51" s="36"/>
      <c r="E51" s="37" t="s">
        <v>177</v>
      </c>
      <c r="F51" s="38"/>
      <c r="G51" s="38"/>
      <c r="H51" s="267"/>
      <c r="I51" s="267"/>
      <c r="J51" s="267"/>
      <c r="K51" s="267"/>
      <c r="L51" s="267"/>
    </row>
    <row r="52" spans="1:12" s="154" customFormat="1">
      <c r="A52" s="35" t="s">
        <v>178</v>
      </c>
      <c r="B52" s="35"/>
      <c r="C52" s="36"/>
      <c r="D52" s="36"/>
      <c r="E52" s="36" t="s">
        <v>179</v>
      </c>
      <c r="F52" s="38"/>
      <c r="G52" s="38"/>
      <c r="H52" s="267"/>
      <c r="I52" s="267"/>
      <c r="J52" s="267"/>
      <c r="K52" s="267"/>
      <c r="L52" s="267"/>
    </row>
    <row r="53" spans="1:12" s="154" customFormat="1">
      <c r="A53" s="35"/>
      <c r="B53" s="35"/>
      <c r="C53" s="36"/>
      <c r="D53" s="36"/>
      <c r="E53" s="36"/>
      <c r="F53" s="38"/>
      <c r="G53" s="38"/>
      <c r="H53" s="267"/>
      <c r="I53" s="267"/>
      <c r="J53" s="267"/>
      <c r="K53" s="267"/>
      <c r="L53" s="267"/>
    </row>
    <row r="54" spans="1:12" s="154" customFormat="1">
      <c r="A54" s="35"/>
      <c r="B54" s="35"/>
      <c r="C54" s="36"/>
      <c r="D54" s="36"/>
      <c r="E54" s="36"/>
      <c r="F54" s="38"/>
      <c r="G54" s="38"/>
      <c r="H54" s="267"/>
      <c r="I54" s="267"/>
      <c r="J54" s="267"/>
      <c r="K54" s="267"/>
      <c r="L54" s="267"/>
    </row>
    <row r="55" spans="1:12" s="154" customFormat="1">
      <c r="A55" s="35"/>
      <c r="B55" s="35"/>
      <c r="C55" s="36"/>
      <c r="D55" s="36"/>
      <c r="E55" s="36"/>
      <c r="F55" s="38"/>
      <c r="G55" s="38"/>
      <c r="H55" s="267"/>
      <c r="I55" s="267"/>
      <c r="J55" s="267"/>
      <c r="K55" s="267"/>
      <c r="L55" s="267"/>
    </row>
    <row r="56" spans="1:12" s="154" customFormat="1">
      <c r="A56" s="35"/>
      <c r="B56" s="35"/>
      <c r="C56" s="36"/>
      <c r="D56" s="36"/>
      <c r="E56" s="36"/>
      <c r="F56" s="38"/>
      <c r="G56" s="38"/>
      <c r="H56" s="267"/>
      <c r="I56" s="267"/>
      <c r="J56" s="267"/>
      <c r="K56" s="267"/>
      <c r="L56" s="267"/>
    </row>
    <row r="57" spans="1:12" s="154" customFormat="1">
      <c r="A57" s="35"/>
      <c r="B57" s="35"/>
      <c r="C57" s="36"/>
      <c r="D57" s="36"/>
      <c r="E57" s="36"/>
      <c r="F57" s="38"/>
      <c r="G57" s="38"/>
      <c r="H57" s="267"/>
      <c r="I57" s="267"/>
      <c r="J57" s="267"/>
      <c r="K57" s="267"/>
      <c r="L57" s="267"/>
    </row>
    <row r="58" spans="1:12" s="154" customFormat="1">
      <c r="A58" s="35"/>
      <c r="B58" s="35"/>
      <c r="C58" s="36"/>
      <c r="D58" s="36"/>
      <c r="E58" s="36"/>
      <c r="F58" s="38"/>
      <c r="G58" s="38"/>
      <c r="H58" s="267"/>
      <c r="I58" s="267"/>
      <c r="J58" s="267"/>
      <c r="K58" s="267"/>
      <c r="L58" s="267"/>
    </row>
    <row r="59" spans="1:12" s="154" customFormat="1">
      <c r="A59" s="39"/>
      <c r="B59" s="39"/>
      <c r="C59" s="36"/>
      <c r="D59" s="36"/>
      <c r="E59" s="40"/>
      <c r="F59" s="41"/>
      <c r="G59" s="38"/>
      <c r="H59" s="267"/>
      <c r="I59" s="267"/>
      <c r="J59" s="267"/>
      <c r="K59" s="267"/>
      <c r="L59" s="267"/>
    </row>
    <row r="60" spans="1:12" s="154" customFormat="1">
      <c r="A60" s="34" t="s">
        <v>238</v>
      </c>
      <c r="B60" s="35"/>
      <c r="C60" s="36"/>
      <c r="D60" s="36"/>
      <c r="E60" s="37" t="s">
        <v>472</v>
      </c>
      <c r="F60" s="38"/>
      <c r="G60" s="38"/>
      <c r="H60" s="267"/>
      <c r="I60" s="267"/>
      <c r="J60" s="267"/>
      <c r="K60" s="267"/>
      <c r="L60" s="267"/>
    </row>
    <row r="61" spans="1:12" s="154" customFormat="1">
      <c r="A61" s="34"/>
      <c r="B61" s="35"/>
      <c r="C61" s="36"/>
      <c r="D61" s="36"/>
      <c r="E61" s="37"/>
      <c r="F61" s="38"/>
      <c r="G61" s="38"/>
      <c r="H61" s="267"/>
      <c r="I61" s="267"/>
      <c r="J61" s="267"/>
      <c r="K61" s="267"/>
      <c r="L61" s="267"/>
    </row>
    <row r="62" spans="1:12" s="154" customFormat="1">
      <c r="A62" s="32"/>
      <c r="B62" s="35"/>
      <c r="C62" s="36"/>
      <c r="D62" s="36"/>
      <c r="E62" s="36"/>
      <c r="F62" s="38"/>
      <c r="G62" s="38"/>
      <c r="H62" s="267"/>
      <c r="I62" s="267"/>
      <c r="J62" s="267"/>
      <c r="K62" s="267"/>
      <c r="L62" s="267"/>
    </row>
    <row r="63" spans="1:12">
      <c r="A63" s="33"/>
      <c r="B63" s="33"/>
      <c r="D63" s="32"/>
      <c r="E63" s="42"/>
      <c r="F63" s="32"/>
      <c r="G63" s="32"/>
    </row>
  </sheetData>
  <protectedRanges>
    <protectedRange sqref="C26:D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31496062992125984" top="0.47244094488188981" bottom="0.47244094488188981" header="0.31496062992125984" footer="0.31496062992125984"/>
  <pageSetup paperSize="9" scale="7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tabSelected="1" view="pageBreakPreview" zoomScaleNormal="100" zoomScaleSheetLayoutView="100" workbookViewId="0">
      <selection activeCell="A15" sqref="A15"/>
    </sheetView>
  </sheetViews>
  <sheetFormatPr defaultRowHeight="12.75"/>
  <cols>
    <col min="1" max="1" width="48.7109375" style="29" customWidth="1"/>
    <col min="2" max="2" width="12.28515625" style="29" customWidth="1"/>
    <col min="3" max="3" width="9.28515625" style="29" customWidth="1"/>
    <col min="4" max="4" width="24.5703125" style="29" customWidth="1"/>
    <col min="5" max="5" width="27.85546875" style="29" customWidth="1"/>
    <col min="6" max="6" width="24.5703125" style="138" customWidth="1"/>
    <col min="7" max="7" width="20.7109375" style="29" customWidth="1"/>
    <col min="8" max="8" width="20.7109375" style="29" bestFit="1" customWidth="1"/>
    <col min="9" max="9" width="23.85546875" style="29" bestFit="1" customWidth="1"/>
    <col min="10" max="16384" width="9.140625" style="29"/>
  </cols>
  <sheetData>
    <row r="1" spans="1:11" ht="27" customHeight="1">
      <c r="A1" s="458" t="s">
        <v>236</v>
      </c>
      <c r="B1" s="458"/>
      <c r="C1" s="458"/>
      <c r="D1" s="458"/>
      <c r="E1" s="458"/>
    </row>
    <row r="2" spans="1:11" ht="35.25" customHeight="1">
      <c r="A2" s="459" t="s">
        <v>171</v>
      </c>
      <c r="B2" s="459"/>
      <c r="C2" s="459"/>
      <c r="D2" s="459"/>
      <c r="E2" s="459"/>
    </row>
    <row r="3" spans="1:11">
      <c r="A3" s="460" t="s">
        <v>180</v>
      </c>
      <c r="B3" s="460"/>
      <c r="C3" s="460"/>
      <c r="D3" s="460"/>
      <c r="E3" s="460"/>
    </row>
    <row r="4" spans="1:11" ht="19.5" customHeight="1">
      <c r="A4" s="460"/>
      <c r="B4" s="460"/>
      <c r="C4" s="460"/>
      <c r="D4" s="460"/>
      <c r="E4" s="460"/>
    </row>
    <row r="5" spans="1:11" s="140" customFormat="1">
      <c r="A5" s="465" t="str">
        <f>'ngay thang'!B10</f>
        <v>Quý 1 năm 2024/Quarter I 2024</v>
      </c>
      <c r="B5" s="465"/>
      <c r="C5" s="465"/>
      <c r="D5" s="465"/>
      <c r="E5" s="465"/>
      <c r="F5" s="139"/>
    </row>
    <row r="6" spans="1:11" ht="0.75" customHeight="1">
      <c r="A6" s="359"/>
      <c r="B6" s="359"/>
      <c r="C6" s="359"/>
      <c r="D6" s="359"/>
      <c r="E6" s="359"/>
    </row>
    <row r="7" spans="1:11" ht="25.5">
      <c r="A7" s="355" t="s">
        <v>244</v>
      </c>
      <c r="B7" s="443" t="s">
        <v>471</v>
      </c>
      <c r="C7" s="443"/>
      <c r="D7" s="443"/>
      <c r="E7" s="443"/>
    </row>
    <row r="8" spans="1:11" ht="25.5">
      <c r="A8" s="354" t="s">
        <v>243</v>
      </c>
      <c r="B8" s="441" t="s">
        <v>245</v>
      </c>
      <c r="C8" s="441"/>
      <c r="D8" s="441"/>
      <c r="E8" s="441"/>
    </row>
    <row r="9" spans="1:11" ht="25.5">
      <c r="A9" s="355" t="s">
        <v>246</v>
      </c>
      <c r="B9" s="443" t="s">
        <v>625</v>
      </c>
      <c r="C9" s="443"/>
      <c r="D9" s="443"/>
      <c r="E9" s="443"/>
    </row>
    <row r="10" spans="1:11" ht="25.5">
      <c r="A10" s="354" t="s">
        <v>247</v>
      </c>
      <c r="B10" s="441" t="str">
        <f>'ngay thang'!B14</f>
        <v>Ngày 09 tháng 04 năm 2024
09 Apr 2024</v>
      </c>
      <c r="C10" s="441"/>
      <c r="D10" s="441"/>
      <c r="E10" s="441"/>
    </row>
    <row r="12" spans="1:11" s="32" customFormat="1" ht="48.75" customHeight="1">
      <c r="A12" s="14" t="s">
        <v>173</v>
      </c>
      <c r="B12" s="14" t="s">
        <v>174</v>
      </c>
      <c r="C12" s="43" t="s">
        <v>175</v>
      </c>
      <c r="D12" s="43" t="str">
        <f>'ngay thang'!B16</f>
        <v>KỲ BÁO CÁO/ THIS PERIOD
31/03/2024</v>
      </c>
      <c r="E12" s="43" t="str">
        <f>'ngay thang'!C16</f>
        <v>KỲ BÁO CÁO/ THIS PERIOD
31/12/2023</v>
      </c>
      <c r="F12" s="141"/>
    </row>
    <row r="13" spans="1:11" s="32" customFormat="1" ht="25.5">
      <c r="A13" s="395" t="s">
        <v>349</v>
      </c>
      <c r="B13" s="395" t="s">
        <v>46</v>
      </c>
      <c r="C13" s="396"/>
      <c r="D13" s="397"/>
      <c r="E13" s="398"/>
      <c r="F13" s="141"/>
    </row>
    <row r="14" spans="1:11" s="32" customFormat="1" ht="25.5">
      <c r="A14" s="395" t="s">
        <v>350</v>
      </c>
      <c r="B14" s="399" t="s">
        <v>0</v>
      </c>
      <c r="C14" s="400"/>
      <c r="D14" s="401">
        <v>11535716193</v>
      </c>
      <c r="E14" s="401">
        <v>4132461184</v>
      </c>
      <c r="F14" s="44"/>
      <c r="G14" s="44"/>
      <c r="H14" s="70"/>
      <c r="I14" s="70"/>
      <c r="J14" s="70"/>
      <c r="K14" s="70"/>
    </row>
    <row r="15" spans="1:11" s="32" customFormat="1" ht="25.5">
      <c r="A15" s="402" t="s">
        <v>351</v>
      </c>
      <c r="B15" s="403" t="s">
        <v>47</v>
      </c>
      <c r="C15" s="13"/>
      <c r="D15" s="325">
        <v>11535716193</v>
      </c>
      <c r="E15" s="325">
        <v>4132461184</v>
      </c>
      <c r="F15" s="44"/>
      <c r="G15" s="44"/>
      <c r="H15" s="70"/>
      <c r="I15" s="70"/>
      <c r="J15" s="70"/>
      <c r="K15" s="70"/>
    </row>
    <row r="16" spans="1:11" s="32" customFormat="1" ht="25.5">
      <c r="A16" s="402" t="s">
        <v>352</v>
      </c>
      <c r="B16" s="403" t="s">
        <v>48</v>
      </c>
      <c r="C16" s="13"/>
      <c r="D16" s="325"/>
      <c r="E16" s="325"/>
      <c r="F16" s="44"/>
      <c r="G16" s="44"/>
      <c r="H16" s="70"/>
      <c r="I16" s="70"/>
      <c r="J16" s="70"/>
      <c r="K16" s="70"/>
    </row>
    <row r="17" spans="1:11" s="32" customFormat="1" ht="25.5">
      <c r="A17" s="395" t="s">
        <v>353</v>
      </c>
      <c r="B17" s="399" t="s">
        <v>1</v>
      </c>
      <c r="C17" s="19"/>
      <c r="D17" s="404">
        <v>72728866500</v>
      </c>
      <c r="E17" s="404">
        <v>61288041650</v>
      </c>
      <c r="F17" s="44"/>
      <c r="G17" s="44"/>
      <c r="H17" s="70"/>
      <c r="I17" s="70"/>
      <c r="J17" s="70"/>
      <c r="K17" s="70"/>
    </row>
    <row r="18" spans="1:11" s="32" customFormat="1" ht="25.5">
      <c r="A18" s="402" t="s">
        <v>354</v>
      </c>
      <c r="B18" s="403" t="s">
        <v>2</v>
      </c>
      <c r="C18" s="13"/>
      <c r="D18" s="325">
        <v>72728866500</v>
      </c>
      <c r="E18" s="325">
        <v>61288041650</v>
      </c>
      <c r="F18" s="44"/>
      <c r="G18" s="44"/>
      <c r="H18" s="70"/>
      <c r="I18" s="70"/>
      <c r="J18" s="70"/>
      <c r="K18" s="70"/>
    </row>
    <row r="19" spans="1:11" s="32" customFormat="1" ht="25.5">
      <c r="A19" s="402" t="s">
        <v>286</v>
      </c>
      <c r="B19" s="403">
        <v>121.1</v>
      </c>
      <c r="C19" s="13"/>
      <c r="D19" s="325">
        <v>72728866500</v>
      </c>
      <c r="E19" s="325">
        <v>61288041650</v>
      </c>
      <c r="F19" s="44"/>
      <c r="G19" s="44"/>
      <c r="H19" s="70"/>
      <c r="I19" s="70"/>
      <c r="J19" s="70"/>
      <c r="K19" s="70"/>
    </row>
    <row r="20" spans="1:11" s="32" customFormat="1" ht="25.5">
      <c r="A20" s="402" t="s">
        <v>287</v>
      </c>
      <c r="B20" s="403">
        <v>121.2</v>
      </c>
      <c r="C20" s="13"/>
      <c r="D20" s="325"/>
      <c r="E20" s="325"/>
      <c r="F20" s="44"/>
      <c r="G20" s="44"/>
      <c r="H20" s="70"/>
      <c r="I20" s="70"/>
      <c r="J20" s="70"/>
      <c r="K20" s="70"/>
    </row>
    <row r="21" spans="1:11" s="32" customFormat="1" ht="25.5">
      <c r="A21" s="402" t="s">
        <v>288</v>
      </c>
      <c r="B21" s="403">
        <v>121.3</v>
      </c>
      <c r="C21" s="13"/>
      <c r="D21" s="325"/>
      <c r="E21" s="325"/>
      <c r="F21" s="44"/>
      <c r="G21" s="44"/>
      <c r="H21" s="70"/>
      <c r="I21" s="70"/>
      <c r="J21" s="70"/>
      <c r="K21" s="70"/>
    </row>
    <row r="22" spans="1:11" s="32" customFormat="1" ht="25.5">
      <c r="A22" s="402" t="s">
        <v>289</v>
      </c>
      <c r="B22" s="403">
        <v>121.4</v>
      </c>
      <c r="C22" s="13"/>
      <c r="D22" s="325"/>
      <c r="E22" s="325"/>
      <c r="F22" s="44"/>
      <c r="G22" s="44"/>
      <c r="H22" s="70"/>
      <c r="I22" s="70"/>
      <c r="J22" s="70"/>
      <c r="K22" s="70"/>
    </row>
    <row r="23" spans="1:11" s="32" customFormat="1" ht="25.5">
      <c r="A23" s="402" t="s">
        <v>355</v>
      </c>
      <c r="B23" s="403" t="s">
        <v>49</v>
      </c>
      <c r="C23" s="405"/>
      <c r="D23" s="325"/>
      <c r="E23" s="325"/>
      <c r="F23" s="44"/>
      <c r="G23" s="44"/>
      <c r="H23" s="70"/>
      <c r="I23" s="70"/>
      <c r="J23" s="70"/>
      <c r="K23" s="70"/>
    </row>
    <row r="24" spans="1:11" s="32" customFormat="1" ht="25.5">
      <c r="A24" s="395" t="s">
        <v>356</v>
      </c>
      <c r="B24" s="406" t="s">
        <v>3</v>
      </c>
      <c r="C24" s="400"/>
      <c r="D24" s="404"/>
      <c r="E24" s="404">
        <v>123600000</v>
      </c>
      <c r="F24" s="44"/>
      <c r="G24" s="44"/>
      <c r="H24" s="70"/>
      <c r="I24" s="70"/>
      <c r="J24" s="70"/>
      <c r="K24" s="70"/>
    </row>
    <row r="25" spans="1:11" s="32" customFormat="1" ht="25.5">
      <c r="A25" s="402" t="s">
        <v>357</v>
      </c>
      <c r="B25" s="403" t="s">
        <v>4</v>
      </c>
      <c r="C25" s="405"/>
      <c r="D25" s="325"/>
      <c r="E25" s="325">
        <v>123600000</v>
      </c>
      <c r="F25" s="44"/>
      <c r="G25" s="44"/>
      <c r="H25" s="70"/>
      <c r="I25" s="70"/>
      <c r="J25" s="70"/>
      <c r="K25" s="70"/>
    </row>
    <row r="26" spans="1:11" s="32" customFormat="1" ht="25.5">
      <c r="A26" s="402" t="s">
        <v>358</v>
      </c>
      <c r="B26" s="407" t="s">
        <v>248</v>
      </c>
      <c r="C26" s="405"/>
      <c r="D26" s="325"/>
      <c r="E26" s="325"/>
      <c r="F26" s="44"/>
      <c r="G26" s="44"/>
      <c r="H26" s="70"/>
      <c r="I26" s="70"/>
      <c r="J26" s="70"/>
      <c r="K26" s="70"/>
    </row>
    <row r="27" spans="1:11" s="32" customFormat="1" ht="25.5">
      <c r="A27" s="402" t="s">
        <v>359</v>
      </c>
      <c r="B27" s="403" t="s">
        <v>50</v>
      </c>
      <c r="C27" s="13"/>
      <c r="D27" s="325"/>
      <c r="E27" s="325"/>
      <c r="F27" s="44"/>
      <c r="G27" s="44"/>
      <c r="H27" s="70"/>
      <c r="I27" s="70"/>
      <c r="J27" s="70"/>
      <c r="K27" s="70"/>
    </row>
    <row r="28" spans="1:11" s="32" customFormat="1" ht="25.5">
      <c r="A28" s="402" t="s">
        <v>360</v>
      </c>
      <c r="B28" s="403" t="s">
        <v>51</v>
      </c>
      <c r="C28" s="13"/>
      <c r="D28" s="325"/>
      <c r="E28" s="325"/>
      <c r="F28" s="44"/>
      <c r="G28" s="44"/>
      <c r="H28" s="70"/>
      <c r="I28" s="70"/>
      <c r="J28" s="70"/>
      <c r="K28" s="70"/>
    </row>
    <row r="29" spans="1:11" s="32" customFormat="1" ht="51">
      <c r="A29" s="402" t="s">
        <v>361</v>
      </c>
      <c r="B29" s="403" t="s">
        <v>249</v>
      </c>
      <c r="C29" s="13"/>
      <c r="D29" s="325"/>
      <c r="E29" s="325"/>
      <c r="F29" s="44"/>
      <c r="G29" s="44"/>
      <c r="H29" s="70"/>
      <c r="I29" s="70"/>
      <c r="J29" s="70"/>
      <c r="K29" s="70"/>
    </row>
    <row r="30" spans="1:11" s="32" customFormat="1" ht="25.5">
      <c r="A30" s="402" t="s">
        <v>362</v>
      </c>
      <c r="B30" s="403" t="s">
        <v>52</v>
      </c>
      <c r="C30" s="13"/>
      <c r="D30" s="325"/>
      <c r="E30" s="325"/>
      <c r="F30" s="44"/>
      <c r="G30" s="44"/>
      <c r="H30" s="70"/>
      <c r="I30" s="70"/>
      <c r="J30" s="70"/>
      <c r="K30" s="70"/>
    </row>
    <row r="31" spans="1:11" s="32" customFormat="1" ht="25.5">
      <c r="A31" s="402" t="s">
        <v>363</v>
      </c>
      <c r="B31" s="403" t="s">
        <v>53</v>
      </c>
      <c r="C31" s="13"/>
      <c r="D31" s="325"/>
      <c r="E31" s="325"/>
      <c r="F31" s="44"/>
      <c r="G31" s="44"/>
      <c r="H31" s="70"/>
      <c r="I31" s="70"/>
      <c r="J31" s="70"/>
      <c r="K31" s="70"/>
    </row>
    <row r="32" spans="1:11" s="32" customFormat="1" ht="25.5">
      <c r="A32" s="402" t="s">
        <v>364</v>
      </c>
      <c r="B32" s="403" t="s">
        <v>54</v>
      </c>
      <c r="C32" s="13"/>
      <c r="D32" s="325"/>
      <c r="E32" s="325"/>
      <c r="F32" s="44"/>
      <c r="G32" s="44"/>
      <c r="H32" s="70"/>
      <c r="I32" s="70"/>
      <c r="J32" s="70"/>
      <c r="K32" s="70"/>
    </row>
    <row r="33" spans="1:11" s="32" customFormat="1" ht="25.5">
      <c r="A33" s="395" t="s">
        <v>365</v>
      </c>
      <c r="B33" s="399" t="s">
        <v>55</v>
      </c>
      <c r="C33" s="19"/>
      <c r="D33" s="408">
        <v>84264582693</v>
      </c>
      <c r="E33" s="404">
        <v>65544102834</v>
      </c>
      <c r="F33" s="44"/>
      <c r="G33" s="44"/>
      <c r="H33" s="70"/>
      <c r="I33" s="70"/>
      <c r="J33" s="70"/>
      <c r="K33" s="70"/>
    </row>
    <row r="34" spans="1:11" s="32" customFormat="1" ht="25.5">
      <c r="A34" s="395" t="s">
        <v>366</v>
      </c>
      <c r="B34" s="399" t="s">
        <v>56</v>
      </c>
      <c r="C34" s="19"/>
      <c r="D34" s="325"/>
      <c r="E34" s="404"/>
      <c r="F34" s="44"/>
      <c r="G34" s="44"/>
      <c r="H34" s="70"/>
      <c r="I34" s="70"/>
      <c r="J34" s="70"/>
      <c r="K34" s="70"/>
    </row>
    <row r="35" spans="1:11" s="32" customFormat="1" ht="25.5">
      <c r="A35" s="402" t="s">
        <v>367</v>
      </c>
      <c r="B35" s="403" t="s">
        <v>6</v>
      </c>
      <c r="C35" s="13"/>
      <c r="D35" s="325"/>
      <c r="E35" s="325"/>
      <c r="F35" s="44"/>
      <c r="G35" s="44"/>
      <c r="H35" s="70"/>
      <c r="I35" s="70"/>
      <c r="J35" s="70"/>
      <c r="K35" s="70"/>
    </row>
    <row r="36" spans="1:11" s="32" customFormat="1" ht="25.5">
      <c r="A36" s="402" t="s">
        <v>368</v>
      </c>
      <c r="B36" s="403" t="s">
        <v>7</v>
      </c>
      <c r="C36" s="13"/>
      <c r="D36" s="325">
        <v>6101685000</v>
      </c>
      <c r="E36" s="325"/>
      <c r="F36" s="44"/>
      <c r="G36" s="44"/>
      <c r="H36" s="70"/>
      <c r="I36" s="70"/>
      <c r="J36" s="70"/>
      <c r="K36" s="70"/>
    </row>
    <row r="37" spans="1:11" s="32" customFormat="1" ht="51">
      <c r="A37" s="402" t="s">
        <v>369</v>
      </c>
      <c r="B37" s="403" t="s">
        <v>57</v>
      </c>
      <c r="C37" s="13"/>
      <c r="D37" s="325">
        <v>14185907</v>
      </c>
      <c r="E37" s="324">
        <v>1824196</v>
      </c>
      <c r="F37" s="44"/>
      <c r="G37" s="44"/>
      <c r="H37" s="70"/>
      <c r="I37" s="70"/>
      <c r="J37" s="70"/>
      <c r="K37" s="70"/>
    </row>
    <row r="38" spans="1:11" s="32" customFormat="1" ht="25.5">
      <c r="A38" s="402" t="s">
        <v>370</v>
      </c>
      <c r="B38" s="403" t="s">
        <v>8</v>
      </c>
      <c r="C38" s="13"/>
      <c r="D38" s="324">
        <v>1531413</v>
      </c>
      <c r="E38" s="324">
        <v>184209</v>
      </c>
      <c r="F38" s="44"/>
      <c r="G38" s="44"/>
      <c r="H38" s="70"/>
      <c r="I38" s="70"/>
      <c r="J38" s="70"/>
      <c r="K38" s="70"/>
    </row>
    <row r="39" spans="1:11" s="32" customFormat="1" ht="25.5">
      <c r="A39" s="402" t="s">
        <v>371</v>
      </c>
      <c r="B39" s="403" t="s">
        <v>9</v>
      </c>
      <c r="C39" s="13"/>
      <c r="D39" s="325"/>
      <c r="E39" s="325"/>
      <c r="F39" s="44"/>
      <c r="G39" s="44"/>
      <c r="H39" s="70"/>
      <c r="I39" s="70"/>
      <c r="J39" s="70"/>
      <c r="K39" s="70"/>
    </row>
    <row r="40" spans="1:11" s="32" customFormat="1" ht="25.5">
      <c r="A40" s="402" t="s">
        <v>372</v>
      </c>
      <c r="B40" s="403" t="s">
        <v>58</v>
      </c>
      <c r="C40" s="13"/>
      <c r="D40" s="325">
        <v>99372031</v>
      </c>
      <c r="E40" s="325">
        <v>88587880</v>
      </c>
      <c r="F40" s="44"/>
      <c r="G40" s="44"/>
      <c r="H40" s="70"/>
      <c r="I40" s="70"/>
      <c r="J40" s="70"/>
      <c r="K40" s="70"/>
    </row>
    <row r="41" spans="1:11" s="32" customFormat="1" ht="25.5">
      <c r="A41" s="402" t="s">
        <v>373</v>
      </c>
      <c r="B41" s="403" t="s">
        <v>59</v>
      </c>
      <c r="C41" s="13"/>
      <c r="D41" s="325">
        <v>122558553</v>
      </c>
      <c r="E41" s="325">
        <v>63663115</v>
      </c>
      <c r="F41" s="44"/>
      <c r="G41" s="44"/>
      <c r="H41" s="70"/>
      <c r="I41" s="70"/>
      <c r="J41" s="70"/>
      <c r="K41" s="70"/>
    </row>
    <row r="42" spans="1:11" s="32" customFormat="1" ht="25.5">
      <c r="A42" s="402" t="s">
        <v>374</v>
      </c>
      <c r="B42" s="403" t="s">
        <v>10</v>
      </c>
      <c r="C42" s="13"/>
      <c r="D42" s="325">
        <v>226121554</v>
      </c>
      <c r="E42" s="325">
        <v>11844224</v>
      </c>
      <c r="F42" s="44"/>
      <c r="G42" s="44"/>
      <c r="H42" s="70"/>
      <c r="I42" s="70"/>
      <c r="J42" s="70"/>
      <c r="K42" s="70"/>
    </row>
    <row r="43" spans="1:11" s="32" customFormat="1" ht="25.5">
      <c r="A43" s="402" t="s">
        <v>375</v>
      </c>
      <c r="B43" s="403" t="s">
        <v>60</v>
      </c>
      <c r="C43" s="13"/>
      <c r="D43" s="325">
        <v>131226018</v>
      </c>
      <c r="E43" s="325">
        <v>120608457</v>
      </c>
      <c r="F43" s="44"/>
      <c r="G43" s="44"/>
      <c r="H43" s="70"/>
      <c r="I43" s="70"/>
      <c r="J43" s="70"/>
      <c r="K43" s="70"/>
    </row>
    <row r="44" spans="1:11" s="32" customFormat="1" ht="25.5">
      <c r="A44" s="402" t="s">
        <v>376</v>
      </c>
      <c r="B44" s="403" t="s">
        <v>61</v>
      </c>
      <c r="C44" s="13"/>
      <c r="D44" s="325"/>
      <c r="E44" s="325"/>
      <c r="F44" s="44"/>
      <c r="G44" s="44"/>
      <c r="H44" s="70"/>
      <c r="I44" s="70"/>
      <c r="J44" s="70"/>
      <c r="K44" s="70"/>
    </row>
    <row r="45" spans="1:11" s="32" customFormat="1" ht="25.5">
      <c r="A45" s="395" t="s">
        <v>377</v>
      </c>
      <c r="B45" s="399" t="s">
        <v>5</v>
      </c>
      <c r="C45" s="19"/>
      <c r="D45" s="404">
        <v>6696680476</v>
      </c>
      <c r="E45" s="404">
        <v>286712081</v>
      </c>
      <c r="F45" s="44"/>
      <c r="G45" s="44"/>
      <c r="H45" s="70"/>
      <c r="I45" s="70"/>
      <c r="J45" s="70"/>
      <c r="K45" s="70"/>
    </row>
    <row r="46" spans="1:11" s="32" customFormat="1" ht="38.25">
      <c r="A46" s="395" t="s">
        <v>378</v>
      </c>
      <c r="B46" s="399" t="s">
        <v>11</v>
      </c>
      <c r="C46" s="19"/>
      <c r="D46" s="404">
        <v>77567902217</v>
      </c>
      <c r="E46" s="404">
        <v>65257390753</v>
      </c>
      <c r="F46" s="44"/>
      <c r="G46" s="44"/>
      <c r="H46" s="70"/>
      <c r="I46" s="70"/>
      <c r="J46" s="70"/>
      <c r="K46" s="70"/>
    </row>
    <row r="47" spans="1:11" s="32" customFormat="1" ht="25.5">
      <c r="A47" s="402" t="s">
        <v>379</v>
      </c>
      <c r="B47" s="403" t="s">
        <v>12</v>
      </c>
      <c r="C47" s="13"/>
      <c r="D47" s="325">
        <v>69340586600</v>
      </c>
      <c r="E47" s="325">
        <v>61915953600</v>
      </c>
      <c r="F47" s="44"/>
      <c r="G47" s="44"/>
      <c r="H47" s="70"/>
      <c r="I47" s="70"/>
      <c r="J47" s="70"/>
      <c r="K47" s="70"/>
    </row>
    <row r="48" spans="1:11" s="32" customFormat="1" ht="25.5">
      <c r="A48" s="402" t="s">
        <v>380</v>
      </c>
      <c r="B48" s="403" t="s">
        <v>13</v>
      </c>
      <c r="C48" s="13"/>
      <c r="D48" s="325">
        <v>73403819100</v>
      </c>
      <c r="E48" s="325">
        <v>63719699700</v>
      </c>
      <c r="F48" s="44"/>
      <c r="G48" s="44"/>
      <c r="H48" s="70"/>
      <c r="I48" s="70"/>
      <c r="J48" s="70"/>
      <c r="K48" s="70"/>
    </row>
    <row r="49" spans="1:11" s="32" customFormat="1" ht="25.5">
      <c r="A49" s="402" t="s">
        <v>381</v>
      </c>
      <c r="B49" s="403" t="s">
        <v>62</v>
      </c>
      <c r="C49" s="13"/>
      <c r="D49" s="325">
        <v>-4063232500</v>
      </c>
      <c r="E49" s="325">
        <v>-1803746100</v>
      </c>
      <c r="F49" s="44"/>
      <c r="G49" s="44"/>
      <c r="H49" s="70"/>
      <c r="I49" s="70"/>
      <c r="J49" s="70"/>
      <c r="K49" s="70"/>
    </row>
    <row r="50" spans="1:11" s="32" customFormat="1" ht="25.5">
      <c r="A50" s="402" t="s">
        <v>382</v>
      </c>
      <c r="B50" s="403" t="s">
        <v>63</v>
      </c>
      <c r="C50" s="13"/>
      <c r="D50" s="325">
        <v>1646962909</v>
      </c>
      <c r="E50" s="325">
        <v>1004660849</v>
      </c>
      <c r="F50" s="44"/>
      <c r="G50" s="44"/>
      <c r="H50" s="70"/>
      <c r="I50" s="70"/>
      <c r="J50" s="70"/>
      <c r="K50" s="70"/>
    </row>
    <row r="51" spans="1:11" s="32" customFormat="1" ht="25.5">
      <c r="A51" s="402" t="s">
        <v>383</v>
      </c>
      <c r="B51" s="403" t="s">
        <v>14</v>
      </c>
      <c r="C51" s="13"/>
      <c r="D51" s="325">
        <v>6580352708</v>
      </c>
      <c r="E51" s="325">
        <v>2336776304</v>
      </c>
      <c r="F51" s="44"/>
      <c r="G51" s="44"/>
      <c r="H51" s="70"/>
      <c r="I51" s="70"/>
      <c r="J51" s="70"/>
      <c r="K51" s="70"/>
    </row>
    <row r="52" spans="1:11" s="32" customFormat="1" ht="51">
      <c r="A52" s="395" t="s">
        <v>384</v>
      </c>
      <c r="B52" s="399" t="s">
        <v>15</v>
      </c>
      <c r="C52" s="19"/>
      <c r="D52" s="409">
        <v>11186.5</v>
      </c>
      <c r="E52" s="409">
        <v>10539.67</v>
      </c>
      <c r="F52" s="44"/>
      <c r="G52" s="44"/>
      <c r="H52" s="70"/>
      <c r="I52" s="70"/>
      <c r="J52" s="70"/>
      <c r="K52" s="70"/>
    </row>
    <row r="53" spans="1:11" s="32" customFormat="1" ht="25.5">
      <c r="A53" s="395" t="s">
        <v>385</v>
      </c>
      <c r="B53" s="399" t="s">
        <v>64</v>
      </c>
      <c r="C53" s="19"/>
      <c r="D53" s="325"/>
      <c r="E53" s="409"/>
      <c r="F53" s="44"/>
      <c r="G53" s="44"/>
      <c r="H53" s="70"/>
      <c r="I53" s="70"/>
      <c r="J53" s="70"/>
      <c r="K53" s="70"/>
    </row>
    <row r="54" spans="1:11" s="32" customFormat="1" ht="38.25">
      <c r="A54" s="402" t="s">
        <v>386</v>
      </c>
      <c r="B54" s="403" t="s">
        <v>65</v>
      </c>
      <c r="C54" s="13"/>
      <c r="D54" s="325"/>
      <c r="E54" s="410"/>
      <c r="F54" s="44"/>
      <c r="G54" s="44"/>
      <c r="H54" s="70"/>
      <c r="I54" s="70"/>
      <c r="J54" s="70"/>
      <c r="K54" s="70"/>
    </row>
    <row r="55" spans="1:11" s="32" customFormat="1" ht="38.25">
      <c r="A55" s="402" t="s">
        <v>387</v>
      </c>
      <c r="B55" s="403" t="s">
        <v>66</v>
      </c>
      <c r="C55" s="13"/>
      <c r="D55" s="325"/>
      <c r="E55" s="410"/>
      <c r="F55" s="44"/>
      <c r="G55" s="44"/>
      <c r="H55" s="70"/>
      <c r="I55" s="70"/>
      <c r="J55" s="70"/>
      <c r="K55" s="70"/>
    </row>
    <row r="56" spans="1:11" s="32" customFormat="1" ht="38.25">
      <c r="A56" s="395" t="s">
        <v>388</v>
      </c>
      <c r="B56" s="399" t="s">
        <v>67</v>
      </c>
      <c r="C56" s="19"/>
      <c r="D56" s="325"/>
      <c r="E56" s="409"/>
      <c r="F56" s="44"/>
      <c r="G56" s="44"/>
      <c r="H56" s="70"/>
      <c r="I56" s="70"/>
      <c r="J56" s="70"/>
      <c r="K56" s="70"/>
    </row>
    <row r="57" spans="1:11" s="32" customFormat="1" ht="25.5">
      <c r="A57" s="402" t="s">
        <v>389</v>
      </c>
      <c r="B57" s="403" t="s">
        <v>68</v>
      </c>
      <c r="C57" s="13"/>
      <c r="D57" s="325"/>
      <c r="E57" s="410"/>
      <c r="F57" s="44"/>
      <c r="G57" s="44"/>
      <c r="H57" s="70"/>
      <c r="I57" s="70"/>
      <c r="J57" s="70"/>
      <c r="K57" s="70"/>
    </row>
    <row r="58" spans="1:11" s="32" customFormat="1" ht="25.5">
      <c r="A58" s="402" t="s">
        <v>390</v>
      </c>
      <c r="B58" s="403" t="s">
        <v>69</v>
      </c>
      <c r="C58" s="13"/>
      <c r="D58" s="325"/>
      <c r="E58" s="410"/>
      <c r="F58" s="44"/>
      <c r="G58" s="44"/>
      <c r="H58" s="70"/>
      <c r="I58" s="70"/>
      <c r="J58" s="70"/>
      <c r="K58" s="70"/>
    </row>
    <row r="59" spans="1:11" s="32" customFormat="1" ht="25.5">
      <c r="A59" s="402" t="s">
        <v>391</v>
      </c>
      <c r="B59" s="403" t="s">
        <v>70</v>
      </c>
      <c r="C59" s="13"/>
      <c r="D59" s="325"/>
      <c r="E59" s="410"/>
      <c r="F59" s="44"/>
      <c r="G59" s="44"/>
      <c r="H59" s="70"/>
      <c r="I59" s="70"/>
      <c r="J59" s="70"/>
      <c r="K59" s="70"/>
    </row>
    <row r="60" spans="1:11" s="32" customFormat="1" ht="25.5">
      <c r="A60" s="402" t="s">
        <v>392</v>
      </c>
      <c r="B60" s="403" t="s">
        <v>71</v>
      </c>
      <c r="C60" s="13"/>
      <c r="D60" s="411">
        <v>6934058.6600000001</v>
      </c>
      <c r="E60" s="410">
        <v>6191595.3600000003</v>
      </c>
      <c r="F60" s="44"/>
      <c r="G60" s="44"/>
      <c r="H60" s="70"/>
      <c r="I60" s="70"/>
      <c r="J60" s="70"/>
      <c r="K60" s="70"/>
    </row>
    <row r="61" spans="1:11" s="32" customFormat="1">
      <c r="A61" s="59"/>
      <c r="B61" s="60"/>
      <c r="C61" s="14"/>
      <c r="D61" s="61"/>
      <c r="E61" s="61"/>
      <c r="F61" s="141"/>
      <c r="G61" s="46"/>
    </row>
    <row r="62" spans="1:11" s="32" customFormat="1">
      <c r="A62" s="47"/>
      <c r="B62" s="69"/>
      <c r="C62" s="69"/>
      <c r="D62" s="48"/>
      <c r="E62" s="48"/>
      <c r="F62" s="141"/>
    </row>
    <row r="63" spans="1:11" s="32" customFormat="1">
      <c r="A63" s="34" t="s">
        <v>176</v>
      </c>
      <c r="B63" s="35"/>
      <c r="C63" s="36"/>
      <c r="D63" s="37" t="s">
        <v>177</v>
      </c>
      <c r="E63" s="37"/>
      <c r="F63" s="141"/>
    </row>
    <row r="64" spans="1:11" s="32" customFormat="1">
      <c r="A64" s="62" t="s">
        <v>178</v>
      </c>
      <c r="B64" s="35"/>
      <c r="C64" s="36"/>
      <c r="D64" s="63" t="s">
        <v>179</v>
      </c>
      <c r="E64" s="63"/>
      <c r="F64" s="141"/>
    </row>
    <row r="65" spans="1:6" s="32" customFormat="1">
      <c r="A65" s="35"/>
      <c r="B65" s="35"/>
      <c r="C65" s="36"/>
      <c r="D65" s="36"/>
      <c r="E65" s="36"/>
      <c r="F65" s="141"/>
    </row>
    <row r="66" spans="1:6" s="32" customFormat="1">
      <c r="A66" s="35"/>
      <c r="B66" s="35"/>
      <c r="C66" s="36"/>
      <c r="D66" s="36"/>
      <c r="E66" s="36"/>
      <c r="F66" s="141"/>
    </row>
    <row r="67" spans="1:6" s="32" customFormat="1">
      <c r="A67" s="35"/>
      <c r="B67" s="35"/>
      <c r="C67" s="36"/>
      <c r="D67" s="36"/>
      <c r="E67" s="36"/>
      <c r="F67" s="141"/>
    </row>
    <row r="68" spans="1:6" s="32" customFormat="1">
      <c r="A68" s="35"/>
      <c r="B68" s="35"/>
      <c r="C68" s="36"/>
      <c r="D68" s="36"/>
      <c r="E68" s="36"/>
      <c r="F68" s="141"/>
    </row>
    <row r="69" spans="1:6" s="32" customFormat="1">
      <c r="A69" s="35"/>
      <c r="B69" s="35"/>
      <c r="C69" s="36"/>
      <c r="D69" s="36"/>
      <c r="E69" s="36"/>
      <c r="F69" s="141"/>
    </row>
    <row r="70" spans="1:6" s="32" customFormat="1">
      <c r="A70" s="35"/>
      <c r="B70" s="35"/>
      <c r="C70" s="36"/>
      <c r="D70" s="36"/>
      <c r="E70" s="36"/>
      <c r="F70" s="141"/>
    </row>
    <row r="71" spans="1:6" s="32" customFormat="1">
      <c r="A71" s="39"/>
      <c r="B71" s="39"/>
      <c r="C71" s="36"/>
      <c r="D71" s="40"/>
      <c r="E71" s="40"/>
      <c r="F71" s="141"/>
    </row>
    <row r="72" spans="1:6" s="32" customFormat="1">
      <c r="A72" s="34" t="s">
        <v>238</v>
      </c>
      <c r="B72" s="35"/>
      <c r="C72" s="36"/>
      <c r="D72" s="66" t="s">
        <v>472</v>
      </c>
      <c r="E72" s="37"/>
      <c r="F72" s="141"/>
    </row>
    <row r="73" spans="1:6" s="32" customFormat="1">
      <c r="A73" s="34"/>
      <c r="B73" s="35"/>
      <c r="C73" s="36"/>
      <c r="D73" s="37"/>
      <c r="E73" s="37"/>
      <c r="F73" s="141"/>
    </row>
    <row r="74" spans="1:6" s="32" customFormat="1">
      <c r="B74" s="35"/>
      <c r="C74" s="36"/>
      <c r="D74" s="36"/>
      <c r="E74" s="36"/>
      <c r="F74" s="141"/>
    </row>
    <row r="75" spans="1:6" s="32" customFormat="1">
      <c r="A75" s="33"/>
      <c r="B75" s="33"/>
      <c r="E75" s="42"/>
      <c r="F75" s="141"/>
    </row>
    <row r="76" spans="1:6" s="32" customFormat="1">
      <c r="A76" s="33"/>
      <c r="B76" s="33"/>
      <c r="E76" s="42"/>
      <c r="F76" s="141"/>
    </row>
    <row r="77" spans="1:6" s="32" customFormat="1">
      <c r="A77" s="464"/>
      <c r="B77" s="464"/>
      <c r="C77" s="64"/>
      <c r="D77" s="464"/>
      <c r="E77" s="464"/>
      <c r="F77" s="141"/>
    </row>
    <row r="78" spans="1:6" s="32" customFormat="1">
      <c r="A78" s="463"/>
      <c r="B78" s="463"/>
      <c r="C78" s="49"/>
      <c r="D78" s="463"/>
      <c r="E78" s="463"/>
      <c r="F78" s="141"/>
    </row>
    <row r="79" spans="1:6" s="32" customFormat="1" ht="13.15" customHeight="1">
      <c r="A79" s="444"/>
      <c r="B79" s="444"/>
      <c r="C79" s="50"/>
      <c r="D79" s="462"/>
      <c r="E79" s="462"/>
      <c r="F79" s="141"/>
    </row>
    <row r="80" spans="1:6" s="32" customFormat="1">
      <c r="F80" s="141"/>
    </row>
    <row r="81" spans="6:6" s="32" customFormat="1">
      <c r="F81" s="141"/>
    </row>
    <row r="82" spans="6:6" s="32" customFormat="1">
      <c r="F82" s="141"/>
    </row>
    <row r="83" spans="6:6" s="32" customFormat="1">
      <c r="F83" s="141"/>
    </row>
    <row r="84" spans="6:6" s="32" customFormat="1">
      <c r="F84" s="141"/>
    </row>
    <row r="85" spans="6:6" s="32" customFormat="1">
      <c r="F85" s="141"/>
    </row>
    <row r="86" spans="6:6" s="32" customFormat="1">
      <c r="F86" s="141"/>
    </row>
    <row r="87" spans="6:6" s="32" customFormat="1">
      <c r="F87" s="141"/>
    </row>
    <row r="88" spans="6:6" s="32" customFormat="1">
      <c r="F88" s="141"/>
    </row>
    <row r="89" spans="6:6" s="32" customFormat="1">
      <c r="F89" s="141"/>
    </row>
    <row r="90" spans="6:6" s="32" customFormat="1">
      <c r="F90" s="141"/>
    </row>
    <row r="91" spans="6:6" s="32" customFormat="1">
      <c r="F91" s="141"/>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paperSize="9" scale="77"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zoomScaleNormal="100" zoomScaleSheetLayoutView="100" workbookViewId="0">
      <selection sqref="A1:F73"/>
    </sheetView>
  </sheetViews>
  <sheetFormatPr defaultRowHeight="12.75"/>
  <cols>
    <col min="1" max="1" width="9.28515625" style="415" bestFit="1" customWidth="1"/>
    <col min="2" max="2" width="50" style="415" customWidth="1"/>
    <col min="3" max="3" width="13.5703125" style="415" customWidth="1"/>
    <col min="4" max="4" width="22.5703125" style="56" customWidth="1"/>
    <col min="5" max="5" width="22" style="56" customWidth="1"/>
    <col min="6" max="6" width="23.5703125" style="418" customWidth="1"/>
    <col min="7" max="7" width="21.5703125" style="415" hidden="1" customWidth="1"/>
    <col min="8" max="8" width="18" style="415" hidden="1" customWidth="1"/>
    <col min="9" max="9" width="18.85546875" style="415" hidden="1" customWidth="1"/>
    <col min="10" max="10" width="9.140625" style="415" hidden="1" customWidth="1"/>
    <col min="11" max="11" width="11.7109375" style="290" hidden="1" customWidth="1"/>
    <col min="12" max="12" width="15.85546875" style="290" customWidth="1"/>
    <col min="13" max="13" width="11.28515625" style="290" bestFit="1" customWidth="1"/>
    <col min="14" max="14" width="12.28515625" style="290" bestFit="1" customWidth="1"/>
    <col min="15" max="15" width="18" style="290" bestFit="1" customWidth="1"/>
    <col min="16" max="18" width="9.140625" style="290"/>
    <col min="19" max="19" width="15" style="415" bestFit="1" customWidth="1"/>
    <col min="20" max="16384" width="9.140625" style="415"/>
  </cols>
  <sheetData>
    <row r="1" spans="1:19" s="413" customFormat="1" ht="23.25" customHeight="1">
      <c r="A1" s="466" t="s">
        <v>485</v>
      </c>
      <c r="B1" s="466"/>
      <c r="C1" s="466"/>
      <c r="D1" s="466"/>
      <c r="E1" s="466"/>
      <c r="F1" s="466"/>
      <c r="G1" s="412"/>
      <c r="K1" s="290"/>
      <c r="L1" s="290"/>
      <c r="M1" s="290"/>
      <c r="N1" s="290"/>
      <c r="O1" s="290"/>
      <c r="P1" s="290"/>
      <c r="Q1" s="290"/>
      <c r="R1" s="290"/>
    </row>
    <row r="2" spans="1:19" s="413" customFormat="1" ht="25.5" customHeight="1">
      <c r="A2" s="467" t="s">
        <v>486</v>
      </c>
      <c r="B2" s="467"/>
      <c r="C2" s="467"/>
      <c r="D2" s="467"/>
      <c r="E2" s="467"/>
      <c r="F2" s="467"/>
      <c r="G2" s="414"/>
      <c r="K2" s="290"/>
      <c r="L2" s="290"/>
      <c r="M2" s="290"/>
      <c r="N2" s="290"/>
      <c r="O2" s="290"/>
      <c r="P2" s="290"/>
      <c r="Q2" s="290"/>
      <c r="R2" s="290"/>
    </row>
    <row r="3" spans="1:19" ht="15" customHeight="1">
      <c r="A3" s="460" t="s">
        <v>281</v>
      </c>
      <c r="B3" s="460"/>
      <c r="C3" s="460"/>
      <c r="D3" s="460"/>
      <c r="E3" s="460"/>
      <c r="F3" s="460"/>
      <c r="G3" s="51"/>
    </row>
    <row r="4" spans="1:19">
      <c r="A4" s="460"/>
      <c r="B4" s="460"/>
      <c r="C4" s="460"/>
      <c r="D4" s="460"/>
      <c r="E4" s="460"/>
      <c r="F4" s="460"/>
      <c r="G4" s="51"/>
    </row>
    <row r="5" spans="1:19" ht="23.25" customHeight="1">
      <c r="A5" s="468" t="str">
        <f>'ngay thang'!B12</f>
        <v>Tại ngày 31 tháng 03 năm 2024/As at 31 Mar 2024</v>
      </c>
      <c r="B5" s="468"/>
      <c r="C5" s="468"/>
      <c r="D5" s="468"/>
      <c r="E5" s="468"/>
      <c r="F5" s="468"/>
      <c r="G5" s="51"/>
    </row>
    <row r="6" spans="1:19">
      <c r="A6" s="359"/>
      <c r="B6" s="359"/>
      <c r="C6" s="359"/>
      <c r="D6" s="359"/>
      <c r="E6" s="359"/>
      <c r="F6" s="51"/>
      <c r="G6" s="51"/>
    </row>
    <row r="7" spans="1:19" s="416" customFormat="1" ht="25.5" customHeight="1">
      <c r="A7" s="443" t="s">
        <v>246</v>
      </c>
      <c r="B7" s="443"/>
      <c r="C7" s="443" t="s">
        <v>625</v>
      </c>
      <c r="D7" s="443"/>
      <c r="E7" s="443"/>
      <c r="F7" s="443"/>
      <c r="G7" s="241"/>
      <c r="K7" s="417"/>
      <c r="L7" s="417"/>
      <c r="M7" s="417"/>
      <c r="N7" s="417"/>
      <c r="O7" s="417"/>
      <c r="P7" s="417"/>
      <c r="Q7" s="417"/>
      <c r="R7" s="417"/>
    </row>
    <row r="8" spans="1:19" s="416" customFormat="1" ht="25.5" customHeight="1">
      <c r="A8" s="443" t="s">
        <v>244</v>
      </c>
      <c r="B8" s="443"/>
      <c r="C8" s="443" t="s">
        <v>471</v>
      </c>
      <c r="D8" s="443"/>
      <c r="E8" s="443"/>
      <c r="F8" s="443"/>
      <c r="G8" s="241"/>
      <c r="K8" s="417"/>
      <c r="L8" s="417"/>
      <c r="M8" s="417"/>
      <c r="N8" s="417"/>
      <c r="O8" s="417"/>
      <c r="P8" s="417"/>
      <c r="Q8" s="417"/>
      <c r="R8" s="417"/>
    </row>
    <row r="9" spans="1:19" s="416" customFormat="1" ht="25.5" customHeight="1">
      <c r="A9" s="441" t="s">
        <v>243</v>
      </c>
      <c r="B9" s="441"/>
      <c r="C9" s="441" t="s">
        <v>245</v>
      </c>
      <c r="D9" s="441"/>
      <c r="E9" s="441"/>
      <c r="F9" s="441"/>
      <c r="G9" s="242"/>
      <c r="K9" s="417"/>
      <c r="L9" s="417"/>
      <c r="M9" s="417"/>
      <c r="N9" s="417"/>
      <c r="O9" s="417"/>
      <c r="P9" s="417"/>
      <c r="Q9" s="417"/>
      <c r="R9" s="417"/>
    </row>
    <row r="10" spans="1:19" s="416" customFormat="1" ht="25.5" customHeight="1">
      <c r="A10" s="441" t="s">
        <v>247</v>
      </c>
      <c r="B10" s="441"/>
      <c r="C10" s="441" t="str">
        <f>'ngay thang'!B14</f>
        <v>Ngày 09 tháng 04 năm 2024
09 Apr 2024</v>
      </c>
      <c r="D10" s="441"/>
      <c r="E10" s="441"/>
      <c r="F10" s="441"/>
      <c r="G10" s="242"/>
      <c r="K10" s="417"/>
      <c r="L10" s="417"/>
      <c r="M10" s="417"/>
      <c r="N10" s="417"/>
      <c r="O10" s="417"/>
      <c r="P10" s="417"/>
      <c r="Q10" s="417"/>
      <c r="R10" s="417"/>
    </row>
    <row r="11" spans="1:19" ht="17.25" customHeight="1">
      <c r="A11" s="354"/>
      <c r="B11" s="354"/>
      <c r="C11" s="354"/>
      <c r="D11" s="354"/>
      <c r="E11" s="354"/>
      <c r="F11" s="354"/>
      <c r="G11" s="242"/>
    </row>
    <row r="12" spans="1:19" ht="21.75" customHeight="1">
      <c r="A12" s="243" t="s">
        <v>282</v>
      </c>
      <c r="D12" s="244"/>
      <c r="E12" s="244"/>
    </row>
    <row r="13" spans="1:19" ht="53.25" customHeight="1">
      <c r="A13" s="245" t="s">
        <v>199</v>
      </c>
      <c r="B13" s="245" t="s">
        <v>200</v>
      </c>
      <c r="C13" s="245" t="s">
        <v>201</v>
      </c>
      <c r="D13" s="43" t="s">
        <v>305</v>
      </c>
      <c r="E13" s="246" t="s">
        <v>306</v>
      </c>
      <c r="F13" s="247" t="s">
        <v>234</v>
      </c>
      <c r="G13" s="153" t="s">
        <v>623</v>
      </c>
      <c r="I13" s="419"/>
      <c r="J13" s="419"/>
    </row>
    <row r="14" spans="1:19" s="421" customFormat="1" ht="25.5">
      <c r="A14" s="21" t="s">
        <v>46</v>
      </c>
      <c r="B14" s="22" t="s">
        <v>250</v>
      </c>
      <c r="C14" s="18" t="s">
        <v>88</v>
      </c>
      <c r="D14" s="305"/>
      <c r="E14" s="306"/>
      <c r="F14" s="307"/>
      <c r="G14" s="420"/>
      <c r="K14" s="290"/>
      <c r="L14" s="290"/>
      <c r="M14" s="290"/>
      <c r="N14" s="290"/>
      <c r="O14" s="290"/>
      <c r="P14" s="290"/>
      <c r="Q14" s="290"/>
      <c r="R14" s="290"/>
    </row>
    <row r="15" spans="1:19" s="421" customFormat="1" ht="25.5">
      <c r="A15" s="21" t="s">
        <v>89</v>
      </c>
      <c r="B15" s="18" t="s">
        <v>393</v>
      </c>
      <c r="C15" s="18" t="s">
        <v>90</v>
      </c>
      <c r="D15" s="326">
        <v>11535716193</v>
      </c>
      <c r="E15" s="327">
        <v>4132461184</v>
      </c>
      <c r="F15" s="328">
        <f>D15/G15</f>
        <v>0.75882046344969378</v>
      </c>
      <c r="G15" s="420">
        <v>15202168034</v>
      </c>
      <c r="K15" s="290"/>
      <c r="L15" s="290"/>
      <c r="M15" s="290"/>
      <c r="N15" s="290"/>
      <c r="O15" s="290"/>
      <c r="P15" s="290"/>
      <c r="Q15" s="290"/>
      <c r="R15" s="290"/>
      <c r="S15" s="420"/>
    </row>
    <row r="16" spans="1:19" s="423" customFormat="1" ht="25.5">
      <c r="A16" s="99"/>
      <c r="B16" s="100" t="s">
        <v>487</v>
      </c>
      <c r="C16" s="101" t="s">
        <v>91</v>
      </c>
      <c r="D16" s="326"/>
      <c r="E16" s="326"/>
      <c r="F16" s="328"/>
      <c r="G16" s="422">
        <v>7000000000</v>
      </c>
      <c r="K16" s="290"/>
      <c r="L16" s="290"/>
      <c r="M16" s="290"/>
      <c r="N16" s="290"/>
      <c r="O16" s="290"/>
      <c r="P16" s="290"/>
      <c r="Q16" s="290"/>
      <c r="R16" s="290"/>
      <c r="S16" s="420"/>
    </row>
    <row r="17" spans="1:19" s="423" customFormat="1" ht="25.5">
      <c r="A17" s="99"/>
      <c r="B17" s="100" t="s">
        <v>394</v>
      </c>
      <c r="C17" s="101" t="s">
        <v>92</v>
      </c>
      <c r="D17" s="326">
        <v>11535716193</v>
      </c>
      <c r="E17" s="327">
        <v>4132461184</v>
      </c>
      <c r="F17" s="328">
        <f t="shared" ref="F17:F57" si="0">D17/G17</f>
        <v>1.4064228073823439</v>
      </c>
      <c r="G17" s="422">
        <v>8202168034</v>
      </c>
      <c r="K17" s="290"/>
      <c r="L17" s="290"/>
      <c r="M17" s="290"/>
      <c r="N17" s="290"/>
      <c r="O17" s="290"/>
      <c r="P17" s="290"/>
      <c r="Q17" s="290"/>
      <c r="R17" s="290"/>
      <c r="S17" s="420"/>
    </row>
    <row r="18" spans="1:19" s="423" customFormat="1" ht="25.5">
      <c r="A18" s="99" t="s">
        <v>93</v>
      </c>
      <c r="B18" s="101" t="s">
        <v>395</v>
      </c>
      <c r="C18" s="101" t="s">
        <v>94</v>
      </c>
      <c r="D18" s="326">
        <v>72728866500</v>
      </c>
      <c r="E18" s="327">
        <v>61288041650</v>
      </c>
      <c r="F18" s="328">
        <f t="shared" si="0"/>
        <v>2.5050198134897057</v>
      </c>
      <c r="G18" s="422">
        <v>29033250000</v>
      </c>
      <c r="K18" s="290"/>
      <c r="L18" s="290"/>
      <c r="M18" s="290"/>
      <c r="N18" s="290"/>
      <c r="O18" s="290"/>
      <c r="P18" s="290"/>
      <c r="Q18" s="290"/>
      <c r="R18" s="290"/>
      <c r="S18" s="420"/>
    </row>
    <row r="19" spans="1:19" s="423" customFormat="1" ht="25.5">
      <c r="A19" s="99"/>
      <c r="B19" s="100" t="s">
        <v>396</v>
      </c>
      <c r="C19" s="101" t="s">
        <v>95</v>
      </c>
      <c r="D19" s="326">
        <v>72728866500</v>
      </c>
      <c r="E19" s="327">
        <v>61288041650</v>
      </c>
      <c r="F19" s="328">
        <f t="shared" si="0"/>
        <v>2.5050198134897057</v>
      </c>
      <c r="G19" s="422">
        <v>29033250000</v>
      </c>
      <c r="K19" s="290"/>
      <c r="L19" s="290"/>
      <c r="M19" s="290"/>
      <c r="N19" s="290"/>
      <c r="O19" s="290"/>
      <c r="P19" s="290"/>
      <c r="Q19" s="290"/>
      <c r="R19" s="290"/>
      <c r="S19" s="420"/>
    </row>
    <row r="20" spans="1:19" s="423" customFormat="1" ht="25.5">
      <c r="A20" s="99"/>
      <c r="B20" s="100" t="s">
        <v>397</v>
      </c>
      <c r="C20" s="101" t="s">
        <v>96</v>
      </c>
      <c r="D20" s="326"/>
      <c r="E20" s="327"/>
      <c r="F20" s="328"/>
      <c r="G20" s="422" t="s">
        <v>624</v>
      </c>
      <c r="K20" s="290"/>
      <c r="L20" s="290"/>
      <c r="M20" s="290"/>
      <c r="N20" s="290"/>
      <c r="O20" s="290"/>
      <c r="P20" s="290"/>
      <c r="Q20" s="290"/>
      <c r="R20" s="290"/>
      <c r="S20" s="420"/>
    </row>
    <row r="21" spans="1:19" s="423" customFormat="1" ht="25.5">
      <c r="A21" s="99"/>
      <c r="B21" s="100" t="s">
        <v>398</v>
      </c>
      <c r="C21" s="101" t="s">
        <v>181</v>
      </c>
      <c r="D21" s="326"/>
      <c r="E21" s="327"/>
      <c r="F21" s="328"/>
      <c r="G21" s="422" t="s">
        <v>624</v>
      </c>
      <c r="K21" s="290"/>
      <c r="L21" s="290"/>
      <c r="M21" s="290"/>
      <c r="N21" s="290"/>
      <c r="O21" s="290"/>
      <c r="P21" s="290"/>
      <c r="Q21" s="290"/>
      <c r="R21" s="290"/>
      <c r="S21" s="420"/>
    </row>
    <row r="22" spans="1:19" s="423" customFormat="1" ht="25.5">
      <c r="A22" s="99"/>
      <c r="B22" s="100" t="s">
        <v>290</v>
      </c>
      <c r="C22" s="101" t="s">
        <v>182</v>
      </c>
      <c r="D22" s="327"/>
      <c r="E22" s="327"/>
      <c r="F22" s="328"/>
      <c r="G22" s="422" t="s">
        <v>624</v>
      </c>
      <c r="K22" s="290"/>
      <c r="L22" s="290"/>
      <c r="M22" s="290"/>
      <c r="N22" s="290"/>
      <c r="O22" s="290"/>
      <c r="P22" s="290"/>
      <c r="Q22" s="290"/>
      <c r="R22" s="290"/>
      <c r="S22" s="420"/>
    </row>
    <row r="23" spans="1:19" s="423" customFormat="1" ht="25.5">
      <c r="A23" s="99" t="s">
        <v>97</v>
      </c>
      <c r="B23" s="100" t="s">
        <v>518</v>
      </c>
      <c r="C23" s="101"/>
      <c r="D23" s="327"/>
      <c r="E23" s="327"/>
      <c r="F23" s="328"/>
      <c r="G23" s="422" t="s">
        <v>624</v>
      </c>
      <c r="K23" s="290"/>
      <c r="L23" s="290"/>
      <c r="M23" s="290"/>
      <c r="N23" s="290"/>
      <c r="O23" s="290"/>
      <c r="P23" s="290"/>
      <c r="Q23" s="290"/>
      <c r="R23" s="290"/>
      <c r="S23" s="420"/>
    </row>
    <row r="24" spans="1:19" s="423" customFormat="1" ht="25.5">
      <c r="A24" s="99" t="s">
        <v>99</v>
      </c>
      <c r="B24" s="101" t="s">
        <v>399</v>
      </c>
      <c r="C24" s="101" t="s">
        <v>98</v>
      </c>
      <c r="D24" s="326"/>
      <c r="E24" s="327"/>
      <c r="F24" s="328"/>
      <c r="G24" s="422" t="s">
        <v>624</v>
      </c>
      <c r="K24" s="290"/>
      <c r="L24" s="290"/>
      <c r="M24" s="290"/>
      <c r="N24" s="290"/>
      <c r="O24" s="290"/>
      <c r="P24" s="290"/>
      <c r="Q24" s="290"/>
      <c r="R24" s="290"/>
      <c r="S24" s="420"/>
    </row>
    <row r="25" spans="1:19" s="423" customFormat="1" ht="25.5">
      <c r="A25" s="99" t="s">
        <v>101</v>
      </c>
      <c r="B25" s="101" t="s">
        <v>400</v>
      </c>
      <c r="C25" s="101" t="s">
        <v>100</v>
      </c>
      <c r="D25" s="326"/>
      <c r="E25" s="327"/>
      <c r="F25" s="328"/>
      <c r="G25" s="422">
        <v>16684932</v>
      </c>
      <c r="K25" s="290"/>
      <c r="L25" s="290"/>
      <c r="M25" s="290"/>
      <c r="N25" s="290"/>
      <c r="O25" s="290"/>
      <c r="P25" s="290"/>
      <c r="Q25" s="290"/>
      <c r="R25" s="290"/>
      <c r="S25" s="420"/>
    </row>
    <row r="26" spans="1:19" s="423" customFormat="1" ht="25.5">
      <c r="A26" s="99" t="s">
        <v>103</v>
      </c>
      <c r="B26" s="101" t="s">
        <v>517</v>
      </c>
      <c r="C26" s="101"/>
      <c r="D26" s="327"/>
      <c r="E26" s="327"/>
      <c r="F26" s="328"/>
      <c r="G26" s="422" t="s">
        <v>624</v>
      </c>
      <c r="K26" s="290"/>
      <c r="L26" s="290"/>
      <c r="M26" s="290"/>
      <c r="N26" s="290"/>
      <c r="O26" s="290"/>
      <c r="P26" s="290"/>
      <c r="Q26" s="290"/>
      <c r="R26" s="290"/>
      <c r="S26" s="420"/>
    </row>
    <row r="27" spans="1:19" s="423" customFormat="1" ht="25.5">
      <c r="A27" s="99" t="s">
        <v>105</v>
      </c>
      <c r="B27" s="101" t="s">
        <v>401</v>
      </c>
      <c r="C27" s="101" t="s">
        <v>102</v>
      </c>
      <c r="D27" s="327"/>
      <c r="E27" s="327">
        <v>123600000</v>
      </c>
      <c r="F27" s="328">
        <f t="shared" si="0"/>
        <v>0</v>
      </c>
      <c r="G27" s="422">
        <v>4317005000</v>
      </c>
      <c r="K27" s="290"/>
      <c r="L27" s="290"/>
      <c r="M27" s="290"/>
      <c r="N27" s="290"/>
      <c r="O27" s="290"/>
      <c r="P27" s="290"/>
      <c r="Q27" s="290"/>
      <c r="R27" s="290"/>
      <c r="S27" s="420"/>
    </row>
    <row r="28" spans="1:19" s="423" customFormat="1" ht="25.5">
      <c r="A28" s="99" t="s">
        <v>107</v>
      </c>
      <c r="B28" s="101" t="s">
        <v>402</v>
      </c>
      <c r="C28" s="101" t="s">
        <v>104</v>
      </c>
      <c r="D28" s="327"/>
      <c r="E28" s="327"/>
      <c r="F28" s="328"/>
      <c r="G28" s="422" t="s">
        <v>624</v>
      </c>
      <c r="K28" s="290"/>
      <c r="L28" s="290"/>
      <c r="M28" s="290"/>
      <c r="N28" s="290"/>
      <c r="O28" s="290"/>
      <c r="P28" s="290"/>
      <c r="Q28" s="290"/>
      <c r="R28" s="290"/>
      <c r="S28" s="420"/>
    </row>
    <row r="29" spans="1:19" s="423" customFormat="1" ht="25.5">
      <c r="A29" s="99" t="s">
        <v>488</v>
      </c>
      <c r="B29" s="101" t="s">
        <v>403</v>
      </c>
      <c r="C29" s="101" t="s">
        <v>106</v>
      </c>
      <c r="D29" s="327"/>
      <c r="E29" s="327"/>
      <c r="F29" s="328"/>
      <c r="G29" s="422" t="s">
        <v>624</v>
      </c>
      <c r="K29" s="290"/>
      <c r="L29" s="290"/>
      <c r="M29" s="290"/>
      <c r="N29" s="290"/>
      <c r="O29" s="290"/>
      <c r="P29" s="290"/>
      <c r="Q29" s="290"/>
      <c r="R29" s="290"/>
      <c r="S29" s="420"/>
    </row>
    <row r="30" spans="1:19" s="424" customFormat="1" ht="25.5">
      <c r="A30" s="104" t="s">
        <v>489</v>
      </c>
      <c r="B30" s="105" t="s">
        <v>251</v>
      </c>
      <c r="C30" s="105" t="s">
        <v>108</v>
      </c>
      <c r="D30" s="329">
        <v>84264582693</v>
      </c>
      <c r="E30" s="330">
        <v>65544102834</v>
      </c>
      <c r="F30" s="328">
        <f t="shared" si="0"/>
        <v>1.7349419460614353</v>
      </c>
      <c r="G30" s="422">
        <v>48569107966</v>
      </c>
      <c r="K30" s="290"/>
      <c r="L30" s="290"/>
      <c r="M30" s="290"/>
      <c r="N30" s="290"/>
      <c r="O30" s="290"/>
      <c r="P30" s="290"/>
      <c r="Q30" s="290"/>
      <c r="R30" s="290"/>
      <c r="S30" s="420"/>
    </row>
    <row r="31" spans="1:19" s="423" customFormat="1" ht="25.5">
      <c r="A31" s="104" t="s">
        <v>56</v>
      </c>
      <c r="B31" s="105" t="s">
        <v>252</v>
      </c>
      <c r="C31" s="101" t="s">
        <v>109</v>
      </c>
      <c r="D31" s="327"/>
      <c r="E31" s="327"/>
      <c r="F31" s="328"/>
      <c r="G31" s="422" t="s">
        <v>624</v>
      </c>
      <c r="K31" s="290"/>
      <c r="L31" s="290"/>
      <c r="M31" s="290"/>
      <c r="N31" s="290"/>
      <c r="O31" s="290"/>
      <c r="P31" s="290"/>
      <c r="Q31" s="290"/>
      <c r="R31" s="290"/>
      <c r="S31" s="420"/>
    </row>
    <row r="32" spans="1:19" s="423" customFormat="1" ht="38.25">
      <c r="A32" s="104" t="s">
        <v>110</v>
      </c>
      <c r="B32" s="105" t="s">
        <v>490</v>
      </c>
      <c r="C32" s="101"/>
      <c r="D32" s="327"/>
      <c r="E32" s="327"/>
      <c r="F32" s="328"/>
      <c r="G32" s="422" t="s">
        <v>624</v>
      </c>
      <c r="K32" s="290"/>
      <c r="L32" s="290"/>
      <c r="M32" s="290"/>
      <c r="N32" s="290"/>
      <c r="O32" s="290"/>
      <c r="P32" s="290"/>
      <c r="Q32" s="290"/>
      <c r="R32" s="290"/>
      <c r="S32" s="420"/>
    </row>
    <row r="33" spans="1:19" s="421" customFormat="1" ht="38.25" customHeight="1">
      <c r="A33" s="24" t="s">
        <v>112</v>
      </c>
      <c r="B33" s="22" t="s">
        <v>404</v>
      </c>
      <c r="C33" s="22" t="s">
        <v>111</v>
      </c>
      <c r="D33" s="327">
        <v>6101685000</v>
      </c>
      <c r="E33" s="330"/>
      <c r="F33" s="328"/>
      <c r="G33" s="425" t="s">
        <v>624</v>
      </c>
      <c r="K33" s="290"/>
      <c r="L33" s="290"/>
      <c r="M33" s="290"/>
      <c r="N33" s="290"/>
      <c r="O33" s="290"/>
      <c r="P33" s="290"/>
      <c r="Q33" s="290"/>
      <c r="R33" s="290"/>
      <c r="S33" s="420"/>
    </row>
    <row r="34" spans="1:19" s="421" customFormat="1" ht="25.5">
      <c r="A34" s="21"/>
      <c r="B34" s="23" t="s">
        <v>519</v>
      </c>
      <c r="C34" s="18" t="s">
        <v>240</v>
      </c>
      <c r="D34" s="327">
        <v>6101685000</v>
      </c>
      <c r="E34" s="327"/>
      <c r="F34" s="328"/>
      <c r="G34" s="425" t="s">
        <v>624</v>
      </c>
      <c r="K34" s="290"/>
      <c r="L34" s="290"/>
      <c r="M34" s="290"/>
      <c r="N34" s="290"/>
      <c r="O34" s="290"/>
      <c r="P34" s="290"/>
      <c r="Q34" s="290"/>
      <c r="R34" s="290"/>
      <c r="S34" s="426"/>
    </row>
    <row r="35" spans="1:19" s="421" customFormat="1" ht="25.5">
      <c r="A35" s="21"/>
      <c r="B35" s="23" t="s">
        <v>405</v>
      </c>
      <c r="C35" s="18" t="s">
        <v>253</v>
      </c>
      <c r="D35" s="327"/>
      <c r="E35" s="327"/>
      <c r="F35" s="328"/>
      <c r="G35" s="425" t="s">
        <v>624</v>
      </c>
      <c r="K35" s="290"/>
      <c r="L35" s="290"/>
      <c r="M35" s="290"/>
      <c r="N35" s="290"/>
      <c r="O35" s="290"/>
      <c r="P35" s="290"/>
      <c r="Q35" s="290"/>
      <c r="R35" s="290"/>
      <c r="S35" s="420"/>
    </row>
    <row r="36" spans="1:19" s="421" customFormat="1" ht="25.5">
      <c r="A36" s="24" t="s">
        <v>114</v>
      </c>
      <c r="B36" s="22" t="s">
        <v>406</v>
      </c>
      <c r="C36" s="22" t="s">
        <v>113</v>
      </c>
      <c r="D36" s="329">
        <v>594995476</v>
      </c>
      <c r="E36" s="330">
        <v>286712081</v>
      </c>
      <c r="F36" s="328">
        <f t="shared" si="0"/>
        <v>2.1695937985230378</v>
      </c>
      <c r="G36" s="420">
        <v>274242799</v>
      </c>
      <c r="K36" s="290"/>
      <c r="L36" s="290"/>
      <c r="M36" s="290"/>
      <c r="N36" s="290"/>
      <c r="O36" s="290"/>
      <c r="P36" s="290"/>
      <c r="Q36" s="290"/>
      <c r="R36" s="290"/>
      <c r="S36" s="420"/>
    </row>
    <row r="37" spans="1:19" s="421" customFormat="1" ht="25.5">
      <c r="A37" s="21"/>
      <c r="B37" s="18" t="s">
        <v>407</v>
      </c>
      <c r="C37" s="18" t="s">
        <v>241</v>
      </c>
      <c r="D37" s="326">
        <v>226121554</v>
      </c>
      <c r="E37" s="327">
        <v>11844224</v>
      </c>
      <c r="F37" s="328">
        <f t="shared" si="0"/>
        <v>2.0029758141446803</v>
      </c>
      <c r="G37" s="420">
        <v>112892803</v>
      </c>
      <c r="K37" s="290"/>
      <c r="L37" s="290"/>
      <c r="M37" s="290"/>
      <c r="N37" s="290"/>
      <c r="O37" s="290"/>
      <c r="P37" s="290"/>
      <c r="Q37" s="290"/>
      <c r="R37" s="290"/>
      <c r="S37" s="420"/>
    </row>
    <row r="38" spans="1:19" s="421" customFormat="1" ht="25.5">
      <c r="A38" s="21"/>
      <c r="B38" s="18" t="s">
        <v>408</v>
      </c>
      <c r="C38" s="18" t="s">
        <v>242</v>
      </c>
      <c r="D38" s="326">
        <v>122558553</v>
      </c>
      <c r="E38" s="327">
        <v>63663115</v>
      </c>
      <c r="F38" s="328">
        <f t="shared" si="0"/>
        <v>35.419417850025198</v>
      </c>
      <c r="G38" s="420">
        <v>3460208</v>
      </c>
      <c r="K38" s="290"/>
      <c r="L38" s="290"/>
      <c r="M38" s="290"/>
      <c r="N38" s="290"/>
      <c r="O38" s="290"/>
      <c r="P38" s="290"/>
      <c r="Q38" s="290"/>
      <c r="R38" s="290"/>
      <c r="S38" s="420"/>
    </row>
    <row r="39" spans="1:19" s="421" customFormat="1" ht="25.5">
      <c r="A39" s="21"/>
      <c r="B39" s="18" t="s">
        <v>291</v>
      </c>
      <c r="C39" s="18" t="s">
        <v>183</v>
      </c>
      <c r="D39" s="327"/>
      <c r="E39" s="327"/>
      <c r="F39" s="328"/>
      <c r="G39" s="420" t="s">
        <v>624</v>
      </c>
      <c r="K39" s="290"/>
      <c r="L39" s="290"/>
      <c r="M39" s="290"/>
      <c r="N39" s="290"/>
      <c r="O39" s="290"/>
      <c r="P39" s="290"/>
      <c r="Q39" s="290"/>
      <c r="R39" s="290"/>
      <c r="S39" s="420"/>
    </row>
    <row r="40" spans="1:19" s="421" customFormat="1" ht="25.5">
      <c r="A40" s="21"/>
      <c r="B40" s="18" t="s">
        <v>409</v>
      </c>
      <c r="C40" s="18" t="s">
        <v>187</v>
      </c>
      <c r="D40" s="326">
        <v>45000000</v>
      </c>
      <c r="E40" s="327">
        <v>45000000</v>
      </c>
      <c r="F40" s="328">
        <f t="shared" si="0"/>
        <v>1.0813953287182265</v>
      </c>
      <c r="G40" s="420">
        <v>41612904</v>
      </c>
      <c r="K40" s="290"/>
      <c r="L40" s="290"/>
      <c r="M40" s="290"/>
      <c r="N40" s="290"/>
      <c r="O40" s="290"/>
      <c r="P40" s="290"/>
      <c r="Q40" s="290"/>
      <c r="R40" s="290"/>
      <c r="S40" s="420"/>
    </row>
    <row r="41" spans="1:19" s="421" customFormat="1" ht="38.25">
      <c r="A41" s="21"/>
      <c r="B41" s="18" t="s">
        <v>463</v>
      </c>
      <c r="C41" s="18" t="s">
        <v>184</v>
      </c>
      <c r="D41" s="327"/>
      <c r="E41" s="327"/>
      <c r="F41" s="328"/>
      <c r="G41" s="420" t="s">
        <v>624</v>
      </c>
      <c r="K41" s="290"/>
      <c r="L41" s="290"/>
      <c r="M41" s="290"/>
      <c r="N41" s="290"/>
      <c r="O41" s="290"/>
      <c r="P41" s="290"/>
      <c r="Q41" s="290"/>
      <c r="R41" s="290"/>
      <c r="S41" s="420"/>
    </row>
    <row r="42" spans="1:19" s="421" customFormat="1" ht="25.5">
      <c r="A42" s="21"/>
      <c r="B42" s="18" t="s">
        <v>294</v>
      </c>
      <c r="C42" s="18" t="s">
        <v>190</v>
      </c>
      <c r="D42" s="326">
        <v>1531413</v>
      </c>
      <c r="E42" s="327">
        <v>184209</v>
      </c>
      <c r="F42" s="328">
        <f t="shared" si="0"/>
        <v>8.45411937464117</v>
      </c>
      <c r="G42" s="420">
        <v>181144</v>
      </c>
      <c r="K42" s="290"/>
      <c r="L42" s="290"/>
      <c r="M42" s="290"/>
      <c r="N42" s="290"/>
      <c r="O42" s="290"/>
      <c r="P42" s="290"/>
      <c r="Q42" s="290"/>
      <c r="R42" s="290"/>
      <c r="S42" s="420"/>
    </row>
    <row r="43" spans="1:19" s="421" customFormat="1" ht="25.5">
      <c r="A43" s="21"/>
      <c r="B43" s="18" t="s">
        <v>292</v>
      </c>
      <c r="C43" s="18" t="s">
        <v>186</v>
      </c>
      <c r="D43" s="326">
        <v>75192568</v>
      </c>
      <c r="E43" s="327">
        <v>64900807</v>
      </c>
      <c r="F43" s="328">
        <f t="shared" si="0"/>
        <v>1.55222938272553</v>
      </c>
      <c r="G43" s="420">
        <v>48441660</v>
      </c>
      <c r="K43" s="290"/>
      <c r="L43" s="290"/>
      <c r="M43" s="290"/>
      <c r="N43" s="290"/>
      <c r="O43" s="290"/>
      <c r="P43" s="290"/>
      <c r="Q43" s="290"/>
      <c r="R43" s="290"/>
      <c r="S43" s="420"/>
    </row>
    <row r="44" spans="1:19" s="421" customFormat="1" ht="26.25" customHeight="1">
      <c r="A44" s="21"/>
      <c r="B44" s="18" t="s">
        <v>293</v>
      </c>
      <c r="C44" s="18" t="s">
        <v>185</v>
      </c>
      <c r="D44" s="326">
        <v>20833450</v>
      </c>
      <c r="E44" s="327">
        <v>20507650</v>
      </c>
      <c r="F44" s="328">
        <f t="shared" si="0"/>
        <v>1.0209327614181705</v>
      </c>
      <c r="G44" s="420">
        <v>20406290</v>
      </c>
      <c r="K44" s="290"/>
      <c r="L44" s="290"/>
      <c r="M44" s="290"/>
      <c r="N44" s="290"/>
      <c r="O44" s="290"/>
      <c r="P44" s="290"/>
      <c r="Q44" s="290"/>
      <c r="R44" s="290"/>
      <c r="S44" s="420"/>
    </row>
    <row r="45" spans="1:19" s="421" customFormat="1" ht="26.25" customHeight="1">
      <c r="A45" s="21"/>
      <c r="B45" s="18" t="s">
        <v>410</v>
      </c>
      <c r="C45" s="18" t="s">
        <v>189</v>
      </c>
      <c r="D45" s="326">
        <v>5500000</v>
      </c>
      <c r="E45" s="327">
        <v>5500000</v>
      </c>
      <c r="F45" s="328">
        <f t="shared" si="0"/>
        <v>1</v>
      </c>
      <c r="G45" s="420">
        <v>5500000</v>
      </c>
      <c r="K45" s="290"/>
      <c r="L45" s="290"/>
      <c r="M45" s="290"/>
      <c r="N45" s="290"/>
      <c r="O45" s="290"/>
      <c r="P45" s="290"/>
      <c r="Q45" s="290"/>
      <c r="R45" s="290"/>
      <c r="S45" s="420"/>
    </row>
    <row r="46" spans="1:19" s="421" customFormat="1" ht="25.5">
      <c r="A46" s="21"/>
      <c r="B46" s="18" t="s">
        <v>411</v>
      </c>
      <c r="C46" s="18" t="s">
        <v>229</v>
      </c>
      <c r="D46" s="326">
        <v>16500000</v>
      </c>
      <c r="E46" s="327">
        <v>16500000</v>
      </c>
      <c r="F46" s="328">
        <f t="shared" si="0"/>
        <v>1</v>
      </c>
      <c r="G46" s="420">
        <v>16500000</v>
      </c>
      <c r="K46" s="290"/>
      <c r="L46" s="290"/>
      <c r="M46" s="290"/>
      <c r="N46" s="290"/>
      <c r="O46" s="290"/>
      <c r="P46" s="290"/>
      <c r="Q46" s="290"/>
      <c r="R46" s="290"/>
      <c r="S46" s="420"/>
    </row>
    <row r="47" spans="1:19" s="421" customFormat="1" ht="25.5">
      <c r="A47" s="21"/>
      <c r="B47" s="18" t="s">
        <v>412</v>
      </c>
      <c r="C47" s="18" t="s">
        <v>192</v>
      </c>
      <c r="D47" s="326">
        <v>13200000</v>
      </c>
      <c r="E47" s="327">
        <v>13200000</v>
      </c>
      <c r="F47" s="328">
        <f t="shared" si="0"/>
        <v>1</v>
      </c>
      <c r="G47" s="420">
        <v>13200000</v>
      </c>
      <c r="K47" s="290"/>
      <c r="L47" s="290"/>
      <c r="M47" s="290"/>
      <c r="N47" s="290"/>
      <c r="O47" s="290"/>
      <c r="P47" s="290"/>
      <c r="Q47" s="290"/>
      <c r="R47" s="290"/>
      <c r="S47" s="420"/>
    </row>
    <row r="48" spans="1:19" s="421" customFormat="1" ht="25.5">
      <c r="A48" s="21"/>
      <c r="B48" s="18" t="s">
        <v>296</v>
      </c>
      <c r="C48" s="18" t="s">
        <v>188</v>
      </c>
      <c r="D48" s="326">
        <v>43389000</v>
      </c>
      <c r="E48" s="327">
        <v>43389000</v>
      </c>
      <c r="F48" s="328"/>
      <c r="G48" s="420" t="s">
        <v>624</v>
      </c>
      <c r="K48" s="290"/>
      <c r="L48" s="290"/>
      <c r="M48" s="290"/>
      <c r="N48" s="290"/>
      <c r="O48" s="290"/>
      <c r="P48" s="290"/>
      <c r="Q48" s="290"/>
      <c r="R48" s="290"/>
      <c r="S48" s="420"/>
    </row>
    <row r="49" spans="1:19" s="421" customFormat="1" ht="25.5">
      <c r="A49" s="21"/>
      <c r="B49" s="18" t="s">
        <v>413</v>
      </c>
      <c r="C49" s="18" t="s">
        <v>191</v>
      </c>
      <c r="D49" s="327"/>
      <c r="E49" s="327"/>
      <c r="F49" s="328"/>
      <c r="G49" s="420">
        <v>2465743</v>
      </c>
      <c r="K49" s="290"/>
      <c r="L49" s="290"/>
      <c r="M49" s="290"/>
      <c r="N49" s="290"/>
      <c r="O49" s="290"/>
      <c r="P49" s="290"/>
      <c r="Q49" s="290"/>
      <c r="R49" s="290"/>
      <c r="S49" s="420"/>
    </row>
    <row r="50" spans="1:19" s="421" customFormat="1" ht="51">
      <c r="A50" s="21"/>
      <c r="B50" s="18" t="s">
        <v>295</v>
      </c>
      <c r="C50" s="18" t="s">
        <v>453</v>
      </c>
      <c r="D50" s="327">
        <v>14185907</v>
      </c>
      <c r="E50" s="327">
        <v>1824196</v>
      </c>
      <c r="F50" s="328">
        <f t="shared" si="0"/>
        <v>7.8312959096585146</v>
      </c>
      <c r="G50" s="420">
        <v>1811438</v>
      </c>
      <c r="K50" s="290"/>
      <c r="L50" s="290"/>
      <c r="M50" s="290"/>
      <c r="N50" s="290"/>
      <c r="O50" s="290"/>
      <c r="P50" s="290"/>
      <c r="Q50" s="290"/>
      <c r="R50" s="290"/>
      <c r="S50" s="420"/>
    </row>
    <row r="51" spans="1:19" s="421" customFormat="1" ht="25.5">
      <c r="A51" s="21"/>
      <c r="B51" s="18" t="s">
        <v>455</v>
      </c>
      <c r="C51" s="18" t="s">
        <v>454</v>
      </c>
      <c r="D51" s="327">
        <v>9152525</v>
      </c>
      <c r="E51" s="327">
        <v>98880</v>
      </c>
      <c r="F51" s="328">
        <f t="shared" si="0"/>
        <v>1.4134067031353683</v>
      </c>
      <c r="G51" s="420">
        <v>6475507</v>
      </c>
      <c r="K51" s="290"/>
      <c r="L51" s="290"/>
      <c r="M51" s="290"/>
      <c r="N51" s="290"/>
      <c r="O51" s="290"/>
      <c r="P51" s="290"/>
      <c r="Q51" s="290"/>
      <c r="R51" s="290"/>
      <c r="S51" s="420"/>
    </row>
    <row r="52" spans="1:19" s="421" customFormat="1" ht="25.5">
      <c r="A52" s="21"/>
      <c r="B52" s="18" t="s">
        <v>456</v>
      </c>
      <c r="C52" s="18" t="s">
        <v>464</v>
      </c>
      <c r="D52" s="327">
        <v>1830506</v>
      </c>
      <c r="E52" s="327">
        <v>100000</v>
      </c>
      <c r="F52" s="328">
        <f t="shared" si="0"/>
        <v>1.4134068204666506</v>
      </c>
      <c r="G52" s="420">
        <v>1295102</v>
      </c>
      <c r="K52" s="290"/>
      <c r="L52" s="290"/>
      <c r="M52" s="290"/>
      <c r="N52" s="290"/>
      <c r="O52" s="290"/>
      <c r="P52" s="290"/>
      <c r="Q52" s="290"/>
      <c r="R52" s="290"/>
      <c r="S52" s="420"/>
    </row>
    <row r="53" spans="1:19" s="421" customFormat="1" ht="25.5">
      <c r="A53" s="21"/>
      <c r="B53" s="18" t="s">
        <v>452</v>
      </c>
      <c r="C53" s="18" t="s">
        <v>465</v>
      </c>
      <c r="D53" s="327"/>
      <c r="E53" s="327"/>
      <c r="F53" s="328"/>
      <c r="G53" s="420" t="s">
        <v>624</v>
      </c>
      <c r="K53" s="290"/>
      <c r="L53" s="290"/>
      <c r="M53" s="290"/>
      <c r="N53" s="290"/>
      <c r="O53" s="290"/>
      <c r="P53" s="290"/>
      <c r="Q53" s="290"/>
      <c r="R53" s="290"/>
      <c r="S53" s="420"/>
    </row>
    <row r="54" spans="1:19" s="421" customFormat="1" ht="25.5">
      <c r="A54" s="24" t="s">
        <v>491</v>
      </c>
      <c r="B54" s="22" t="s">
        <v>414</v>
      </c>
      <c r="C54" s="22" t="s">
        <v>115</v>
      </c>
      <c r="D54" s="329">
        <v>6696680476</v>
      </c>
      <c r="E54" s="330">
        <v>286712081</v>
      </c>
      <c r="F54" s="328">
        <f t="shared" si="0"/>
        <v>24.418801516097421</v>
      </c>
      <c r="G54" s="420">
        <v>274242799</v>
      </c>
      <c r="K54" s="290"/>
      <c r="L54" s="290"/>
      <c r="M54" s="290"/>
      <c r="N54" s="290"/>
      <c r="O54" s="290"/>
      <c r="P54" s="290"/>
      <c r="Q54" s="290"/>
      <c r="R54" s="290"/>
      <c r="S54" s="420"/>
    </row>
    <row r="55" spans="1:19" s="421" customFormat="1" ht="25.5">
      <c r="A55" s="21"/>
      <c r="B55" s="25" t="s">
        <v>492</v>
      </c>
      <c r="C55" s="18" t="s">
        <v>116</v>
      </c>
      <c r="D55" s="329">
        <v>77567902217</v>
      </c>
      <c r="E55" s="330">
        <v>65257390753</v>
      </c>
      <c r="F55" s="328">
        <f t="shared" si="0"/>
        <v>1.6061314582570227</v>
      </c>
      <c r="G55" s="420">
        <v>48294865167</v>
      </c>
      <c r="K55" s="290"/>
      <c r="L55" s="290"/>
      <c r="M55" s="290"/>
      <c r="N55" s="290"/>
      <c r="O55" s="290"/>
      <c r="P55" s="290"/>
      <c r="Q55" s="290"/>
      <c r="R55" s="290"/>
      <c r="S55" s="420"/>
    </row>
    <row r="56" spans="1:19" s="421" customFormat="1" ht="25.5">
      <c r="A56" s="21"/>
      <c r="B56" s="23" t="s">
        <v>415</v>
      </c>
      <c r="C56" s="18" t="s">
        <v>117</v>
      </c>
      <c r="D56" s="331">
        <v>6934058.6600000001</v>
      </c>
      <c r="E56" s="332">
        <v>6191595.3600000003</v>
      </c>
      <c r="F56" s="328">
        <f t="shared" si="0"/>
        <v>1.3787030115633554</v>
      </c>
      <c r="G56" s="420">
        <v>5029407.0599999996</v>
      </c>
      <c r="K56" s="290"/>
      <c r="L56" s="290"/>
      <c r="M56" s="290"/>
      <c r="N56" s="290"/>
      <c r="O56" s="290"/>
      <c r="P56" s="290"/>
      <c r="Q56" s="290"/>
      <c r="R56" s="290"/>
      <c r="S56" s="420"/>
    </row>
    <row r="57" spans="1:19" s="421" customFormat="1" ht="25.5">
      <c r="A57" s="21"/>
      <c r="B57" s="23" t="s">
        <v>416</v>
      </c>
      <c r="C57" s="18" t="s">
        <v>118</v>
      </c>
      <c r="D57" s="331">
        <v>11186.5</v>
      </c>
      <c r="E57" s="332">
        <v>10539.67</v>
      </c>
      <c r="F57" s="328">
        <f t="shared" si="0"/>
        <v>1.1649582556191156</v>
      </c>
      <c r="G57" s="420">
        <v>9602.49</v>
      </c>
      <c r="K57" s="290"/>
      <c r="L57" s="290"/>
      <c r="M57" s="290"/>
      <c r="N57" s="290"/>
      <c r="O57" s="290"/>
      <c r="P57" s="290"/>
      <c r="Q57" s="290"/>
      <c r="R57" s="290"/>
      <c r="S57" s="420"/>
    </row>
    <row r="58" spans="1:19">
      <c r="A58" s="248"/>
      <c r="B58" s="52"/>
      <c r="C58" s="53"/>
      <c r="D58" s="54"/>
      <c r="E58" s="54"/>
      <c r="F58" s="55"/>
      <c r="G58" s="55"/>
      <c r="J58" s="427"/>
    </row>
    <row r="59" spans="1:19" ht="11.25" customHeight="1">
      <c r="A59" s="32"/>
      <c r="B59" s="249"/>
      <c r="C59" s="32"/>
      <c r="D59" s="250"/>
      <c r="E59" s="250"/>
      <c r="F59" s="251"/>
      <c r="G59" s="251"/>
    </row>
    <row r="60" spans="1:19">
      <c r="A60" s="252" t="s">
        <v>176</v>
      </c>
      <c r="B60" s="32"/>
      <c r="C60" s="253"/>
      <c r="D60" s="254" t="s">
        <v>177</v>
      </c>
      <c r="E60" s="250"/>
      <c r="F60" s="251"/>
      <c r="G60" s="251"/>
    </row>
    <row r="61" spans="1:19">
      <c r="A61" s="255" t="s">
        <v>178</v>
      </c>
      <c r="B61" s="32"/>
      <c r="C61" s="253"/>
      <c r="D61" s="256" t="s">
        <v>179</v>
      </c>
      <c r="E61" s="250"/>
      <c r="F61" s="251"/>
      <c r="G61" s="251"/>
    </row>
    <row r="62" spans="1:19">
      <c r="A62" s="32"/>
      <c r="B62" s="32"/>
      <c r="C62" s="253"/>
      <c r="D62" s="253"/>
      <c r="E62" s="250"/>
      <c r="F62" s="251"/>
      <c r="G62" s="251"/>
    </row>
    <row r="63" spans="1:19">
      <c r="A63" s="32"/>
      <c r="B63" s="32"/>
      <c r="C63" s="253"/>
      <c r="D63" s="253"/>
      <c r="E63" s="250"/>
      <c r="F63" s="251"/>
      <c r="G63" s="251"/>
    </row>
    <row r="64" spans="1:19">
      <c r="A64" s="32"/>
      <c r="B64" s="32"/>
      <c r="C64" s="253"/>
      <c r="D64" s="253"/>
      <c r="E64" s="250"/>
      <c r="F64" s="251"/>
      <c r="G64" s="251"/>
    </row>
    <row r="65" spans="1:7">
      <c r="A65" s="32"/>
      <c r="B65" s="32"/>
      <c r="C65" s="253"/>
      <c r="D65" s="253"/>
      <c r="E65" s="250"/>
      <c r="F65" s="251"/>
      <c r="G65" s="251"/>
    </row>
    <row r="66" spans="1:7">
      <c r="A66" s="32"/>
      <c r="B66" s="32"/>
      <c r="C66" s="253"/>
      <c r="D66" s="253"/>
      <c r="E66" s="250"/>
      <c r="F66" s="251"/>
      <c r="G66" s="251"/>
    </row>
    <row r="67" spans="1:7">
      <c r="A67" s="32"/>
      <c r="B67" s="32"/>
      <c r="C67" s="253"/>
      <c r="D67" s="253"/>
      <c r="E67" s="250"/>
      <c r="F67" s="251"/>
      <c r="G67" s="251"/>
    </row>
    <row r="68" spans="1:7">
      <c r="A68" s="32"/>
      <c r="B68" s="32"/>
      <c r="C68" s="253"/>
      <c r="D68" s="253"/>
      <c r="E68" s="250"/>
      <c r="F68" s="251"/>
      <c r="G68" s="251"/>
    </row>
    <row r="69" spans="1:7">
      <c r="A69" s="32"/>
      <c r="B69" s="32"/>
      <c r="C69" s="253"/>
      <c r="D69" s="253"/>
      <c r="E69" s="250"/>
      <c r="F69" s="251"/>
      <c r="G69" s="257"/>
    </row>
    <row r="70" spans="1:7">
      <c r="A70" s="39"/>
      <c r="B70" s="39"/>
      <c r="C70" s="253"/>
      <c r="D70" s="40"/>
      <c r="E70" s="258"/>
      <c r="F70" s="259"/>
      <c r="G70" s="251"/>
    </row>
    <row r="71" spans="1:7">
      <c r="A71" s="34" t="s">
        <v>238</v>
      </c>
      <c r="B71" s="32"/>
      <c r="C71" s="253"/>
      <c r="D71" s="37" t="s">
        <v>472</v>
      </c>
      <c r="E71" s="250"/>
      <c r="F71" s="251"/>
      <c r="G71" s="251"/>
    </row>
    <row r="72" spans="1:7">
      <c r="A72" s="34"/>
      <c r="B72" s="32"/>
      <c r="C72" s="253"/>
      <c r="D72" s="37"/>
      <c r="E72" s="250"/>
      <c r="F72" s="251"/>
      <c r="G72" s="251"/>
    </row>
    <row r="73" spans="1:7">
      <c r="A73" s="32"/>
      <c r="B73" s="32"/>
      <c r="C73" s="253"/>
      <c r="D73" s="36"/>
      <c r="E73" s="250"/>
      <c r="F73" s="25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13" zoomScaleNormal="100" zoomScaleSheetLayoutView="100" workbookViewId="0">
      <selection activeCell="D11" sqref="D11"/>
    </sheetView>
  </sheetViews>
  <sheetFormatPr defaultRowHeight="12.75"/>
  <cols>
    <col min="1" max="1" width="7.140625" style="413" customWidth="1"/>
    <col min="2" max="2" width="48.5703125" style="413" customWidth="1"/>
    <col min="3" max="3" width="9.140625" style="413"/>
    <col min="4" max="4" width="21.85546875" style="108" customWidth="1"/>
    <col min="5" max="5" width="21.140625" style="108" customWidth="1"/>
    <col min="6" max="6" width="19.5703125" style="108" customWidth="1"/>
    <col min="7" max="8" width="14.5703125" style="428" bestFit="1" customWidth="1"/>
    <col min="9" max="9" width="12.5703125" style="428" bestFit="1" customWidth="1"/>
    <col min="10" max="10" width="16" style="428" bestFit="1" customWidth="1"/>
    <col min="11" max="11" width="13.5703125" style="415" bestFit="1" customWidth="1"/>
    <col min="12" max="16384" width="9.140625" style="415"/>
  </cols>
  <sheetData>
    <row r="1" spans="1:14" ht="23.25" customHeight="1">
      <c r="A1" s="466" t="s">
        <v>485</v>
      </c>
      <c r="B1" s="466"/>
      <c r="C1" s="466"/>
      <c r="D1" s="466"/>
      <c r="E1" s="466"/>
      <c r="F1" s="466"/>
    </row>
    <row r="2" spans="1:14" ht="33" customHeight="1">
      <c r="A2" s="467" t="s">
        <v>493</v>
      </c>
      <c r="B2" s="467"/>
      <c r="C2" s="467"/>
      <c r="D2" s="467"/>
      <c r="E2" s="467"/>
      <c r="F2" s="467"/>
    </row>
    <row r="3" spans="1:14" ht="15" customHeight="1">
      <c r="A3" s="471" t="s">
        <v>281</v>
      </c>
      <c r="B3" s="471"/>
      <c r="C3" s="471"/>
      <c r="D3" s="471"/>
      <c r="E3" s="471"/>
      <c r="F3" s="471"/>
    </row>
    <row r="4" spans="1:14">
      <c r="A4" s="471"/>
      <c r="B4" s="471"/>
      <c r="C4" s="471"/>
      <c r="D4" s="471"/>
      <c r="E4" s="471"/>
      <c r="F4" s="471"/>
    </row>
    <row r="5" spans="1:14" s="413" customFormat="1">
      <c r="A5" s="465" t="str">
        <f>'ngay thang'!B10</f>
        <v>Quý 1 năm 2024/Quarter I 2024</v>
      </c>
      <c r="B5" s="465"/>
      <c r="C5" s="465"/>
      <c r="D5" s="465"/>
      <c r="E5" s="465"/>
      <c r="F5" s="465"/>
      <c r="G5" s="429"/>
      <c r="H5" s="429"/>
      <c r="I5" s="429"/>
      <c r="J5" s="429"/>
    </row>
    <row r="6" spans="1:14">
      <c r="A6" s="358"/>
      <c r="B6" s="358"/>
      <c r="C6" s="358"/>
      <c r="D6" s="358"/>
      <c r="E6" s="358"/>
      <c r="F6" s="1"/>
    </row>
    <row r="7" spans="1:14" ht="30" customHeight="1">
      <c r="A7" s="470" t="s">
        <v>246</v>
      </c>
      <c r="B7" s="470"/>
      <c r="C7" s="443" t="s">
        <v>625</v>
      </c>
      <c r="D7" s="443"/>
      <c r="E7" s="443"/>
      <c r="F7" s="443"/>
    </row>
    <row r="8" spans="1:14" ht="30" customHeight="1">
      <c r="A8" s="470" t="s">
        <v>244</v>
      </c>
      <c r="B8" s="470"/>
      <c r="C8" s="470" t="s">
        <v>471</v>
      </c>
      <c r="D8" s="470"/>
      <c r="E8" s="470"/>
      <c r="F8" s="470"/>
    </row>
    <row r="9" spans="1:14" ht="30" customHeight="1">
      <c r="A9" s="469" t="s">
        <v>243</v>
      </c>
      <c r="B9" s="469"/>
      <c r="C9" s="469" t="s">
        <v>245</v>
      </c>
      <c r="D9" s="469"/>
      <c r="E9" s="469"/>
      <c r="F9" s="469"/>
    </row>
    <row r="10" spans="1:14" ht="30" customHeight="1">
      <c r="A10" s="469" t="s">
        <v>247</v>
      </c>
      <c r="B10" s="469"/>
      <c r="C10" s="469" t="str">
        <f>'ngay thang'!B14</f>
        <v>Ngày 09 tháng 04 năm 2024
09 Apr 2024</v>
      </c>
      <c r="D10" s="469"/>
      <c r="E10" s="469"/>
      <c r="F10" s="469"/>
    </row>
    <row r="11" spans="1:14" ht="24" customHeight="1">
      <c r="A11" s="360"/>
      <c r="B11" s="360"/>
      <c r="C11" s="360"/>
      <c r="D11" s="360"/>
      <c r="E11" s="360"/>
      <c r="F11" s="360"/>
    </row>
    <row r="12" spans="1:14" ht="21" customHeight="1">
      <c r="A12" s="192" t="s">
        <v>283</v>
      </c>
      <c r="D12" s="228"/>
      <c r="E12" s="228"/>
      <c r="F12" s="228"/>
    </row>
    <row r="13" spans="1:14" ht="43.5" customHeight="1">
      <c r="A13" s="229" t="s">
        <v>199</v>
      </c>
      <c r="B13" s="229" t="s">
        <v>173</v>
      </c>
      <c r="C13" s="229" t="s">
        <v>201</v>
      </c>
      <c r="D13" s="430" t="s">
        <v>305</v>
      </c>
      <c r="E13" s="430" t="s">
        <v>306</v>
      </c>
      <c r="F13" s="430" t="s">
        <v>230</v>
      </c>
    </row>
    <row r="14" spans="1:14" s="231" customFormat="1" ht="25.5">
      <c r="A14" s="106" t="s">
        <v>46</v>
      </c>
      <c r="B14" s="105" t="s">
        <v>417</v>
      </c>
      <c r="C14" s="105" t="s">
        <v>119</v>
      </c>
      <c r="D14" s="329">
        <v>307061770</v>
      </c>
      <c r="E14" s="329">
        <v>8779093</v>
      </c>
      <c r="F14" s="329">
        <v>307061770</v>
      </c>
      <c r="G14" s="294"/>
      <c r="H14" s="294"/>
      <c r="I14" s="294"/>
      <c r="J14" s="294"/>
      <c r="K14" s="230"/>
      <c r="L14" s="230"/>
      <c r="M14" s="230"/>
      <c r="N14" s="230"/>
    </row>
    <row r="15" spans="1:14" s="231" customFormat="1" ht="25.5">
      <c r="A15" s="361">
        <v>1</v>
      </c>
      <c r="B15" s="101" t="s">
        <v>520</v>
      </c>
      <c r="C15" s="105"/>
      <c r="D15" s="329"/>
      <c r="E15" s="329"/>
      <c r="F15" s="329"/>
      <c r="G15" s="294"/>
      <c r="H15" s="294"/>
      <c r="I15" s="294"/>
      <c r="J15" s="294"/>
      <c r="K15" s="230"/>
      <c r="L15" s="230"/>
      <c r="M15" s="230"/>
      <c r="N15" s="230"/>
    </row>
    <row r="16" spans="1:14" s="233" customFormat="1" ht="25.5">
      <c r="A16" s="361">
        <v>2</v>
      </c>
      <c r="B16" s="101" t="s">
        <v>418</v>
      </c>
      <c r="C16" s="101" t="s">
        <v>120</v>
      </c>
      <c r="D16" s="431">
        <v>303029500</v>
      </c>
      <c r="E16" s="326"/>
      <c r="F16" s="326">
        <v>303029500</v>
      </c>
      <c r="G16" s="294"/>
      <c r="H16" s="295"/>
      <c r="I16" s="295"/>
      <c r="J16" s="294"/>
      <c r="K16" s="230"/>
    </row>
    <row r="17" spans="1:14" s="233" customFormat="1" ht="25.5">
      <c r="A17" s="361">
        <v>3</v>
      </c>
      <c r="B17" s="101" t="s">
        <v>419</v>
      </c>
      <c r="C17" s="101" t="s">
        <v>121</v>
      </c>
      <c r="D17" s="326">
        <v>4032270</v>
      </c>
      <c r="E17" s="326">
        <v>8779093</v>
      </c>
      <c r="F17" s="326">
        <v>4032270</v>
      </c>
      <c r="G17" s="294"/>
      <c r="H17" s="295"/>
      <c r="I17" s="295"/>
      <c r="J17" s="294"/>
      <c r="K17" s="230"/>
    </row>
    <row r="18" spans="1:14" s="233" customFormat="1" ht="25.5">
      <c r="A18" s="361">
        <v>4</v>
      </c>
      <c r="B18" s="101" t="s">
        <v>420</v>
      </c>
      <c r="C18" s="101" t="s">
        <v>122</v>
      </c>
      <c r="D18" s="329"/>
      <c r="E18" s="326"/>
      <c r="F18" s="329"/>
      <c r="G18" s="294"/>
      <c r="H18" s="295"/>
      <c r="I18" s="295"/>
      <c r="J18" s="295"/>
    </row>
    <row r="19" spans="1:14" s="231" customFormat="1" ht="25.5">
      <c r="A19" s="106" t="s">
        <v>56</v>
      </c>
      <c r="B19" s="105" t="s">
        <v>421</v>
      </c>
      <c r="C19" s="105" t="s">
        <v>123</v>
      </c>
      <c r="D19" s="329">
        <v>592572716</v>
      </c>
      <c r="E19" s="329">
        <v>572022375</v>
      </c>
      <c r="F19" s="329">
        <v>592572716</v>
      </c>
      <c r="G19" s="294"/>
      <c r="H19" s="294"/>
      <c r="I19" s="294"/>
      <c r="J19" s="294"/>
      <c r="K19" s="230"/>
      <c r="L19" s="230"/>
      <c r="M19" s="230"/>
      <c r="N19" s="230"/>
    </row>
    <row r="20" spans="1:14" s="233" customFormat="1" ht="25.5">
      <c r="A20" s="361">
        <v>1</v>
      </c>
      <c r="B20" s="101" t="s">
        <v>422</v>
      </c>
      <c r="C20" s="101" t="s">
        <v>124</v>
      </c>
      <c r="D20" s="326">
        <v>206304118</v>
      </c>
      <c r="E20" s="326">
        <v>188059029</v>
      </c>
      <c r="F20" s="326">
        <v>206304118</v>
      </c>
      <c r="G20" s="294"/>
      <c r="H20" s="295"/>
      <c r="I20" s="295"/>
      <c r="J20" s="295"/>
    </row>
    <row r="21" spans="1:14" s="233" customFormat="1" ht="25.5">
      <c r="A21" s="361">
        <v>2</v>
      </c>
      <c r="B21" s="101" t="s">
        <v>423</v>
      </c>
      <c r="C21" s="101" t="s">
        <v>125</v>
      </c>
      <c r="D21" s="326">
        <v>78689407</v>
      </c>
      <c r="E21" s="326">
        <v>78447085</v>
      </c>
      <c r="F21" s="326">
        <v>78689407</v>
      </c>
      <c r="G21" s="294"/>
      <c r="H21" s="295"/>
      <c r="I21" s="295"/>
      <c r="J21" s="295"/>
    </row>
    <row r="22" spans="1:14" s="233" customFormat="1" ht="25.5">
      <c r="A22" s="361"/>
      <c r="B22" s="432" t="s">
        <v>254</v>
      </c>
      <c r="C22" s="101" t="s">
        <v>195</v>
      </c>
      <c r="D22" s="326">
        <v>60000000</v>
      </c>
      <c r="E22" s="326">
        <v>60000000</v>
      </c>
      <c r="F22" s="326">
        <v>60000000</v>
      </c>
      <c r="G22" s="294"/>
      <c r="H22" s="295"/>
      <c r="I22" s="295"/>
      <c r="J22" s="295"/>
    </row>
    <row r="23" spans="1:14" s="233" customFormat="1" ht="25.5">
      <c r="A23" s="361"/>
      <c r="B23" s="432" t="s">
        <v>255</v>
      </c>
      <c r="C23" s="101" t="s">
        <v>196</v>
      </c>
      <c r="D23" s="326">
        <v>2189407</v>
      </c>
      <c r="E23" s="326">
        <v>1947085</v>
      </c>
      <c r="F23" s="326">
        <v>2189407</v>
      </c>
      <c r="G23" s="294"/>
      <c r="H23" s="295"/>
      <c r="I23" s="295"/>
      <c r="J23" s="295"/>
    </row>
    <row r="24" spans="1:14" s="233" customFormat="1" ht="25.5">
      <c r="A24" s="361"/>
      <c r="B24" s="432" t="s">
        <v>256</v>
      </c>
      <c r="C24" s="101" t="s">
        <v>231</v>
      </c>
      <c r="D24" s="326">
        <v>16500000</v>
      </c>
      <c r="E24" s="326">
        <v>16500000</v>
      </c>
      <c r="F24" s="326">
        <v>16500000</v>
      </c>
      <c r="G24" s="294"/>
      <c r="H24" s="295"/>
      <c r="I24" s="295"/>
      <c r="J24" s="295"/>
    </row>
    <row r="25" spans="1:14" s="233" customFormat="1" ht="55.5" customHeight="1">
      <c r="A25" s="361">
        <v>3</v>
      </c>
      <c r="B25" s="433" t="s">
        <v>494</v>
      </c>
      <c r="C25" s="101" t="s">
        <v>126</v>
      </c>
      <c r="D25" s="326">
        <v>89100000</v>
      </c>
      <c r="E25" s="326">
        <v>89100000</v>
      </c>
      <c r="F25" s="326">
        <v>89100000</v>
      </c>
      <c r="G25" s="294"/>
      <c r="H25" s="295"/>
      <c r="I25" s="295"/>
      <c r="J25" s="295"/>
    </row>
    <row r="26" spans="1:14" s="233" customFormat="1" ht="25.5">
      <c r="A26" s="361"/>
      <c r="B26" s="101" t="s">
        <v>424</v>
      </c>
      <c r="C26" s="101" t="s">
        <v>194</v>
      </c>
      <c r="D26" s="326">
        <v>49500000</v>
      </c>
      <c r="E26" s="326">
        <v>49500000</v>
      </c>
      <c r="F26" s="326">
        <v>49500000</v>
      </c>
      <c r="G26" s="294"/>
      <c r="H26" s="295"/>
      <c r="I26" s="295"/>
      <c r="J26" s="295"/>
    </row>
    <row r="27" spans="1:14" s="233" customFormat="1" ht="51">
      <c r="A27" s="361"/>
      <c r="B27" s="101" t="s">
        <v>425</v>
      </c>
      <c r="C27" s="101" t="s">
        <v>197</v>
      </c>
      <c r="D27" s="326">
        <v>39600000</v>
      </c>
      <c r="E27" s="326">
        <v>39600000</v>
      </c>
      <c r="F27" s="326">
        <v>39600000</v>
      </c>
      <c r="G27" s="294"/>
      <c r="H27" s="295"/>
      <c r="I27" s="295"/>
      <c r="J27" s="295"/>
    </row>
    <row r="28" spans="1:14" s="233" customFormat="1" ht="25.5">
      <c r="A28" s="361">
        <v>4</v>
      </c>
      <c r="B28" s="101" t="s">
        <v>495</v>
      </c>
      <c r="C28" s="101"/>
      <c r="D28" s="329"/>
      <c r="E28" s="326"/>
      <c r="F28" s="329"/>
      <c r="G28" s="294"/>
      <c r="H28" s="295"/>
      <c r="I28" s="295"/>
      <c r="J28" s="295"/>
    </row>
    <row r="29" spans="1:14" s="233" customFormat="1" ht="25.5">
      <c r="A29" s="361">
        <v>5</v>
      </c>
      <c r="B29" s="101" t="s">
        <v>496</v>
      </c>
      <c r="C29" s="101"/>
      <c r="D29" s="329"/>
      <c r="E29" s="326"/>
      <c r="F29" s="329"/>
      <c r="G29" s="294"/>
      <c r="H29" s="295"/>
      <c r="I29" s="295"/>
      <c r="J29" s="295"/>
    </row>
    <row r="30" spans="1:14" s="233" customFormat="1" ht="25.5">
      <c r="A30" s="361">
        <v>6</v>
      </c>
      <c r="B30" s="101" t="s">
        <v>426</v>
      </c>
      <c r="C30" s="101" t="s">
        <v>127</v>
      </c>
      <c r="D30" s="326"/>
      <c r="E30" s="326">
        <v>18437828</v>
      </c>
      <c r="F30" s="326"/>
      <c r="G30" s="294"/>
      <c r="H30" s="295"/>
      <c r="I30" s="295"/>
      <c r="J30" s="294"/>
      <c r="K30" s="230"/>
    </row>
    <row r="31" spans="1:14" s="233" customFormat="1" ht="63.75">
      <c r="A31" s="361">
        <v>7</v>
      </c>
      <c r="B31" s="101" t="s">
        <v>427</v>
      </c>
      <c r="C31" s="101" t="s">
        <v>128</v>
      </c>
      <c r="D31" s="326">
        <v>45000000</v>
      </c>
      <c r="E31" s="326">
        <v>45000000</v>
      </c>
      <c r="F31" s="326">
        <v>45000000</v>
      </c>
      <c r="G31" s="294"/>
      <c r="H31" s="295"/>
      <c r="I31" s="295"/>
      <c r="J31" s="295"/>
    </row>
    <row r="32" spans="1:14" s="233" customFormat="1" ht="138.75" customHeight="1">
      <c r="A32" s="361">
        <v>8</v>
      </c>
      <c r="B32" s="433" t="s">
        <v>428</v>
      </c>
      <c r="C32" s="101" t="s">
        <v>129</v>
      </c>
      <c r="D32" s="434"/>
      <c r="E32" s="434"/>
      <c r="F32" s="434"/>
      <c r="G32" s="294"/>
      <c r="H32" s="295"/>
      <c r="I32" s="295"/>
      <c r="J32" s="294"/>
      <c r="K32" s="230"/>
    </row>
    <row r="33" spans="1:14" s="233" customFormat="1" ht="51">
      <c r="A33" s="361">
        <v>9</v>
      </c>
      <c r="B33" s="101" t="s">
        <v>429</v>
      </c>
      <c r="C33" s="101" t="s">
        <v>130</v>
      </c>
      <c r="D33" s="326">
        <v>173402835</v>
      </c>
      <c r="E33" s="326">
        <v>151639979</v>
      </c>
      <c r="F33" s="326">
        <v>173402835</v>
      </c>
      <c r="G33" s="294"/>
      <c r="H33" s="295"/>
      <c r="I33" s="295"/>
      <c r="J33" s="295"/>
    </row>
    <row r="34" spans="1:14" s="233" customFormat="1" ht="25.5">
      <c r="A34" s="361"/>
      <c r="B34" s="101" t="s">
        <v>297</v>
      </c>
      <c r="C34" s="101" t="s">
        <v>299</v>
      </c>
      <c r="D34" s="326">
        <v>135722526</v>
      </c>
      <c r="E34" s="326">
        <v>113639243</v>
      </c>
      <c r="F34" s="326">
        <v>135722526</v>
      </c>
      <c r="G34" s="294"/>
      <c r="H34" s="295"/>
      <c r="I34" s="295"/>
      <c r="J34" s="295"/>
    </row>
    <row r="35" spans="1:14" s="233" customFormat="1" ht="25.5">
      <c r="A35" s="361"/>
      <c r="B35" s="101" t="s">
        <v>298</v>
      </c>
      <c r="C35" s="101" t="s">
        <v>300</v>
      </c>
      <c r="D35" s="326">
        <v>37680309</v>
      </c>
      <c r="E35" s="326">
        <v>38000736</v>
      </c>
      <c r="F35" s="326">
        <v>37680309</v>
      </c>
      <c r="G35" s="294"/>
      <c r="H35" s="295"/>
      <c r="I35" s="295"/>
      <c r="J35" s="295"/>
    </row>
    <row r="36" spans="1:14" s="233" customFormat="1" ht="25.5">
      <c r="A36" s="361"/>
      <c r="B36" s="101" t="s">
        <v>461</v>
      </c>
      <c r="C36" s="101" t="s">
        <v>462</v>
      </c>
      <c r="D36" s="329"/>
      <c r="E36" s="326"/>
      <c r="F36" s="329"/>
      <c r="G36" s="294"/>
      <c r="H36" s="295"/>
      <c r="I36" s="295"/>
      <c r="J36" s="295"/>
    </row>
    <row r="37" spans="1:14" s="233" customFormat="1" ht="25.5">
      <c r="A37" s="361">
        <v>10</v>
      </c>
      <c r="B37" s="101" t="s">
        <v>430</v>
      </c>
      <c r="C37" s="101" t="s">
        <v>131</v>
      </c>
      <c r="D37" s="434">
        <v>76356</v>
      </c>
      <c r="E37" s="326">
        <v>1338454</v>
      </c>
      <c r="F37" s="326">
        <v>76356</v>
      </c>
      <c r="G37" s="294"/>
      <c r="H37" s="295"/>
      <c r="I37" s="295"/>
      <c r="J37" s="295"/>
    </row>
    <row r="38" spans="1:14" s="233" customFormat="1" ht="25.5">
      <c r="A38" s="361"/>
      <c r="B38" s="101" t="s">
        <v>301</v>
      </c>
      <c r="C38" s="101" t="s">
        <v>132</v>
      </c>
      <c r="D38" s="326">
        <v>76356</v>
      </c>
      <c r="E38" s="326">
        <v>88458</v>
      </c>
      <c r="F38" s="326">
        <v>76356</v>
      </c>
      <c r="G38" s="294"/>
      <c r="H38" s="295"/>
      <c r="I38" s="295"/>
      <c r="J38" s="295"/>
    </row>
    <row r="39" spans="1:14" s="233" customFormat="1" ht="25.5">
      <c r="A39" s="361"/>
      <c r="B39" s="101" t="s">
        <v>431</v>
      </c>
      <c r="C39" s="101" t="s">
        <v>198</v>
      </c>
      <c r="D39" s="329"/>
      <c r="E39" s="326">
        <v>1249996</v>
      </c>
      <c r="F39" s="326"/>
      <c r="G39" s="294"/>
      <c r="H39" s="295"/>
      <c r="I39" s="295"/>
      <c r="J39" s="295"/>
    </row>
    <row r="40" spans="1:14" s="233" customFormat="1" ht="25.5">
      <c r="A40" s="361"/>
      <c r="B40" s="101" t="s">
        <v>302</v>
      </c>
      <c r="C40" s="101" t="s">
        <v>193</v>
      </c>
      <c r="D40" s="329"/>
      <c r="E40" s="326"/>
      <c r="F40" s="329"/>
      <c r="G40" s="294"/>
      <c r="H40" s="295"/>
      <c r="I40" s="295"/>
      <c r="J40" s="295"/>
    </row>
    <row r="41" spans="1:14" s="233" customFormat="1" ht="25.5">
      <c r="A41" s="361" t="s">
        <v>133</v>
      </c>
      <c r="B41" s="105" t="s">
        <v>432</v>
      </c>
      <c r="C41" s="101" t="s">
        <v>134</v>
      </c>
      <c r="D41" s="435">
        <v>-285510946</v>
      </c>
      <c r="E41" s="435">
        <v>-563243282</v>
      </c>
      <c r="F41" s="435">
        <v>-285510946</v>
      </c>
      <c r="G41" s="294"/>
      <c r="H41" s="295"/>
      <c r="I41" s="295"/>
      <c r="J41" s="295"/>
    </row>
    <row r="42" spans="1:14" s="233" customFormat="1" ht="25.5">
      <c r="A42" s="361" t="s">
        <v>135</v>
      </c>
      <c r="B42" s="105" t="s">
        <v>433</v>
      </c>
      <c r="C42" s="101" t="s">
        <v>136</v>
      </c>
      <c r="D42" s="436">
        <v>4529087350</v>
      </c>
      <c r="E42" s="436">
        <v>1166018400</v>
      </c>
      <c r="F42" s="436">
        <v>4529087350</v>
      </c>
      <c r="G42" s="294"/>
      <c r="H42" s="295"/>
      <c r="I42" s="295"/>
      <c r="J42" s="295"/>
    </row>
    <row r="43" spans="1:14" s="233" customFormat="1" ht="51">
      <c r="A43" s="361">
        <v>1</v>
      </c>
      <c r="B43" s="101" t="s">
        <v>497</v>
      </c>
      <c r="C43" s="101" t="s">
        <v>137</v>
      </c>
      <c r="D43" s="437">
        <v>3332849677</v>
      </c>
      <c r="E43" s="438">
        <v>-1708213744</v>
      </c>
      <c r="F43" s="437">
        <v>3332849677</v>
      </c>
      <c r="G43" s="294"/>
      <c r="H43" s="295"/>
      <c r="I43" s="295"/>
      <c r="J43" s="295"/>
    </row>
    <row r="44" spans="1:14" s="233" customFormat="1" ht="25.5">
      <c r="A44" s="361">
        <v>2</v>
      </c>
      <c r="B44" s="101" t="s">
        <v>434</v>
      </c>
      <c r="C44" s="101" t="s">
        <v>138</v>
      </c>
      <c r="D44" s="434">
        <v>1196237673</v>
      </c>
      <c r="E44" s="434">
        <v>2874232144</v>
      </c>
      <c r="F44" s="434">
        <v>1196237673</v>
      </c>
      <c r="G44" s="294"/>
      <c r="H44" s="295"/>
      <c r="I44" s="295"/>
      <c r="J44" s="295"/>
    </row>
    <row r="45" spans="1:14" s="233" customFormat="1" ht="51">
      <c r="A45" s="361" t="s">
        <v>139</v>
      </c>
      <c r="B45" s="105" t="s">
        <v>435</v>
      </c>
      <c r="C45" s="101" t="s">
        <v>140</v>
      </c>
      <c r="D45" s="436">
        <v>4243576404</v>
      </c>
      <c r="E45" s="436">
        <v>602775118</v>
      </c>
      <c r="F45" s="436">
        <v>4243576404</v>
      </c>
      <c r="G45" s="294"/>
      <c r="H45" s="295"/>
      <c r="I45" s="295"/>
      <c r="J45" s="295"/>
    </row>
    <row r="46" spans="1:14" s="233" customFormat="1" ht="25.5">
      <c r="A46" s="361" t="s">
        <v>67</v>
      </c>
      <c r="B46" s="105" t="s">
        <v>436</v>
      </c>
      <c r="C46" s="101" t="s">
        <v>141</v>
      </c>
      <c r="D46" s="436">
        <v>65257390753</v>
      </c>
      <c r="E46" s="436">
        <v>61900228309</v>
      </c>
      <c r="F46" s="436">
        <v>65257390753</v>
      </c>
      <c r="G46" s="294"/>
      <c r="H46" s="295"/>
      <c r="I46" s="295"/>
      <c r="J46" s="295"/>
    </row>
    <row r="47" spans="1:14" s="233" customFormat="1" ht="38.25">
      <c r="A47" s="361" t="s">
        <v>142</v>
      </c>
      <c r="B47" s="105" t="s">
        <v>437</v>
      </c>
      <c r="C47" s="101" t="s">
        <v>143</v>
      </c>
      <c r="D47" s="436">
        <v>12310511464</v>
      </c>
      <c r="E47" s="436">
        <v>3357162444</v>
      </c>
      <c r="F47" s="436">
        <v>12310511464</v>
      </c>
      <c r="G47" s="294"/>
      <c r="H47" s="295"/>
      <c r="I47" s="295"/>
      <c r="J47" s="295"/>
      <c r="K47" s="232"/>
      <c r="L47" s="232"/>
      <c r="M47" s="232"/>
      <c r="N47" s="232"/>
    </row>
    <row r="48" spans="1:14" s="233" customFormat="1" ht="51">
      <c r="A48" s="361">
        <v>1</v>
      </c>
      <c r="B48" s="101" t="s">
        <v>438</v>
      </c>
      <c r="C48" s="101" t="s">
        <v>303</v>
      </c>
      <c r="D48" s="434">
        <v>4243576404</v>
      </c>
      <c r="E48" s="326">
        <v>602775118</v>
      </c>
      <c r="F48" s="326">
        <v>4243576404</v>
      </c>
      <c r="G48" s="294"/>
      <c r="H48" s="295"/>
      <c r="I48" s="295"/>
      <c r="J48" s="295"/>
    </row>
    <row r="49" spans="1:10" s="233" customFormat="1" ht="51">
      <c r="A49" s="361">
        <v>2</v>
      </c>
      <c r="B49" s="101" t="s">
        <v>498</v>
      </c>
      <c r="C49" s="101" t="s">
        <v>304</v>
      </c>
      <c r="D49" s="329"/>
      <c r="E49" s="326"/>
      <c r="F49" s="329"/>
      <c r="G49" s="294"/>
      <c r="H49" s="295"/>
      <c r="I49" s="295"/>
      <c r="J49" s="295"/>
    </row>
    <row r="50" spans="1:10" s="233" customFormat="1" ht="51">
      <c r="A50" s="361">
        <v>3</v>
      </c>
      <c r="B50" s="101" t="s">
        <v>577</v>
      </c>
      <c r="C50" s="101" t="s">
        <v>144</v>
      </c>
      <c r="D50" s="434">
        <v>8066935060</v>
      </c>
      <c r="E50" s="437">
        <v>2754387326</v>
      </c>
      <c r="F50" s="326">
        <v>8066935060</v>
      </c>
      <c r="G50" s="294"/>
      <c r="H50" s="295"/>
      <c r="I50" s="295"/>
      <c r="J50" s="295"/>
    </row>
    <row r="51" spans="1:10" s="233" customFormat="1" ht="25.5">
      <c r="A51" s="361" t="s">
        <v>145</v>
      </c>
      <c r="B51" s="105" t="s">
        <v>439</v>
      </c>
      <c r="C51" s="101" t="s">
        <v>146</v>
      </c>
      <c r="D51" s="329">
        <v>77567902217</v>
      </c>
      <c r="E51" s="329">
        <v>65257390753</v>
      </c>
      <c r="F51" s="329">
        <v>77567902217</v>
      </c>
      <c r="G51" s="294"/>
      <c r="H51" s="295"/>
      <c r="I51" s="295"/>
      <c r="J51" s="295"/>
    </row>
    <row r="52" spans="1:10" s="233" customFormat="1" ht="38.25">
      <c r="A52" s="361" t="s">
        <v>257</v>
      </c>
      <c r="B52" s="105" t="s">
        <v>440</v>
      </c>
      <c r="C52" s="101" t="s">
        <v>258</v>
      </c>
      <c r="D52" s="329"/>
      <c r="E52" s="329"/>
      <c r="F52" s="326"/>
      <c r="G52" s="295"/>
      <c r="H52" s="295"/>
      <c r="I52" s="295"/>
      <c r="J52" s="295"/>
    </row>
    <row r="53" spans="1:10" s="233" customFormat="1" ht="38.25">
      <c r="A53" s="361"/>
      <c r="B53" s="101" t="s">
        <v>441</v>
      </c>
      <c r="C53" s="101" t="s">
        <v>259</v>
      </c>
      <c r="D53" s="439"/>
      <c r="E53" s="439"/>
      <c r="F53" s="440"/>
      <c r="G53" s="295"/>
      <c r="H53" s="295"/>
      <c r="I53" s="295"/>
      <c r="J53" s="295"/>
    </row>
    <row r="54" spans="1:10">
      <c r="A54" s="160"/>
      <c r="B54" s="160"/>
      <c r="C54" s="161"/>
      <c r="D54" s="161"/>
      <c r="E54" s="234"/>
      <c r="F54" s="107"/>
    </row>
    <row r="55" spans="1:10" s="32" customFormat="1">
      <c r="A55" s="159" t="s">
        <v>176</v>
      </c>
      <c r="B55" s="160"/>
      <c r="C55" s="161"/>
      <c r="D55" s="162" t="s">
        <v>177</v>
      </c>
      <c r="E55" s="162"/>
      <c r="F55" s="107"/>
      <c r="G55" s="267"/>
      <c r="H55" s="267"/>
      <c r="I55" s="267"/>
      <c r="J55" s="267"/>
    </row>
    <row r="56" spans="1:10" s="32" customFormat="1">
      <c r="A56" s="163" t="s">
        <v>178</v>
      </c>
      <c r="B56" s="160"/>
      <c r="C56" s="161"/>
      <c r="D56" s="164" t="s">
        <v>179</v>
      </c>
      <c r="E56" s="164"/>
      <c r="F56" s="107"/>
      <c r="G56" s="267"/>
      <c r="H56" s="267"/>
      <c r="I56" s="267"/>
      <c r="J56" s="267"/>
    </row>
    <row r="57" spans="1:10" s="32" customFormat="1">
      <c r="A57" s="160"/>
      <c r="B57" s="160"/>
      <c r="C57" s="161"/>
      <c r="D57" s="161"/>
      <c r="E57" s="161"/>
      <c r="F57" s="107"/>
      <c r="G57" s="267"/>
      <c r="H57" s="267"/>
      <c r="I57" s="267"/>
      <c r="J57" s="267"/>
    </row>
    <row r="58" spans="1:10" s="32" customFormat="1">
      <c r="A58" s="160"/>
      <c r="B58" s="160"/>
      <c r="C58" s="161"/>
      <c r="D58" s="161"/>
      <c r="E58" s="161"/>
      <c r="F58" s="107"/>
      <c r="G58" s="267"/>
      <c r="H58" s="267"/>
      <c r="I58" s="267"/>
      <c r="J58" s="267"/>
    </row>
    <row r="59" spans="1:10" s="32" customFormat="1">
      <c r="A59" s="160"/>
      <c r="B59" s="160"/>
      <c r="C59" s="161"/>
      <c r="D59" s="161"/>
      <c r="E59" s="161"/>
      <c r="F59" s="107"/>
      <c r="G59" s="267"/>
      <c r="H59" s="267"/>
      <c r="I59" s="267"/>
      <c r="J59" s="267"/>
    </row>
    <row r="60" spans="1:10" s="32" customFormat="1">
      <c r="A60" s="160"/>
      <c r="B60" s="160"/>
      <c r="C60" s="161"/>
      <c r="D60" s="161"/>
      <c r="E60" s="161"/>
      <c r="F60" s="107"/>
      <c r="G60" s="267"/>
      <c r="H60" s="267"/>
      <c r="I60" s="267"/>
      <c r="J60" s="267"/>
    </row>
    <row r="61" spans="1:10" s="32" customFormat="1">
      <c r="A61" s="160"/>
      <c r="B61" s="160"/>
      <c r="C61" s="161"/>
      <c r="D61" s="161"/>
      <c r="E61" s="161"/>
      <c r="F61" s="107"/>
      <c r="G61" s="267"/>
      <c r="H61" s="267"/>
      <c r="I61" s="267"/>
      <c r="J61" s="267"/>
    </row>
    <row r="62" spans="1:10" s="32" customFormat="1">
      <c r="A62" s="160"/>
      <c r="B62" s="160"/>
      <c r="C62" s="161"/>
      <c r="D62" s="161"/>
      <c r="E62" s="161"/>
      <c r="F62" s="107"/>
      <c r="G62" s="267"/>
      <c r="H62" s="267"/>
      <c r="I62" s="267"/>
      <c r="J62" s="267"/>
    </row>
    <row r="63" spans="1:10" s="32" customFormat="1">
      <c r="A63" s="165"/>
      <c r="B63" s="165"/>
      <c r="C63" s="161"/>
      <c r="D63" s="166"/>
      <c r="E63" s="166"/>
      <c r="F63" s="107"/>
      <c r="G63" s="267"/>
      <c r="H63" s="267"/>
      <c r="I63" s="267"/>
      <c r="J63" s="267"/>
    </row>
    <row r="64" spans="1:10" s="32" customFormat="1">
      <c r="A64" s="159" t="s">
        <v>238</v>
      </c>
      <c r="B64" s="160"/>
      <c r="C64" s="161"/>
      <c r="D64" s="162" t="s">
        <v>472</v>
      </c>
      <c r="E64" s="162"/>
      <c r="F64" s="107"/>
      <c r="G64" s="267"/>
      <c r="H64" s="267"/>
      <c r="I64" s="267"/>
      <c r="J64" s="267"/>
    </row>
    <row r="65" spans="1:10" s="32" customFormat="1">
      <c r="A65" s="159"/>
      <c r="B65" s="160"/>
      <c r="C65" s="161"/>
      <c r="D65" s="162"/>
      <c r="E65" s="162"/>
      <c r="F65" s="107"/>
      <c r="G65" s="267"/>
      <c r="H65" s="267"/>
      <c r="I65" s="267"/>
      <c r="J65" s="267"/>
    </row>
    <row r="66" spans="1:10" s="32" customFormat="1">
      <c r="A66" s="1"/>
      <c r="B66" s="160"/>
      <c r="C66" s="161"/>
      <c r="D66" s="161"/>
      <c r="E66" s="161"/>
      <c r="F66" s="107"/>
      <c r="G66" s="267"/>
      <c r="H66" s="267"/>
      <c r="I66" s="267"/>
      <c r="J66" s="267"/>
    </row>
    <row r="67" spans="1:10">
      <c r="A67" s="160"/>
      <c r="B67" s="160"/>
      <c r="C67" s="161"/>
      <c r="D67" s="161"/>
      <c r="E67" s="234"/>
      <c r="F67" s="107"/>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3"/>
  <sheetViews>
    <sheetView view="pageBreakPreview" zoomScaleNormal="100" zoomScaleSheetLayoutView="100" workbookViewId="0">
      <selection activeCell="H54" sqref="H54"/>
    </sheetView>
  </sheetViews>
  <sheetFormatPr defaultRowHeight="15"/>
  <cols>
    <col min="1" max="1" width="6" style="170" customWidth="1"/>
    <col min="2" max="2" width="33.7109375" style="171" customWidth="1"/>
    <col min="3" max="3" width="12.28515625" style="171" customWidth="1"/>
    <col min="4" max="4" width="14.85546875" style="171" customWidth="1"/>
    <col min="5" max="5" width="20" style="171" customWidth="1"/>
    <col min="6" max="6" width="24.42578125" style="171" customWidth="1"/>
    <col min="7" max="7" width="20.85546875" style="171" customWidth="1"/>
    <col min="8" max="8" width="2.5703125" style="142" customWidth="1"/>
    <col min="9" max="9" width="16.85546875" style="28" bestFit="1" customWidth="1"/>
    <col min="10" max="10" width="11.5703125" style="28" bestFit="1" customWidth="1"/>
    <col min="11" max="11" width="18" style="28" bestFit="1" customWidth="1"/>
    <col min="12" max="12" width="9.140625" style="179"/>
    <col min="13" max="15" width="9.140625" style="142"/>
    <col min="16" max="16" width="9.140625" style="179"/>
    <col min="17" max="16384" width="9.140625" style="142"/>
  </cols>
  <sheetData>
    <row r="1" spans="1:16" ht="25.5" customHeight="1">
      <c r="A1" s="472" t="s">
        <v>485</v>
      </c>
      <c r="B1" s="472"/>
      <c r="C1" s="472"/>
      <c r="D1" s="472"/>
      <c r="E1" s="472"/>
      <c r="F1" s="472"/>
      <c r="G1" s="472"/>
      <c r="H1" s="237"/>
    </row>
    <row r="2" spans="1:16" ht="29.25" customHeight="1">
      <c r="A2" s="473" t="s">
        <v>486</v>
      </c>
      <c r="B2" s="473"/>
      <c r="C2" s="473"/>
      <c r="D2" s="473"/>
      <c r="E2" s="473"/>
      <c r="F2" s="473"/>
      <c r="G2" s="473"/>
      <c r="H2" s="143"/>
    </row>
    <row r="3" spans="1:16">
      <c r="A3" s="474" t="s">
        <v>281</v>
      </c>
      <c r="B3" s="474"/>
      <c r="C3" s="474"/>
      <c r="D3" s="474"/>
      <c r="E3" s="474"/>
      <c r="F3" s="474"/>
      <c r="G3" s="474"/>
      <c r="H3" s="236"/>
    </row>
    <row r="4" spans="1:16">
      <c r="A4" s="474"/>
      <c r="B4" s="474"/>
      <c r="C4" s="474"/>
      <c r="D4" s="474"/>
      <c r="E4" s="474"/>
      <c r="F4" s="474"/>
      <c r="G4" s="474"/>
      <c r="H4" s="236"/>
    </row>
    <row r="5" spans="1:16">
      <c r="A5" s="465" t="str">
        <f>'ngay thang'!B12</f>
        <v>Tại ngày 31 tháng 03 năm 2024/As at 31 Mar 2024</v>
      </c>
      <c r="B5" s="465"/>
      <c r="C5" s="465"/>
      <c r="D5" s="465"/>
      <c r="E5" s="465"/>
      <c r="F5" s="465"/>
      <c r="G5" s="465"/>
      <c r="H5" s="239"/>
    </row>
    <row r="6" spans="1:16">
      <c r="A6" s="238"/>
      <c r="B6" s="238"/>
      <c r="C6" s="238"/>
      <c r="D6" s="238"/>
      <c r="E6" s="238"/>
      <c r="F6" s="1"/>
      <c r="G6" s="1"/>
      <c r="H6" s="32"/>
    </row>
    <row r="7" spans="1:16" ht="31.5" customHeight="1">
      <c r="A7" s="470" t="s">
        <v>246</v>
      </c>
      <c r="B7" s="470"/>
      <c r="C7" s="443" t="s">
        <v>625</v>
      </c>
      <c r="D7" s="443"/>
      <c r="E7" s="443"/>
      <c r="F7" s="443"/>
      <c r="G7" s="1"/>
      <c r="H7" s="32"/>
    </row>
    <row r="8" spans="1:16" ht="29.25" customHeight="1">
      <c r="A8" s="470" t="s">
        <v>244</v>
      </c>
      <c r="B8" s="470"/>
      <c r="C8" s="470" t="s">
        <v>471</v>
      </c>
      <c r="D8" s="470"/>
      <c r="E8" s="470"/>
      <c r="F8" s="470"/>
      <c r="G8" s="144"/>
      <c r="H8" s="57"/>
    </row>
    <row r="9" spans="1:16" ht="29.25" customHeight="1">
      <c r="A9" s="469" t="s">
        <v>243</v>
      </c>
      <c r="B9" s="469"/>
      <c r="C9" s="469" t="s">
        <v>245</v>
      </c>
      <c r="D9" s="469"/>
      <c r="E9" s="469"/>
      <c r="F9" s="469"/>
      <c r="G9" s="145"/>
      <c r="H9" s="57"/>
    </row>
    <row r="10" spans="1:16" ht="29.25" customHeight="1">
      <c r="A10" s="469" t="s">
        <v>247</v>
      </c>
      <c r="B10" s="469"/>
      <c r="C10" s="469" t="str">
        <f>'ngay thang'!B14</f>
        <v>Ngày 09 tháng 04 năm 2024
09 Apr 2024</v>
      </c>
      <c r="D10" s="469"/>
      <c r="E10" s="469"/>
      <c r="F10" s="469"/>
      <c r="G10" s="145"/>
      <c r="H10" s="146"/>
    </row>
    <row r="11" spans="1:16" ht="23.25" customHeight="1">
      <c r="A11" s="240"/>
      <c r="B11" s="240"/>
      <c r="C11" s="240"/>
      <c r="D11" s="240"/>
      <c r="E11" s="240"/>
      <c r="F11" s="240"/>
      <c r="G11" s="145"/>
      <c r="H11" s="146"/>
    </row>
    <row r="12" spans="1:16" s="150" customFormat="1" ht="18.75" customHeight="1">
      <c r="A12" s="147" t="s">
        <v>284</v>
      </c>
      <c r="B12" s="148"/>
      <c r="C12" s="148"/>
      <c r="D12" s="148"/>
      <c r="E12" s="148"/>
      <c r="F12" s="148"/>
      <c r="G12" s="148"/>
      <c r="H12" s="149"/>
      <c r="I12" s="177"/>
      <c r="J12" s="177"/>
      <c r="K12" s="177"/>
      <c r="L12" s="180"/>
      <c r="P12" s="180"/>
    </row>
    <row r="13" spans="1:16" s="154" customFormat="1" ht="63" customHeight="1">
      <c r="A13" s="151" t="s">
        <v>202</v>
      </c>
      <c r="B13" s="151" t="s">
        <v>203</v>
      </c>
      <c r="C13" s="151" t="s">
        <v>201</v>
      </c>
      <c r="D13" s="151" t="s">
        <v>232</v>
      </c>
      <c r="E13" s="151" t="s">
        <v>204</v>
      </c>
      <c r="F13" s="151" t="s">
        <v>205</v>
      </c>
      <c r="G13" s="152" t="s">
        <v>206</v>
      </c>
      <c r="H13" s="153"/>
      <c r="I13" s="70"/>
      <c r="J13" s="70"/>
      <c r="K13" s="70"/>
      <c r="L13" s="181"/>
      <c r="P13" s="181"/>
    </row>
    <row r="14" spans="1:16" s="154" customFormat="1" ht="63" customHeight="1">
      <c r="A14" s="151" t="s">
        <v>46</v>
      </c>
      <c r="B14" s="155" t="s">
        <v>499</v>
      </c>
      <c r="C14" s="151"/>
      <c r="D14" s="151"/>
      <c r="E14" s="151"/>
      <c r="F14" s="151"/>
      <c r="G14" s="152"/>
      <c r="H14" s="153"/>
      <c r="I14" s="70"/>
      <c r="J14" s="70"/>
      <c r="K14" s="70"/>
      <c r="L14" s="181"/>
      <c r="P14" s="181"/>
    </row>
    <row r="15" spans="1:16" s="27" customFormat="1" ht="51">
      <c r="A15" s="109" t="s">
        <v>56</v>
      </c>
      <c r="B15" s="109" t="s">
        <v>500</v>
      </c>
      <c r="C15" s="109">
        <v>2246</v>
      </c>
      <c r="D15" s="110"/>
      <c r="E15" s="110"/>
      <c r="F15" s="110"/>
      <c r="G15" s="111"/>
      <c r="I15" s="178"/>
      <c r="J15" s="178"/>
      <c r="K15" s="178"/>
      <c r="L15" s="182"/>
      <c r="P15" s="182"/>
    </row>
    <row r="16" spans="1:16" s="26" customFormat="1">
      <c r="A16" s="67">
        <v>1</v>
      </c>
      <c r="B16" s="67" t="s">
        <v>639</v>
      </c>
      <c r="C16" s="67">
        <v>2246.1</v>
      </c>
      <c r="D16" s="333">
        <v>45333</v>
      </c>
      <c r="E16" s="333">
        <v>73000</v>
      </c>
      <c r="F16" s="334">
        <v>3309309000</v>
      </c>
      <c r="G16" s="335">
        <f t="shared" ref="G16:G33" si="0">F16/$F$64</f>
        <v>3.9272834377602747E-2</v>
      </c>
      <c r="H16" s="58"/>
      <c r="I16" s="28"/>
      <c r="J16" s="28"/>
      <c r="K16" s="28"/>
      <c r="L16" s="179"/>
      <c r="P16" s="179"/>
    </row>
    <row r="17" spans="1:16" s="26" customFormat="1">
      <c r="A17" s="67">
        <v>2</v>
      </c>
      <c r="B17" s="67" t="s">
        <v>640</v>
      </c>
      <c r="C17" s="67">
        <v>2246.1999999999998</v>
      </c>
      <c r="D17" s="333">
        <v>173000</v>
      </c>
      <c r="E17" s="333">
        <v>19850</v>
      </c>
      <c r="F17" s="334">
        <v>3434050000</v>
      </c>
      <c r="G17" s="335">
        <f t="shared" si="0"/>
        <v>4.075318348767272E-2</v>
      </c>
      <c r="H17" s="58"/>
      <c r="I17" s="28"/>
      <c r="J17" s="28"/>
      <c r="K17" s="28"/>
      <c r="L17" s="179"/>
      <c r="P17" s="179"/>
    </row>
    <row r="18" spans="1:16" s="26" customFormat="1">
      <c r="A18" s="67">
        <v>3</v>
      </c>
      <c r="B18" s="67" t="s">
        <v>641</v>
      </c>
      <c r="C18" s="67">
        <v>2246.3000000000002</v>
      </c>
      <c r="D18" s="333">
        <v>113050</v>
      </c>
      <c r="E18" s="333">
        <v>29250</v>
      </c>
      <c r="F18" s="334">
        <v>3306712500</v>
      </c>
      <c r="G18" s="335">
        <f t="shared" si="0"/>
        <v>3.9242020719989799E-2</v>
      </c>
      <c r="H18" s="58"/>
      <c r="I18" s="28"/>
      <c r="J18" s="28"/>
      <c r="K18" s="28"/>
      <c r="L18" s="179"/>
      <c r="P18" s="179"/>
    </row>
    <row r="19" spans="1:16" s="26" customFormat="1">
      <c r="A19" s="67">
        <v>4</v>
      </c>
      <c r="B19" s="67" t="s">
        <v>642</v>
      </c>
      <c r="C19" s="67">
        <v>2246.4</v>
      </c>
      <c r="D19" s="333">
        <v>209825</v>
      </c>
      <c r="E19" s="333">
        <v>15400</v>
      </c>
      <c r="F19" s="334">
        <v>3231305000</v>
      </c>
      <c r="G19" s="335">
        <f t="shared" si="0"/>
        <v>3.8347131104565835E-2</v>
      </c>
      <c r="H19" s="58"/>
      <c r="I19" s="28"/>
      <c r="J19" s="28"/>
      <c r="K19" s="28"/>
      <c r="L19" s="179"/>
      <c r="P19" s="179"/>
    </row>
    <row r="20" spans="1:16" s="26" customFormat="1">
      <c r="A20" s="67">
        <v>5</v>
      </c>
      <c r="B20" s="67" t="s">
        <v>643</v>
      </c>
      <c r="C20" s="67">
        <v>2246.5</v>
      </c>
      <c r="D20" s="333">
        <v>59000</v>
      </c>
      <c r="E20" s="333">
        <v>44000</v>
      </c>
      <c r="F20" s="334">
        <v>2596000000</v>
      </c>
      <c r="G20" s="335">
        <f t="shared" si="0"/>
        <v>3.0807723921899326E-2</v>
      </c>
      <c r="H20" s="58"/>
      <c r="I20" s="28"/>
      <c r="J20" s="28"/>
      <c r="K20" s="28"/>
      <c r="L20" s="179"/>
      <c r="P20" s="179"/>
    </row>
    <row r="21" spans="1:16" s="26" customFormat="1">
      <c r="A21" s="67">
        <v>6</v>
      </c>
      <c r="B21" s="67" t="s">
        <v>644</v>
      </c>
      <c r="C21" s="67">
        <v>2246.6</v>
      </c>
      <c r="D21" s="333">
        <v>135000</v>
      </c>
      <c r="E21" s="333">
        <v>25500</v>
      </c>
      <c r="F21" s="334">
        <v>3442500000</v>
      </c>
      <c r="G21" s="335">
        <f t="shared" si="0"/>
        <v>4.0853462866386143E-2</v>
      </c>
      <c r="H21" s="58"/>
      <c r="I21" s="28"/>
      <c r="J21" s="28"/>
      <c r="K21" s="28"/>
      <c r="L21" s="179"/>
      <c r="P21" s="179"/>
    </row>
    <row r="22" spans="1:16" s="26" customFormat="1">
      <c r="A22" s="67">
        <v>7</v>
      </c>
      <c r="B22" s="67" t="s">
        <v>645</v>
      </c>
      <c r="C22" s="67">
        <v>2246.6999999999998</v>
      </c>
      <c r="D22" s="333">
        <v>108000</v>
      </c>
      <c r="E22" s="333">
        <v>30250</v>
      </c>
      <c r="F22" s="334">
        <v>3267000000</v>
      </c>
      <c r="G22" s="335">
        <f t="shared" si="0"/>
        <v>3.8770737308491947E-2</v>
      </c>
      <c r="H22" s="58"/>
      <c r="I22" s="28"/>
      <c r="J22" s="28"/>
      <c r="K22" s="28"/>
      <c r="L22" s="179"/>
      <c r="P22" s="179"/>
    </row>
    <row r="23" spans="1:16" s="26" customFormat="1">
      <c r="A23" s="67">
        <v>8</v>
      </c>
      <c r="B23" s="67" t="s">
        <v>646</v>
      </c>
      <c r="C23" s="67">
        <v>2246.8000000000002</v>
      </c>
      <c r="D23" s="333">
        <v>59000</v>
      </c>
      <c r="E23" s="333">
        <v>59000</v>
      </c>
      <c r="F23" s="334">
        <v>3481000000</v>
      </c>
      <c r="G23" s="335">
        <f t="shared" si="0"/>
        <v>4.1310357077092276E-2</v>
      </c>
      <c r="H23" s="58"/>
      <c r="I23" s="28"/>
      <c r="J23" s="28"/>
      <c r="K23" s="28"/>
      <c r="L23" s="179"/>
      <c r="P23" s="179"/>
    </row>
    <row r="24" spans="1:16" s="26" customFormat="1">
      <c r="A24" s="67">
        <v>9</v>
      </c>
      <c r="B24" s="67" t="s">
        <v>647</v>
      </c>
      <c r="C24" s="67">
        <v>2246.9</v>
      </c>
      <c r="D24" s="333">
        <v>98000</v>
      </c>
      <c r="E24" s="333">
        <v>34950</v>
      </c>
      <c r="F24" s="334">
        <v>3425100000</v>
      </c>
      <c r="G24" s="335">
        <f t="shared" si="0"/>
        <v>4.0646970417911162E-2</v>
      </c>
      <c r="H24" s="58"/>
      <c r="I24" s="28"/>
      <c r="J24" s="28"/>
      <c r="K24" s="28"/>
      <c r="L24" s="179"/>
      <c r="P24" s="179"/>
    </row>
    <row r="25" spans="1:16" s="26" customFormat="1">
      <c r="A25" s="67">
        <v>10</v>
      </c>
      <c r="B25" s="67" t="s">
        <v>648</v>
      </c>
      <c r="C25" s="322" t="s">
        <v>656</v>
      </c>
      <c r="D25" s="333">
        <v>188000</v>
      </c>
      <c r="E25" s="333">
        <v>43350</v>
      </c>
      <c r="F25" s="334">
        <v>8149800000</v>
      </c>
      <c r="G25" s="335">
        <f t="shared" si="0"/>
        <v>9.6716790608126005E-2</v>
      </c>
      <c r="H25" s="58"/>
      <c r="I25" s="28"/>
      <c r="J25" s="28"/>
      <c r="K25" s="28"/>
      <c r="L25" s="179"/>
      <c r="P25" s="179"/>
    </row>
    <row r="26" spans="1:16" s="26" customFormat="1">
      <c r="A26" s="67">
        <v>11</v>
      </c>
      <c r="B26" s="67" t="s">
        <v>649</v>
      </c>
      <c r="C26" s="67">
        <v>2246.11</v>
      </c>
      <c r="D26" s="333">
        <v>197000</v>
      </c>
      <c r="E26" s="333">
        <v>17250</v>
      </c>
      <c r="F26" s="334">
        <v>3398250000</v>
      </c>
      <c r="G26" s="335">
        <f t="shared" si="0"/>
        <v>4.0328331208626493E-2</v>
      </c>
      <c r="H26" s="58"/>
      <c r="I26" s="28"/>
      <c r="J26" s="28"/>
      <c r="K26" s="28"/>
      <c r="L26" s="179"/>
      <c r="P26" s="179"/>
    </row>
    <row r="27" spans="1:16" s="26" customFormat="1">
      <c r="A27" s="67">
        <v>12</v>
      </c>
      <c r="B27" s="67" t="s">
        <v>650</v>
      </c>
      <c r="C27" s="67">
        <v>2246.12</v>
      </c>
      <c r="D27" s="333">
        <v>125000</v>
      </c>
      <c r="E27" s="333">
        <v>25850</v>
      </c>
      <c r="F27" s="334">
        <v>3231250000</v>
      </c>
      <c r="G27" s="335">
        <f t="shared" si="0"/>
        <v>3.8346478398550536E-2</v>
      </c>
      <c r="H27" s="58"/>
      <c r="I27" s="28"/>
      <c r="J27" s="28"/>
      <c r="K27" s="28"/>
      <c r="L27" s="179"/>
      <c r="P27" s="179"/>
    </row>
    <row r="28" spans="1:16" s="26" customFormat="1">
      <c r="A28" s="67">
        <v>13</v>
      </c>
      <c r="B28" s="67" t="s">
        <v>651</v>
      </c>
      <c r="C28" s="67">
        <v>2246.13</v>
      </c>
      <c r="D28" s="333">
        <v>81000</v>
      </c>
      <c r="E28" s="333">
        <v>42850</v>
      </c>
      <c r="F28" s="334">
        <v>3470850000</v>
      </c>
      <c r="G28" s="335">
        <f t="shared" si="0"/>
        <v>4.1189903148815203E-2</v>
      </c>
      <c r="H28" s="58"/>
      <c r="I28" s="28"/>
      <c r="J28" s="28"/>
      <c r="K28" s="28"/>
      <c r="L28" s="179"/>
      <c r="P28" s="179"/>
    </row>
    <row r="29" spans="1:16" s="26" customFormat="1">
      <c r="A29" s="67">
        <v>14</v>
      </c>
      <c r="B29" s="67" t="s">
        <v>652</v>
      </c>
      <c r="C29" s="67">
        <v>2246.14</v>
      </c>
      <c r="D29" s="333">
        <v>246000</v>
      </c>
      <c r="E29" s="333">
        <v>24900</v>
      </c>
      <c r="F29" s="334">
        <v>6125400000</v>
      </c>
      <c r="G29" s="335">
        <f t="shared" si="0"/>
        <v>7.2692462292450744E-2</v>
      </c>
      <c r="H29" s="58"/>
      <c r="I29" s="28"/>
      <c r="J29" s="28"/>
      <c r="K29" s="28"/>
      <c r="L29" s="179"/>
      <c r="P29" s="179"/>
    </row>
    <row r="30" spans="1:16" s="26" customFormat="1">
      <c r="A30" s="67">
        <v>15</v>
      </c>
      <c r="B30" s="67" t="s">
        <v>653</v>
      </c>
      <c r="C30" s="67">
        <v>2246.15</v>
      </c>
      <c r="D30" s="333">
        <v>591000</v>
      </c>
      <c r="E30" s="333">
        <v>15700</v>
      </c>
      <c r="F30" s="334">
        <v>9278700000</v>
      </c>
      <c r="G30" s="335">
        <f t="shared" si="0"/>
        <v>0.11011387825659756</v>
      </c>
      <c r="H30" s="58"/>
      <c r="I30" s="28"/>
      <c r="J30" s="28"/>
      <c r="K30" s="28"/>
      <c r="L30" s="179"/>
      <c r="P30" s="179"/>
    </row>
    <row r="31" spans="1:16" s="26" customFormat="1">
      <c r="A31" s="67">
        <v>16</v>
      </c>
      <c r="B31" s="67" t="s">
        <v>654</v>
      </c>
      <c r="C31" s="67">
        <v>2246.16</v>
      </c>
      <c r="D31" s="333">
        <v>241000</v>
      </c>
      <c r="E31" s="333">
        <v>13850</v>
      </c>
      <c r="F31" s="334">
        <v>3337850000</v>
      </c>
      <c r="G31" s="335">
        <f t="shared" si="0"/>
        <v>3.9611541330012198E-2</v>
      </c>
      <c r="H31" s="58"/>
      <c r="I31" s="28"/>
      <c r="J31" s="28"/>
      <c r="K31" s="28"/>
      <c r="L31" s="179"/>
      <c r="P31" s="179"/>
    </row>
    <row r="32" spans="1:16" s="26" customFormat="1">
      <c r="A32" s="67">
        <v>17</v>
      </c>
      <c r="B32" s="67" t="s">
        <v>655</v>
      </c>
      <c r="C32" s="67">
        <v>2246.17</v>
      </c>
      <c r="D32" s="333">
        <v>326900</v>
      </c>
      <c r="E32" s="333">
        <v>19100</v>
      </c>
      <c r="F32" s="334">
        <v>6243790000</v>
      </c>
      <c r="G32" s="335">
        <f t="shared" si="0"/>
        <v>7.409744165882734E-2</v>
      </c>
      <c r="H32" s="58"/>
      <c r="I32" s="28"/>
      <c r="J32" s="28"/>
      <c r="K32" s="28"/>
      <c r="L32" s="179"/>
      <c r="P32" s="179"/>
    </row>
    <row r="33" spans="1:16" s="27" customFormat="1" ht="25.5">
      <c r="A33" s="109"/>
      <c r="B33" s="109" t="s">
        <v>447</v>
      </c>
      <c r="C33" s="109">
        <v>2247</v>
      </c>
      <c r="D33" s="336">
        <f>SUM(D16:D32)</f>
        <v>2996108</v>
      </c>
      <c r="E33" s="336"/>
      <c r="F33" s="336">
        <f t="shared" ref="F33" si="1">SUM(F16:F32)</f>
        <v>72728866500</v>
      </c>
      <c r="G33" s="337">
        <f t="shared" si="0"/>
        <v>0.86310124818361811</v>
      </c>
      <c r="H33" s="58"/>
      <c r="I33" s="178"/>
      <c r="J33" s="178"/>
      <c r="K33" s="178"/>
      <c r="L33" s="182"/>
      <c r="P33" s="182"/>
    </row>
    <row r="34" spans="1:16" s="27" customFormat="1" ht="63.75">
      <c r="A34" s="109" t="s">
        <v>133</v>
      </c>
      <c r="B34" s="109" t="s">
        <v>501</v>
      </c>
      <c r="C34" s="109">
        <v>2248</v>
      </c>
      <c r="D34" s="336"/>
      <c r="E34" s="336"/>
      <c r="F34" s="336"/>
      <c r="G34" s="337"/>
      <c r="H34" s="58"/>
      <c r="I34" s="178"/>
      <c r="J34" s="178"/>
      <c r="K34" s="178"/>
      <c r="L34" s="182"/>
      <c r="P34" s="182"/>
    </row>
    <row r="35" spans="1:16" s="26" customFormat="1" ht="25.5">
      <c r="A35" s="67"/>
      <c r="B35" s="67" t="s">
        <v>343</v>
      </c>
      <c r="C35" s="67">
        <v>2249</v>
      </c>
      <c r="D35" s="334"/>
      <c r="E35" s="334"/>
      <c r="F35" s="334"/>
      <c r="G35" s="335"/>
      <c r="I35" s="28"/>
      <c r="J35" s="28"/>
      <c r="K35" s="28"/>
      <c r="L35" s="179"/>
      <c r="P35" s="179"/>
    </row>
    <row r="36" spans="1:16" s="27" customFormat="1" ht="25.5">
      <c r="A36" s="109"/>
      <c r="B36" s="109" t="s">
        <v>344</v>
      </c>
      <c r="C36" s="109">
        <v>2250</v>
      </c>
      <c r="D36" s="336">
        <f>D33</f>
        <v>2996108</v>
      </c>
      <c r="E36" s="336"/>
      <c r="F36" s="336">
        <f>F33</f>
        <v>72728866500</v>
      </c>
      <c r="G36" s="337">
        <f>F36/$F$64</f>
        <v>0.86310124818361811</v>
      </c>
      <c r="I36" s="178"/>
      <c r="J36" s="178"/>
      <c r="K36" s="178"/>
      <c r="L36" s="182"/>
      <c r="P36" s="182"/>
    </row>
    <row r="37" spans="1:16" s="27" customFormat="1" ht="25.5">
      <c r="A37" s="109" t="s">
        <v>133</v>
      </c>
      <c r="B37" s="109" t="s">
        <v>345</v>
      </c>
      <c r="C37" s="109">
        <v>2251</v>
      </c>
      <c r="D37" s="336"/>
      <c r="E37" s="336"/>
      <c r="F37" s="336"/>
      <c r="G37" s="337"/>
      <c r="I37" s="178"/>
      <c r="J37" s="178"/>
      <c r="K37" s="178"/>
      <c r="L37" s="182"/>
      <c r="P37" s="182"/>
    </row>
    <row r="38" spans="1:16" s="26" customFormat="1">
      <c r="A38" s="67" t="s">
        <v>260</v>
      </c>
      <c r="B38" s="67"/>
      <c r="C38" s="67">
        <v>2251.1</v>
      </c>
      <c r="D38" s="333"/>
      <c r="E38" s="333"/>
      <c r="F38" s="334"/>
      <c r="G38" s="335"/>
      <c r="I38" s="28"/>
      <c r="J38" s="28"/>
      <c r="K38" s="28"/>
      <c r="L38" s="179"/>
      <c r="M38" s="183"/>
      <c r="N38" s="183"/>
      <c r="O38" s="183"/>
      <c r="P38" s="183"/>
    </row>
    <row r="39" spans="1:16" s="26" customFormat="1">
      <c r="A39" s="67">
        <v>2</v>
      </c>
      <c r="B39" s="67"/>
      <c r="C39" s="67">
        <v>2251.1999999999998</v>
      </c>
      <c r="D39" s="333"/>
      <c r="E39" s="333"/>
      <c r="F39" s="334"/>
      <c r="G39" s="335"/>
      <c r="I39" s="28"/>
      <c r="J39" s="28"/>
      <c r="K39" s="28"/>
      <c r="L39" s="179"/>
      <c r="M39" s="183"/>
      <c r="N39" s="183"/>
      <c r="O39" s="183"/>
      <c r="P39" s="183"/>
    </row>
    <row r="40" spans="1:16" s="26" customFormat="1" ht="25.5">
      <c r="A40" s="67"/>
      <c r="B40" s="109" t="s">
        <v>342</v>
      </c>
      <c r="C40" s="67">
        <v>2252</v>
      </c>
      <c r="D40" s="336"/>
      <c r="E40" s="334"/>
      <c r="F40" s="336"/>
      <c r="G40" s="335"/>
      <c r="I40" s="28"/>
      <c r="J40" s="28"/>
      <c r="K40" s="28"/>
      <c r="L40" s="179"/>
      <c r="M40" s="183"/>
      <c r="N40" s="183"/>
      <c r="O40" s="183"/>
      <c r="P40" s="183"/>
    </row>
    <row r="41" spans="1:16" s="27" customFormat="1" ht="26.25" customHeight="1">
      <c r="A41" s="109" t="s">
        <v>261</v>
      </c>
      <c r="B41" s="109" t="s">
        <v>346</v>
      </c>
      <c r="C41" s="109">
        <v>2253</v>
      </c>
      <c r="D41" s="336"/>
      <c r="E41" s="336"/>
      <c r="F41" s="336"/>
      <c r="G41" s="335"/>
      <c r="I41" s="178"/>
      <c r="J41" s="178"/>
      <c r="K41" s="178"/>
      <c r="L41" s="182"/>
      <c r="M41" s="183"/>
      <c r="N41" s="183"/>
      <c r="O41" s="183"/>
      <c r="P41" s="183"/>
    </row>
    <row r="42" spans="1:16" s="26" customFormat="1" ht="24" customHeight="1">
      <c r="A42" s="67" t="s">
        <v>260</v>
      </c>
      <c r="B42" s="340" t="s">
        <v>638</v>
      </c>
      <c r="C42" s="341">
        <v>2253.1</v>
      </c>
      <c r="D42" s="334"/>
      <c r="E42" s="334"/>
      <c r="F42" s="334"/>
      <c r="G42" s="337"/>
      <c r="I42" s="28"/>
      <c r="J42" s="28"/>
      <c r="K42" s="28"/>
      <c r="L42" s="179"/>
      <c r="M42" s="183"/>
      <c r="N42" s="183"/>
      <c r="O42" s="183"/>
      <c r="P42" s="183"/>
    </row>
    <row r="43" spans="1:16" s="26" customFormat="1" ht="25.5">
      <c r="A43" s="109"/>
      <c r="B43" s="109" t="s">
        <v>342</v>
      </c>
      <c r="C43" s="109">
        <v>2254</v>
      </c>
      <c r="D43" s="336"/>
      <c r="E43" s="336"/>
      <c r="F43" s="336"/>
      <c r="G43" s="337"/>
      <c r="I43" s="28"/>
      <c r="J43" s="28"/>
      <c r="K43" s="28"/>
      <c r="L43" s="179"/>
      <c r="M43" s="183"/>
      <c r="N43" s="183"/>
      <c r="O43" s="183"/>
      <c r="P43" s="183"/>
    </row>
    <row r="44" spans="1:16" s="27" customFormat="1" ht="25.5">
      <c r="A44" s="109"/>
      <c r="B44" s="109" t="s">
        <v>347</v>
      </c>
      <c r="C44" s="109">
        <v>2255</v>
      </c>
      <c r="D44" s="336">
        <f>D43+D36</f>
        <v>2996108</v>
      </c>
      <c r="E44" s="336"/>
      <c r="F44" s="336">
        <f>F43+F36</f>
        <v>72728866500</v>
      </c>
      <c r="G44" s="337">
        <f t="shared" ref="G44" si="2">F44/$F$64</f>
        <v>0.86310124818361811</v>
      </c>
      <c r="I44" s="28"/>
      <c r="J44" s="28"/>
      <c r="K44" s="28"/>
      <c r="L44" s="179"/>
      <c r="M44" s="183"/>
      <c r="N44" s="183"/>
      <c r="O44" s="183"/>
      <c r="P44" s="183"/>
    </row>
    <row r="45" spans="1:16" s="27" customFormat="1" ht="25.5">
      <c r="A45" s="109" t="s">
        <v>262</v>
      </c>
      <c r="B45" s="109" t="s">
        <v>348</v>
      </c>
      <c r="C45" s="109">
        <v>2256</v>
      </c>
      <c r="D45" s="336"/>
      <c r="E45" s="336"/>
      <c r="F45" s="336"/>
      <c r="G45" s="335"/>
      <c r="I45" s="178"/>
      <c r="J45" s="178"/>
      <c r="K45" s="178"/>
      <c r="L45" s="182"/>
      <c r="M45" s="183"/>
      <c r="N45" s="183"/>
      <c r="O45" s="183"/>
      <c r="P45" s="183"/>
    </row>
    <row r="46" spans="1:16" s="26" customFormat="1" ht="25.5">
      <c r="A46" s="67">
        <v>1</v>
      </c>
      <c r="B46" s="67" t="s">
        <v>442</v>
      </c>
      <c r="C46" s="67">
        <v>2256.1</v>
      </c>
      <c r="D46" s="334" t="s">
        <v>457</v>
      </c>
      <c r="E46" s="334" t="s">
        <v>457</v>
      </c>
      <c r="F46" s="334"/>
      <c r="G46" s="335"/>
      <c r="I46" s="28"/>
      <c r="J46" s="28"/>
      <c r="K46" s="28"/>
      <c r="L46" s="179"/>
      <c r="M46" s="183"/>
      <c r="N46" s="183"/>
      <c r="O46" s="183"/>
      <c r="P46" s="183"/>
    </row>
    <row r="47" spans="1:16" s="26" customFormat="1" ht="25.5">
      <c r="A47" s="67">
        <v>2</v>
      </c>
      <c r="B47" s="67" t="s">
        <v>470</v>
      </c>
      <c r="C47" s="67">
        <v>2256.1999999999998</v>
      </c>
      <c r="D47" s="334" t="s">
        <v>457</v>
      </c>
      <c r="E47" s="334" t="s">
        <v>457</v>
      </c>
      <c r="F47" s="334"/>
      <c r="G47" s="335"/>
      <c r="I47" s="28"/>
      <c r="J47" s="28"/>
      <c r="K47" s="28"/>
      <c r="L47" s="179"/>
      <c r="M47" s="183"/>
      <c r="N47" s="183"/>
      <c r="O47" s="183"/>
      <c r="P47" s="183"/>
    </row>
    <row r="48" spans="1:16" s="26" customFormat="1" ht="25.5">
      <c r="A48" s="67">
        <v>3</v>
      </c>
      <c r="B48" s="67" t="s">
        <v>443</v>
      </c>
      <c r="C48" s="67">
        <v>2256.3000000000002</v>
      </c>
      <c r="D48" s="334" t="s">
        <v>457</v>
      </c>
      <c r="E48" s="334" t="s">
        <v>457</v>
      </c>
      <c r="F48" s="334"/>
      <c r="G48" s="335"/>
      <c r="I48" s="28"/>
      <c r="J48" s="28"/>
      <c r="K48" s="28"/>
      <c r="L48" s="179"/>
      <c r="M48" s="183"/>
      <c r="N48" s="183"/>
      <c r="O48" s="183"/>
      <c r="P48" s="183"/>
    </row>
    <row r="49" spans="1:16" s="26" customFormat="1" ht="25.5">
      <c r="A49" s="67">
        <v>4</v>
      </c>
      <c r="B49" s="67" t="s">
        <v>502</v>
      </c>
      <c r="C49" s="67">
        <v>2256.4</v>
      </c>
      <c r="D49" s="334" t="s">
        <v>457</v>
      </c>
      <c r="E49" s="334" t="s">
        <v>457</v>
      </c>
      <c r="F49" s="334"/>
      <c r="G49" s="335"/>
      <c r="I49" s="28"/>
      <c r="J49" s="28"/>
      <c r="K49" s="28"/>
      <c r="L49" s="179"/>
      <c r="M49" s="183"/>
      <c r="N49" s="183"/>
      <c r="O49" s="183"/>
      <c r="P49" s="183"/>
    </row>
    <row r="50" spans="1:16" s="26" customFormat="1" ht="38.25">
      <c r="A50" s="67">
        <v>5</v>
      </c>
      <c r="B50" s="67" t="s">
        <v>444</v>
      </c>
      <c r="C50" s="67">
        <v>2256.5</v>
      </c>
      <c r="D50" s="334" t="s">
        <v>457</v>
      </c>
      <c r="E50" s="334" t="s">
        <v>457</v>
      </c>
      <c r="F50" s="334"/>
      <c r="G50" s="335"/>
      <c r="I50" s="28"/>
      <c r="J50" s="28"/>
      <c r="K50" s="28"/>
      <c r="L50" s="179"/>
      <c r="M50" s="183"/>
      <c r="N50" s="183"/>
      <c r="O50" s="183"/>
      <c r="P50" s="183"/>
    </row>
    <row r="51" spans="1:16" s="26" customFormat="1" ht="25.5">
      <c r="A51" s="67">
        <v>6</v>
      </c>
      <c r="B51" s="67" t="s">
        <v>445</v>
      </c>
      <c r="C51" s="67">
        <v>2256.6</v>
      </c>
      <c r="D51" s="334" t="s">
        <v>457</v>
      </c>
      <c r="E51" s="334" t="s">
        <v>457</v>
      </c>
      <c r="F51" s="334"/>
      <c r="G51" s="335"/>
      <c r="I51" s="28"/>
      <c r="J51" s="28"/>
      <c r="K51" s="28"/>
      <c r="L51" s="179"/>
      <c r="M51" s="183"/>
      <c r="N51" s="183"/>
      <c r="O51" s="183"/>
      <c r="P51" s="183"/>
    </row>
    <row r="52" spans="1:16" s="26" customFormat="1" ht="25.5">
      <c r="A52" s="67">
        <v>9</v>
      </c>
      <c r="B52" s="67" t="s">
        <v>446</v>
      </c>
      <c r="C52" s="67">
        <v>2256.6999999999998</v>
      </c>
      <c r="D52" s="313" t="s">
        <v>457</v>
      </c>
      <c r="E52" s="313" t="s">
        <v>457</v>
      </c>
      <c r="F52" s="313"/>
      <c r="G52" s="314"/>
      <c r="I52" s="28"/>
      <c r="J52" s="28"/>
      <c r="K52" s="28"/>
      <c r="L52" s="179"/>
      <c r="M52" s="183"/>
      <c r="N52" s="183"/>
      <c r="O52" s="183"/>
      <c r="P52" s="183"/>
    </row>
    <row r="53" spans="1:16" s="27" customFormat="1" ht="25.5">
      <c r="A53" s="109"/>
      <c r="B53" s="109" t="s">
        <v>447</v>
      </c>
      <c r="C53" s="109">
        <v>2257</v>
      </c>
      <c r="D53" s="312" t="s">
        <v>457</v>
      </c>
      <c r="E53" s="312" t="s">
        <v>457</v>
      </c>
      <c r="F53" s="315"/>
      <c r="G53" s="314"/>
      <c r="I53" s="178"/>
      <c r="J53" s="178"/>
      <c r="K53" s="178"/>
      <c r="L53" s="182"/>
      <c r="M53" s="183"/>
      <c r="N53" s="183"/>
      <c r="O53" s="183"/>
      <c r="P53" s="183"/>
    </row>
    <row r="54" spans="1:16" s="27" customFormat="1" ht="25.5">
      <c r="A54" s="109" t="s">
        <v>263</v>
      </c>
      <c r="B54" s="109" t="s">
        <v>448</v>
      </c>
      <c r="C54" s="109">
        <v>2258</v>
      </c>
      <c r="D54" s="312" t="s">
        <v>457</v>
      </c>
      <c r="E54" s="312" t="s">
        <v>457</v>
      </c>
      <c r="F54" s="315"/>
      <c r="G54" s="314"/>
      <c r="I54" s="178"/>
      <c r="J54" s="178"/>
      <c r="K54" s="178"/>
      <c r="L54" s="182"/>
      <c r="M54" s="183"/>
      <c r="N54" s="183"/>
      <c r="O54" s="183"/>
      <c r="P54" s="183"/>
    </row>
    <row r="55" spans="1:16" s="26" customFormat="1" ht="25.5">
      <c r="A55" s="67">
        <v>1</v>
      </c>
      <c r="B55" s="67" t="s">
        <v>393</v>
      </c>
      <c r="C55" s="67">
        <v>2259</v>
      </c>
      <c r="D55" s="313" t="s">
        <v>457</v>
      </c>
      <c r="E55" s="313" t="s">
        <v>457</v>
      </c>
      <c r="F55" s="338">
        <f>F56+F57+F58+F59</f>
        <v>11535716193</v>
      </c>
      <c r="G55" s="335">
        <f t="shared" ref="G55:G64" si="3">+IFERROR(F55/$F$64," ")</f>
        <v>0.13689875181638195</v>
      </c>
      <c r="I55" s="28"/>
      <c r="J55" s="28"/>
      <c r="K55" s="28"/>
      <c r="L55" s="28"/>
      <c r="M55" s="183"/>
      <c r="N55" s="183"/>
      <c r="O55" s="183"/>
      <c r="P55" s="183"/>
    </row>
    <row r="56" spans="1:16" s="26" customFormat="1" ht="25.5">
      <c r="A56" s="67">
        <v>1.1000000000000001</v>
      </c>
      <c r="B56" s="67" t="s">
        <v>484</v>
      </c>
      <c r="C56" s="67">
        <v>2259.1</v>
      </c>
      <c r="D56" s="313"/>
      <c r="E56" s="313"/>
      <c r="F56" s="338">
        <v>10665723932</v>
      </c>
      <c r="G56" s="335">
        <f t="shared" si="3"/>
        <v>0.12657422123430298</v>
      </c>
      <c r="I56" s="28"/>
      <c r="J56" s="28"/>
      <c r="K56" s="28"/>
      <c r="L56" s="179"/>
      <c r="M56" s="183"/>
      <c r="N56" s="183"/>
      <c r="O56" s="183"/>
      <c r="P56" s="183"/>
    </row>
    <row r="57" spans="1:16" s="26" customFormat="1" ht="24.75" customHeight="1">
      <c r="A57" s="67">
        <v>1.2</v>
      </c>
      <c r="B57" s="67" t="s">
        <v>449</v>
      </c>
      <c r="C57" s="67">
        <v>2259.1999999999998</v>
      </c>
      <c r="D57" s="313" t="s">
        <v>457</v>
      </c>
      <c r="E57" s="313" t="s">
        <v>457</v>
      </c>
      <c r="F57" s="338">
        <v>869992261</v>
      </c>
      <c r="G57" s="335">
        <f t="shared" si="3"/>
        <v>1.032453058207896E-2</v>
      </c>
      <c r="I57" s="28"/>
      <c r="J57" s="28"/>
      <c r="K57" s="28"/>
      <c r="L57" s="179"/>
      <c r="M57" s="183"/>
      <c r="N57" s="183"/>
      <c r="O57" s="183"/>
      <c r="P57" s="183"/>
    </row>
    <row r="58" spans="1:16" s="26" customFormat="1" ht="39" customHeight="1">
      <c r="A58" s="67">
        <v>1.3</v>
      </c>
      <c r="B58" s="67" t="s">
        <v>473</v>
      </c>
      <c r="C58" s="67">
        <v>2259.3000000000002</v>
      </c>
      <c r="D58" s="313"/>
      <c r="E58" s="313"/>
      <c r="F58" s="338"/>
      <c r="G58" s="335"/>
      <c r="I58" s="28"/>
      <c r="J58" s="28"/>
      <c r="K58" s="28"/>
      <c r="L58" s="179"/>
      <c r="M58" s="183"/>
      <c r="N58" s="183"/>
      <c r="O58" s="183"/>
      <c r="P58" s="183"/>
    </row>
    <row r="59" spans="1:16" s="26" customFormat="1" ht="42.75" customHeight="1">
      <c r="A59" s="67">
        <v>1.4</v>
      </c>
      <c r="B59" s="67" t="s">
        <v>628</v>
      </c>
      <c r="C59" s="67">
        <v>2259.4</v>
      </c>
      <c r="D59" s="313"/>
      <c r="E59" s="313"/>
      <c r="F59" s="338"/>
      <c r="G59" s="335"/>
      <c r="I59" s="309"/>
      <c r="J59" s="28"/>
      <c r="K59" s="28"/>
      <c r="L59" s="179"/>
      <c r="M59" s="183"/>
      <c r="N59" s="183"/>
      <c r="O59" s="183"/>
      <c r="P59" s="183"/>
    </row>
    <row r="60" spans="1:16" s="26" customFormat="1" ht="42.75" customHeight="1">
      <c r="A60" s="67">
        <v>2</v>
      </c>
      <c r="B60" s="67" t="s">
        <v>503</v>
      </c>
      <c r="C60" s="67"/>
      <c r="D60" s="313"/>
      <c r="E60" s="313"/>
      <c r="F60" s="338"/>
      <c r="G60" s="335"/>
      <c r="I60" s="28"/>
      <c r="J60" s="28"/>
      <c r="K60" s="28"/>
      <c r="L60" s="179"/>
      <c r="M60" s="183"/>
      <c r="N60" s="183"/>
      <c r="O60" s="183"/>
      <c r="P60" s="183"/>
    </row>
    <row r="61" spans="1:16" s="26" customFormat="1" ht="24.75" customHeight="1">
      <c r="A61" s="67">
        <v>3</v>
      </c>
      <c r="B61" s="67" t="s">
        <v>627</v>
      </c>
      <c r="C61" s="67">
        <v>2260</v>
      </c>
      <c r="D61" s="313" t="s">
        <v>457</v>
      </c>
      <c r="E61" s="313" t="s">
        <v>457</v>
      </c>
      <c r="F61" s="338"/>
      <c r="G61" s="335"/>
      <c r="I61" s="28"/>
      <c r="J61" s="28"/>
      <c r="K61" s="28"/>
      <c r="L61" s="179"/>
      <c r="M61" s="183"/>
      <c r="N61" s="183"/>
      <c r="O61" s="183"/>
      <c r="P61" s="183"/>
    </row>
    <row r="62" spans="1:16" s="26" customFormat="1" ht="24.75" customHeight="1">
      <c r="A62" s="67">
        <v>4</v>
      </c>
      <c r="B62" s="67" t="s">
        <v>450</v>
      </c>
      <c r="C62" s="67">
        <v>2261</v>
      </c>
      <c r="D62" s="313" t="s">
        <v>457</v>
      </c>
      <c r="E62" s="313" t="s">
        <v>457</v>
      </c>
      <c r="F62" s="338"/>
      <c r="G62" s="335"/>
      <c r="I62" s="28"/>
      <c r="J62" s="28"/>
      <c r="K62" s="28"/>
      <c r="L62" s="179"/>
      <c r="M62" s="183"/>
      <c r="N62" s="183"/>
      <c r="O62" s="183"/>
      <c r="P62" s="183"/>
    </row>
    <row r="63" spans="1:16" s="26" customFormat="1" ht="25.5">
      <c r="A63" s="67">
        <v>5</v>
      </c>
      <c r="B63" s="67" t="s">
        <v>447</v>
      </c>
      <c r="C63" s="67">
        <v>2262</v>
      </c>
      <c r="D63" s="313"/>
      <c r="E63" s="313"/>
      <c r="F63" s="339">
        <f>F55</f>
        <v>11535716193</v>
      </c>
      <c r="G63" s="335">
        <f t="shared" si="3"/>
        <v>0.13689875181638195</v>
      </c>
      <c r="I63" s="28"/>
      <c r="J63" s="28"/>
      <c r="K63" s="28"/>
      <c r="L63" s="28"/>
      <c r="M63" s="183"/>
      <c r="N63" s="183"/>
      <c r="O63" s="183"/>
      <c r="P63" s="183"/>
    </row>
    <row r="64" spans="1:16" s="27" customFormat="1" ht="25.5">
      <c r="A64" s="109" t="s">
        <v>142</v>
      </c>
      <c r="B64" s="109" t="s">
        <v>451</v>
      </c>
      <c r="C64" s="109">
        <v>2263</v>
      </c>
      <c r="D64" s="312"/>
      <c r="E64" s="312"/>
      <c r="F64" s="339">
        <f>F63+F53+F43+F36</f>
        <v>84264582693</v>
      </c>
      <c r="G64" s="335">
        <f t="shared" si="3"/>
        <v>1</v>
      </c>
      <c r="I64" s="178"/>
      <c r="J64" s="178"/>
      <c r="K64" s="178"/>
      <c r="L64" s="182"/>
      <c r="M64" s="183"/>
      <c r="N64" s="183"/>
      <c r="O64" s="183"/>
      <c r="P64" s="183"/>
    </row>
    <row r="65" spans="1:18" s="154" customFormat="1" ht="12.75">
      <c r="A65" s="156"/>
      <c r="B65" s="157"/>
      <c r="C65" s="157"/>
      <c r="D65" s="157"/>
      <c r="E65" s="157"/>
      <c r="F65" s="157"/>
      <c r="G65" s="157"/>
      <c r="H65" s="158"/>
      <c r="I65" s="70"/>
      <c r="J65" s="70"/>
      <c r="K65" s="70"/>
      <c r="L65" s="181"/>
      <c r="P65" s="181"/>
    </row>
    <row r="66" spans="1:18" s="154" customFormat="1" ht="12.75">
      <c r="A66" s="475" t="s">
        <v>621</v>
      </c>
      <c r="B66" s="476"/>
      <c r="C66" s="476"/>
      <c r="D66" s="476"/>
      <c r="E66" s="476"/>
      <c r="F66" s="476"/>
      <c r="G66" s="476"/>
      <c r="H66" s="158"/>
      <c r="I66"/>
      <c r="J66"/>
      <c r="K66"/>
      <c r="L66"/>
      <c r="M66"/>
      <c r="N66"/>
      <c r="O66"/>
      <c r="P66"/>
      <c r="Q66" s="29"/>
      <c r="R66" s="29"/>
    </row>
    <row r="67" spans="1:18" s="154" customFormat="1" ht="12.75">
      <c r="A67" s="156"/>
      <c r="B67" s="157"/>
      <c r="C67" s="157"/>
      <c r="D67" s="157"/>
      <c r="E67" s="157"/>
      <c r="F67" s="157"/>
      <c r="G67" s="157"/>
      <c r="H67" s="35"/>
      <c r="I67" s="70"/>
      <c r="J67" s="70"/>
      <c r="K67" s="70"/>
      <c r="L67" s="181"/>
      <c r="P67" s="181"/>
    </row>
    <row r="68" spans="1:18" s="154" customFormat="1" ht="12.75">
      <c r="A68" s="159" t="s">
        <v>176</v>
      </c>
      <c r="B68" s="160"/>
      <c r="C68" s="161"/>
      <c r="D68" s="157"/>
      <c r="E68" s="162" t="s">
        <v>177</v>
      </c>
      <c r="F68" s="162"/>
      <c r="G68" s="160"/>
      <c r="H68" s="35"/>
      <c r="I68" s="70"/>
      <c r="J68" s="70"/>
      <c r="K68" s="70"/>
      <c r="L68" s="181"/>
      <c r="P68" s="181"/>
    </row>
    <row r="69" spans="1:18" s="154" customFormat="1" ht="12.75">
      <c r="A69" s="163" t="s">
        <v>178</v>
      </c>
      <c r="B69" s="160"/>
      <c r="C69" s="161"/>
      <c r="D69" s="157"/>
      <c r="E69" s="164" t="s">
        <v>179</v>
      </c>
      <c r="F69" s="164"/>
      <c r="G69" s="160"/>
      <c r="H69" s="35"/>
      <c r="I69" s="70"/>
      <c r="J69" s="70"/>
      <c r="K69" s="70"/>
      <c r="L69" s="181"/>
      <c r="P69" s="181"/>
    </row>
    <row r="70" spans="1:18" s="154" customFormat="1" ht="12.75">
      <c r="A70" s="160"/>
      <c r="B70" s="160"/>
      <c r="C70" s="161"/>
      <c r="D70" s="157"/>
      <c r="E70" s="161"/>
      <c r="F70" s="161"/>
      <c r="G70" s="160"/>
      <c r="H70" s="35"/>
      <c r="I70" s="70"/>
      <c r="J70" s="70"/>
      <c r="K70" s="70"/>
      <c r="L70" s="181"/>
      <c r="P70" s="181"/>
    </row>
    <row r="71" spans="1:18" s="154" customFormat="1" ht="12.75">
      <c r="A71" s="160"/>
      <c r="B71" s="160"/>
      <c r="C71" s="161"/>
      <c r="D71" s="157"/>
      <c r="E71" s="161"/>
      <c r="F71" s="161"/>
      <c r="G71" s="160"/>
      <c r="H71" s="35"/>
      <c r="I71" s="70"/>
      <c r="J71" s="70"/>
      <c r="K71" s="70"/>
      <c r="L71" s="181"/>
      <c r="P71" s="181"/>
    </row>
    <row r="72" spans="1:18" s="154" customFormat="1" ht="12.75">
      <c r="A72" s="160"/>
      <c r="B72" s="160"/>
      <c r="C72" s="161"/>
      <c r="D72" s="157"/>
      <c r="E72" s="161"/>
      <c r="F72" s="161"/>
      <c r="G72" s="160"/>
      <c r="H72" s="35"/>
      <c r="I72" s="70"/>
      <c r="J72" s="70"/>
      <c r="K72" s="70"/>
      <c r="L72" s="181"/>
      <c r="P72" s="181"/>
    </row>
    <row r="73" spans="1:18" s="154" customFormat="1" ht="12.75">
      <c r="A73" s="160"/>
      <c r="B73" s="160"/>
      <c r="C73" s="161"/>
      <c r="D73" s="157"/>
      <c r="E73" s="161"/>
      <c r="F73" s="161"/>
      <c r="G73" s="160"/>
      <c r="H73" s="35"/>
      <c r="I73" s="70"/>
      <c r="J73" s="70"/>
      <c r="K73" s="70"/>
      <c r="L73" s="181"/>
      <c r="P73" s="181"/>
    </row>
    <row r="74" spans="1:18" s="154" customFormat="1" ht="12.75">
      <c r="A74" s="160"/>
      <c r="B74" s="160"/>
      <c r="C74" s="161"/>
      <c r="D74" s="157"/>
      <c r="E74" s="161"/>
      <c r="F74" s="161"/>
      <c r="G74" s="160"/>
      <c r="H74" s="35"/>
      <c r="I74" s="70"/>
      <c r="J74" s="70"/>
      <c r="K74" s="70"/>
      <c r="L74" s="181"/>
      <c r="P74" s="181"/>
    </row>
    <row r="75" spans="1:18" s="154" customFormat="1" ht="12.75">
      <c r="A75" s="160"/>
      <c r="B75" s="160"/>
      <c r="C75" s="161"/>
      <c r="D75" s="157"/>
      <c r="E75" s="161"/>
      <c r="F75" s="161"/>
      <c r="G75" s="160"/>
      <c r="H75" s="35"/>
      <c r="I75" s="70"/>
      <c r="J75" s="70"/>
      <c r="K75" s="70"/>
      <c r="L75" s="181"/>
      <c r="P75" s="181"/>
    </row>
    <row r="76" spans="1:18" s="154" customFormat="1" ht="12.75">
      <c r="A76" s="160"/>
      <c r="B76" s="160"/>
      <c r="C76" s="161"/>
      <c r="D76" s="157"/>
      <c r="E76" s="161"/>
      <c r="F76" s="161"/>
      <c r="G76" s="160"/>
      <c r="H76" s="35"/>
      <c r="I76" s="70"/>
      <c r="J76" s="70"/>
      <c r="K76" s="70"/>
      <c r="L76" s="181"/>
      <c r="P76" s="181"/>
    </row>
    <row r="77" spans="1:18" s="154" customFormat="1" ht="12.75">
      <c r="A77" s="165"/>
      <c r="B77" s="165"/>
      <c r="C77" s="166"/>
      <c r="D77" s="157"/>
      <c r="E77" s="166"/>
      <c r="F77" s="166"/>
      <c r="G77" s="165"/>
      <c r="H77" s="35"/>
      <c r="I77" s="70"/>
      <c r="J77" s="70"/>
      <c r="K77" s="70"/>
      <c r="L77" s="181"/>
      <c r="P77" s="181"/>
    </row>
    <row r="78" spans="1:18" s="154" customFormat="1" ht="12.75">
      <c r="A78" s="159" t="s">
        <v>238</v>
      </c>
      <c r="B78" s="160"/>
      <c r="C78" s="161"/>
      <c r="D78" s="157"/>
      <c r="E78" s="162" t="s">
        <v>472</v>
      </c>
      <c r="F78" s="162"/>
      <c r="G78" s="160"/>
      <c r="H78" s="35"/>
      <c r="I78" s="70"/>
      <c r="J78" s="70"/>
      <c r="K78" s="70"/>
      <c r="L78" s="181"/>
      <c r="P78" s="181"/>
    </row>
    <row r="79" spans="1:18" s="154" customFormat="1" ht="12.75">
      <c r="A79" s="159"/>
      <c r="B79" s="160"/>
      <c r="C79" s="161"/>
      <c r="D79" s="157"/>
      <c r="E79" s="162"/>
      <c r="F79" s="162"/>
      <c r="G79" s="160"/>
      <c r="H79" s="158"/>
      <c r="I79" s="70"/>
      <c r="J79" s="70"/>
      <c r="K79" s="70"/>
      <c r="L79" s="181"/>
      <c r="P79" s="181"/>
    </row>
    <row r="80" spans="1:18">
      <c r="A80" s="1"/>
      <c r="B80" s="160"/>
      <c r="C80" s="161"/>
      <c r="D80" s="157"/>
      <c r="E80" s="161"/>
      <c r="F80" s="161"/>
      <c r="G80" s="160"/>
      <c r="H80" s="169"/>
    </row>
    <row r="81" spans="1:8">
      <c r="A81" s="156"/>
      <c r="B81" s="157"/>
      <c r="C81" s="157"/>
      <c r="D81" s="157"/>
      <c r="E81" s="157"/>
      <c r="F81" s="157"/>
      <c r="G81" s="157"/>
      <c r="H81" s="169"/>
    </row>
    <row r="82" spans="1:8">
      <c r="A82" s="167"/>
      <c r="B82" s="168"/>
      <c r="C82" s="168"/>
      <c r="D82" s="157"/>
      <c r="E82" s="168"/>
      <c r="F82" s="168"/>
      <c r="G82" s="168"/>
      <c r="H82" s="169"/>
    </row>
    <row r="83" spans="1:8">
      <c r="A83" s="167"/>
      <c r="B83" s="168"/>
      <c r="C83" s="168"/>
      <c r="D83" s="168"/>
      <c r="E83" s="168"/>
      <c r="F83" s="168"/>
      <c r="G83" s="168"/>
      <c r="H83" s="169"/>
    </row>
    <row r="84" spans="1:8">
      <c r="A84" s="167"/>
      <c r="B84" s="168"/>
      <c r="C84" s="168"/>
      <c r="D84" s="168"/>
      <c r="E84" s="168"/>
      <c r="F84" s="168"/>
      <c r="G84" s="168"/>
      <c r="H84" s="169"/>
    </row>
    <row r="85" spans="1:8">
      <c r="A85" s="167"/>
      <c r="B85" s="168"/>
      <c r="C85" s="168"/>
      <c r="D85" s="168"/>
      <c r="E85" s="168"/>
      <c r="F85" s="168"/>
      <c r="G85" s="168"/>
      <c r="H85" s="169"/>
    </row>
    <row r="86" spans="1:8">
      <c r="A86" s="167"/>
      <c r="B86" s="168"/>
      <c r="C86" s="168"/>
      <c r="D86" s="168"/>
      <c r="E86" s="168"/>
      <c r="F86" s="168"/>
      <c r="G86" s="168"/>
      <c r="H86" s="169"/>
    </row>
    <row r="87" spans="1:8">
      <c r="A87" s="167"/>
      <c r="B87" s="168"/>
      <c r="C87" s="168"/>
      <c r="D87" s="168"/>
      <c r="E87" s="168"/>
      <c r="F87" s="168"/>
      <c r="G87" s="168"/>
      <c r="H87" s="169"/>
    </row>
    <row r="88" spans="1:8">
      <c r="A88" s="167"/>
      <c r="B88" s="168"/>
      <c r="C88" s="168"/>
      <c r="D88" s="168"/>
      <c r="E88" s="168"/>
      <c r="F88" s="168"/>
      <c r="G88" s="168"/>
      <c r="H88" s="169"/>
    </row>
    <row r="89" spans="1:8">
      <c r="A89" s="167"/>
      <c r="B89" s="168"/>
      <c r="C89" s="168"/>
      <c r="D89" s="168"/>
      <c r="E89" s="168"/>
      <c r="F89" s="168"/>
      <c r="G89" s="168"/>
      <c r="H89" s="169"/>
    </row>
    <row r="90" spans="1:8">
      <c r="A90" s="167"/>
      <c r="B90" s="168"/>
      <c r="C90" s="168"/>
      <c r="D90" s="168"/>
      <c r="E90" s="168"/>
      <c r="F90" s="168"/>
      <c r="G90" s="168"/>
      <c r="H90" s="169"/>
    </row>
    <row r="91" spans="1:8">
      <c r="A91" s="167"/>
      <c r="B91" s="168"/>
      <c r="C91" s="168"/>
      <c r="D91" s="168"/>
      <c r="E91" s="168"/>
      <c r="F91" s="168"/>
      <c r="G91" s="168"/>
      <c r="H91" s="169"/>
    </row>
    <row r="92" spans="1:8">
      <c r="A92" s="167"/>
      <c r="B92" s="168"/>
      <c r="C92" s="168"/>
      <c r="D92" s="168"/>
      <c r="E92" s="168"/>
      <c r="F92" s="168"/>
      <c r="G92" s="168"/>
      <c r="H92" s="169"/>
    </row>
    <row r="93" spans="1:8">
      <c r="A93" s="167"/>
      <c r="B93" s="168"/>
      <c r="C93" s="168"/>
      <c r="D93" s="168"/>
      <c r="E93" s="168"/>
      <c r="F93" s="168"/>
      <c r="G93" s="168"/>
      <c r="H93" s="169"/>
    </row>
    <row r="94" spans="1:8">
      <c r="A94" s="167"/>
      <c r="B94" s="168"/>
      <c r="C94" s="168"/>
      <c r="D94" s="168"/>
      <c r="E94" s="168"/>
      <c r="F94" s="168"/>
      <c r="G94" s="168"/>
      <c r="H94" s="169"/>
    </row>
    <row r="95" spans="1:8">
      <c r="A95" s="167"/>
      <c r="B95" s="168"/>
      <c r="C95" s="168"/>
      <c r="D95" s="168"/>
      <c r="E95" s="168"/>
      <c r="F95" s="168"/>
      <c r="G95" s="168"/>
      <c r="H95" s="169"/>
    </row>
    <row r="96" spans="1:8">
      <c r="A96" s="167"/>
      <c r="B96" s="168"/>
      <c r="C96" s="168"/>
      <c r="D96" s="168"/>
      <c r="E96" s="168"/>
      <c r="F96" s="168"/>
      <c r="G96" s="168"/>
      <c r="H96" s="169"/>
    </row>
    <row r="97" spans="1:8">
      <c r="A97" s="167"/>
      <c r="B97" s="168"/>
      <c r="C97" s="168"/>
      <c r="D97" s="168"/>
      <c r="E97" s="168"/>
      <c r="F97" s="168"/>
      <c r="G97" s="168"/>
      <c r="H97" s="169"/>
    </row>
    <row r="98" spans="1:8">
      <c r="A98" s="167"/>
      <c r="B98" s="168"/>
      <c r="C98" s="168"/>
      <c r="D98" s="168"/>
      <c r="E98" s="168"/>
      <c r="F98" s="168"/>
      <c r="G98" s="168"/>
      <c r="H98" s="169"/>
    </row>
    <row r="99" spans="1:8">
      <c r="A99" s="167"/>
      <c r="B99" s="168"/>
      <c r="C99" s="168"/>
      <c r="D99" s="168"/>
      <c r="E99" s="168"/>
      <c r="F99" s="168"/>
      <c r="G99" s="168"/>
      <c r="H99" s="169"/>
    </row>
    <row r="100" spans="1:8">
      <c r="A100" s="167"/>
      <c r="B100" s="168"/>
      <c r="C100" s="168"/>
      <c r="D100" s="168"/>
      <c r="E100" s="168"/>
      <c r="F100" s="168"/>
      <c r="G100" s="168"/>
      <c r="H100" s="169"/>
    </row>
    <row r="101" spans="1:8">
      <c r="A101" s="167"/>
      <c r="B101" s="168"/>
      <c r="C101" s="168"/>
      <c r="D101" s="168"/>
      <c r="E101" s="168"/>
      <c r="F101" s="168"/>
      <c r="G101" s="168"/>
      <c r="H101" s="169"/>
    </row>
    <row r="102" spans="1:8">
      <c r="A102" s="167"/>
      <c r="B102" s="168"/>
      <c r="C102" s="168"/>
      <c r="D102" s="168"/>
      <c r="E102" s="168"/>
      <c r="F102" s="168"/>
      <c r="G102" s="168"/>
      <c r="H102" s="169"/>
    </row>
    <row r="103" spans="1:8">
      <c r="A103" s="167"/>
      <c r="B103" s="168"/>
      <c r="C103" s="168"/>
      <c r="D103" s="168"/>
      <c r="E103" s="168"/>
      <c r="F103" s="168"/>
      <c r="G103" s="168"/>
      <c r="H103" s="169"/>
    </row>
    <row r="104" spans="1:8">
      <c r="A104" s="167"/>
      <c r="B104" s="168"/>
      <c r="C104" s="168"/>
      <c r="D104" s="168"/>
      <c r="E104" s="168"/>
      <c r="F104" s="168"/>
      <c r="G104" s="168"/>
      <c r="H104" s="169"/>
    </row>
    <row r="105" spans="1:8">
      <c r="A105" s="167"/>
      <c r="B105" s="168"/>
      <c r="C105" s="168"/>
      <c r="D105" s="168"/>
      <c r="E105" s="168"/>
      <c r="F105" s="168"/>
      <c r="G105" s="168"/>
      <c r="H105" s="169"/>
    </row>
    <row r="106" spans="1:8">
      <c r="A106" s="167"/>
      <c r="B106" s="168"/>
      <c r="C106" s="168"/>
      <c r="D106" s="168"/>
      <c r="E106" s="168"/>
      <c r="F106" s="168"/>
      <c r="G106" s="168"/>
      <c r="H106" s="169"/>
    </row>
    <row r="107" spans="1:8">
      <c r="A107" s="167"/>
      <c r="B107" s="168"/>
      <c r="C107" s="168"/>
      <c r="D107" s="168"/>
      <c r="E107" s="168"/>
      <c r="F107" s="168"/>
      <c r="G107" s="168"/>
      <c r="H107" s="169"/>
    </row>
    <row r="108" spans="1:8">
      <c r="A108" s="167"/>
      <c r="B108" s="168"/>
      <c r="C108" s="168"/>
      <c r="D108" s="168"/>
      <c r="E108" s="168"/>
      <c r="F108" s="168"/>
      <c r="G108" s="168"/>
      <c r="H108" s="169"/>
    </row>
    <row r="109" spans="1:8">
      <c r="A109" s="167"/>
      <c r="B109" s="168"/>
      <c r="C109" s="168"/>
      <c r="D109" s="168"/>
      <c r="E109" s="168"/>
      <c r="F109" s="168"/>
      <c r="G109" s="168"/>
      <c r="H109" s="169"/>
    </row>
    <row r="110" spans="1:8">
      <c r="A110" s="167"/>
      <c r="B110" s="168"/>
      <c r="C110" s="168"/>
      <c r="D110" s="168"/>
      <c r="E110" s="168"/>
      <c r="F110" s="168"/>
      <c r="G110" s="168"/>
      <c r="H110" s="169"/>
    </row>
    <row r="111" spans="1:8">
      <c r="A111" s="167"/>
      <c r="B111" s="168"/>
      <c r="C111" s="168"/>
      <c r="D111" s="168"/>
      <c r="E111" s="168"/>
      <c r="F111" s="168"/>
      <c r="G111" s="168"/>
      <c r="H111" s="169"/>
    </row>
    <row r="112" spans="1:8">
      <c r="A112" s="167"/>
      <c r="B112" s="168"/>
      <c r="C112" s="168"/>
      <c r="D112" s="168"/>
      <c r="E112" s="168"/>
      <c r="F112" s="168"/>
      <c r="G112" s="168"/>
      <c r="H112" s="169"/>
    </row>
    <row r="113" spans="1:8">
      <c r="A113" s="167"/>
      <c r="B113" s="168"/>
      <c r="C113" s="168"/>
      <c r="D113" s="168"/>
      <c r="E113" s="168"/>
      <c r="F113" s="168"/>
      <c r="G113" s="168"/>
      <c r="H113" s="169"/>
    </row>
    <row r="114" spans="1:8">
      <c r="A114" s="167"/>
      <c r="B114" s="168"/>
      <c r="C114" s="168"/>
      <c r="D114" s="168"/>
      <c r="E114" s="168"/>
      <c r="F114" s="168"/>
      <c r="G114" s="168"/>
      <c r="H114" s="169"/>
    </row>
    <row r="115" spans="1:8">
      <c r="A115" s="167"/>
      <c r="B115" s="168"/>
      <c r="C115" s="168"/>
      <c r="D115" s="168"/>
      <c r="E115" s="168"/>
      <c r="F115" s="168"/>
      <c r="G115" s="168"/>
      <c r="H115" s="169"/>
    </row>
    <row r="116" spans="1:8">
      <c r="A116" s="167"/>
      <c r="B116" s="168"/>
      <c r="C116" s="168"/>
      <c r="D116" s="168"/>
      <c r="E116" s="168"/>
      <c r="F116" s="168"/>
      <c r="G116" s="168"/>
      <c r="H116" s="169"/>
    </row>
    <row r="117" spans="1:8">
      <c r="A117" s="167"/>
      <c r="B117" s="168"/>
      <c r="C117" s="168"/>
      <c r="D117" s="168"/>
      <c r="E117" s="168"/>
      <c r="F117" s="168"/>
      <c r="G117" s="168"/>
      <c r="H117" s="169"/>
    </row>
    <row r="118" spans="1:8">
      <c r="A118" s="167"/>
      <c r="B118" s="168"/>
      <c r="C118" s="168"/>
      <c r="D118" s="168"/>
      <c r="E118" s="168"/>
      <c r="F118" s="168"/>
      <c r="G118" s="168"/>
      <c r="H118" s="169"/>
    </row>
    <row r="119" spans="1:8">
      <c r="A119" s="167"/>
      <c r="B119" s="168"/>
      <c r="C119" s="168"/>
      <c r="D119" s="168"/>
      <c r="E119" s="168"/>
      <c r="F119" s="168"/>
      <c r="G119" s="168"/>
      <c r="H119" s="169"/>
    </row>
    <row r="120" spans="1:8">
      <c r="A120" s="167"/>
      <c r="B120" s="168"/>
      <c r="C120" s="168"/>
      <c r="D120" s="168"/>
      <c r="E120" s="168"/>
      <c r="F120" s="168"/>
      <c r="G120" s="168"/>
      <c r="H120" s="169"/>
    </row>
    <row r="121" spans="1:8">
      <c r="A121" s="167"/>
      <c r="B121" s="168"/>
      <c r="C121" s="168"/>
      <c r="D121" s="168"/>
      <c r="E121" s="168"/>
      <c r="F121" s="168"/>
      <c r="G121" s="168"/>
      <c r="H121" s="169"/>
    </row>
    <row r="122" spans="1:8">
      <c r="A122" s="167"/>
      <c r="B122" s="168"/>
      <c r="C122" s="168"/>
      <c r="D122" s="168"/>
      <c r="E122" s="168"/>
      <c r="F122" s="168"/>
      <c r="G122" s="168"/>
      <c r="H122" s="169"/>
    </row>
    <row r="123" spans="1:8">
      <c r="A123" s="167"/>
      <c r="B123" s="168"/>
      <c r="C123" s="168"/>
      <c r="D123" s="168"/>
      <c r="E123" s="168"/>
      <c r="F123" s="168"/>
      <c r="G123" s="168"/>
      <c r="H123" s="169"/>
    </row>
    <row r="124" spans="1:8">
      <c r="A124" s="167"/>
      <c r="B124" s="168"/>
      <c r="C124" s="168"/>
      <c r="D124" s="168"/>
      <c r="E124" s="168"/>
      <c r="F124" s="168"/>
      <c r="G124" s="168"/>
      <c r="H124" s="169"/>
    </row>
    <row r="125" spans="1:8">
      <c r="A125" s="167"/>
      <c r="B125" s="168"/>
      <c r="C125" s="168"/>
      <c r="D125" s="168"/>
      <c r="E125" s="168"/>
      <c r="F125" s="168"/>
      <c r="G125" s="168"/>
      <c r="H125" s="169"/>
    </row>
    <row r="126" spans="1:8">
      <c r="A126" s="167"/>
      <c r="B126" s="168"/>
      <c r="C126" s="168"/>
      <c r="D126" s="168"/>
      <c r="E126" s="168"/>
      <c r="F126" s="168"/>
      <c r="G126" s="168"/>
      <c r="H126" s="169"/>
    </row>
    <row r="127" spans="1:8">
      <c r="A127" s="167"/>
      <c r="B127" s="168"/>
      <c r="C127" s="168"/>
      <c r="D127" s="168"/>
      <c r="E127" s="168"/>
      <c r="F127" s="168"/>
      <c r="G127" s="168"/>
      <c r="H127" s="169"/>
    </row>
    <row r="128" spans="1:8">
      <c r="A128" s="167"/>
      <c r="B128" s="168"/>
      <c r="C128" s="168"/>
      <c r="D128" s="168"/>
      <c r="E128" s="168"/>
      <c r="F128" s="168"/>
      <c r="G128" s="168"/>
      <c r="H128" s="169"/>
    </row>
    <row r="129" spans="1:8">
      <c r="A129" s="167"/>
      <c r="B129" s="168"/>
      <c r="C129" s="168"/>
      <c r="D129" s="168"/>
      <c r="E129" s="168"/>
      <c r="F129" s="168"/>
      <c r="G129" s="168"/>
      <c r="H129" s="169"/>
    </row>
    <row r="130" spans="1:8">
      <c r="A130" s="167"/>
      <c r="B130" s="168"/>
      <c r="C130" s="168"/>
      <c r="D130" s="168"/>
      <c r="E130" s="168"/>
      <c r="F130" s="168"/>
      <c r="G130" s="168"/>
      <c r="H130" s="169"/>
    </row>
    <row r="131" spans="1:8">
      <c r="A131" s="167"/>
      <c r="B131" s="168"/>
      <c r="C131" s="168"/>
      <c r="D131" s="168"/>
      <c r="E131" s="168"/>
      <c r="F131" s="168"/>
      <c r="G131" s="168"/>
      <c r="H131" s="169"/>
    </row>
    <row r="132" spans="1:8">
      <c r="A132" s="167"/>
      <c r="B132" s="168"/>
      <c r="C132" s="168"/>
      <c r="D132" s="168"/>
      <c r="E132" s="168"/>
      <c r="F132" s="168"/>
      <c r="G132" s="168"/>
      <c r="H132" s="169"/>
    </row>
    <row r="133" spans="1:8">
      <c r="A133" s="167"/>
      <c r="B133" s="168"/>
      <c r="C133" s="168"/>
      <c r="D133" s="168"/>
      <c r="E133" s="168"/>
      <c r="F133" s="168"/>
      <c r="G133" s="168"/>
      <c r="H133" s="169"/>
    </row>
    <row r="134" spans="1:8">
      <c r="A134" s="167"/>
      <c r="B134" s="168"/>
      <c r="C134" s="168"/>
      <c r="D134" s="168"/>
      <c r="E134" s="168"/>
      <c r="F134" s="168"/>
      <c r="G134" s="168"/>
      <c r="H134" s="169"/>
    </row>
    <row r="135" spans="1:8">
      <c r="A135" s="167"/>
      <c r="B135" s="168"/>
      <c r="C135" s="168"/>
      <c r="D135" s="168"/>
      <c r="E135" s="168"/>
      <c r="F135" s="168"/>
      <c r="G135" s="168"/>
      <c r="H135" s="169"/>
    </row>
    <row r="136" spans="1:8">
      <c r="A136" s="167"/>
      <c r="B136" s="168"/>
      <c r="C136" s="168"/>
      <c r="D136" s="168"/>
      <c r="E136" s="168"/>
      <c r="F136" s="168"/>
      <c r="G136" s="168"/>
      <c r="H136" s="169"/>
    </row>
    <row r="137" spans="1:8">
      <c r="A137" s="167"/>
      <c r="B137" s="168"/>
      <c r="C137" s="168"/>
      <c r="D137" s="168"/>
      <c r="E137" s="168"/>
      <c r="F137" s="168"/>
      <c r="G137" s="168"/>
      <c r="H137" s="169"/>
    </row>
    <row r="138" spans="1:8">
      <c r="A138" s="167"/>
      <c r="B138" s="168"/>
      <c r="C138" s="168"/>
      <c r="D138" s="168"/>
      <c r="E138" s="168"/>
      <c r="F138" s="168"/>
      <c r="G138" s="168"/>
      <c r="H138" s="169"/>
    </row>
    <row r="139" spans="1:8">
      <c r="A139" s="167"/>
      <c r="B139" s="168"/>
      <c r="C139" s="168"/>
      <c r="D139" s="168"/>
      <c r="E139" s="168"/>
      <c r="F139" s="168"/>
      <c r="G139" s="168"/>
      <c r="H139" s="169"/>
    </row>
    <row r="140" spans="1:8">
      <c r="A140" s="167"/>
      <c r="B140" s="168"/>
      <c r="C140" s="168"/>
      <c r="D140" s="168"/>
      <c r="E140" s="168"/>
      <c r="F140" s="168"/>
      <c r="G140" s="168"/>
      <c r="H140" s="169"/>
    </row>
    <row r="141" spans="1:8">
      <c r="A141" s="167"/>
      <c r="B141" s="168"/>
      <c r="C141" s="168"/>
      <c r="D141" s="168"/>
      <c r="E141" s="168"/>
      <c r="F141" s="168"/>
      <c r="G141" s="168"/>
      <c r="H141" s="169"/>
    </row>
    <row r="142" spans="1:8">
      <c r="A142" s="167"/>
      <c r="B142" s="168"/>
      <c r="C142" s="168"/>
      <c r="D142" s="168"/>
      <c r="E142" s="168"/>
      <c r="F142" s="168"/>
      <c r="G142" s="168"/>
      <c r="H142" s="169"/>
    </row>
    <row r="143" spans="1:8">
      <c r="A143" s="167"/>
      <c r="B143" s="168"/>
      <c r="C143" s="168"/>
      <c r="D143" s="168"/>
      <c r="E143" s="168"/>
      <c r="F143" s="168"/>
      <c r="G143" s="168"/>
      <c r="H143" s="169"/>
    </row>
    <row r="144" spans="1:8">
      <c r="A144" s="167"/>
      <c r="B144" s="168"/>
      <c r="C144" s="168"/>
      <c r="D144" s="168"/>
      <c r="E144" s="168"/>
      <c r="F144" s="168"/>
      <c r="G144" s="168"/>
      <c r="H144" s="169"/>
    </row>
    <row r="145" spans="1:8">
      <c r="A145" s="167"/>
      <c r="B145" s="168"/>
      <c r="C145" s="168"/>
      <c r="D145" s="168"/>
      <c r="E145" s="168"/>
      <c r="F145" s="168"/>
      <c r="G145" s="168"/>
      <c r="H145" s="169"/>
    </row>
    <row r="146" spans="1:8">
      <c r="A146" s="167"/>
      <c r="B146" s="168"/>
      <c r="C146" s="168"/>
      <c r="D146" s="168"/>
      <c r="E146" s="168"/>
      <c r="F146" s="168"/>
      <c r="G146" s="168"/>
      <c r="H146" s="169"/>
    </row>
    <row r="147" spans="1:8">
      <c r="A147" s="167"/>
      <c r="B147" s="168"/>
      <c r="C147" s="168"/>
      <c r="D147" s="168"/>
      <c r="E147" s="168"/>
      <c r="F147" s="168"/>
      <c r="G147" s="168"/>
      <c r="H147" s="169"/>
    </row>
    <row r="148" spans="1:8">
      <c r="A148" s="167"/>
      <c r="B148" s="168"/>
      <c r="C148" s="168"/>
      <c r="D148" s="168"/>
      <c r="E148" s="168"/>
      <c r="F148" s="168"/>
      <c r="G148" s="168"/>
      <c r="H148" s="169"/>
    </row>
    <row r="149" spans="1:8">
      <c r="A149" s="167"/>
      <c r="B149" s="168"/>
      <c r="C149" s="168"/>
      <c r="D149" s="168"/>
      <c r="E149" s="168"/>
      <c r="F149" s="168"/>
      <c r="G149" s="168"/>
      <c r="H149" s="169"/>
    </row>
    <row r="150" spans="1:8">
      <c r="A150" s="167"/>
      <c r="B150" s="168"/>
      <c r="C150" s="168"/>
      <c r="D150" s="168"/>
      <c r="E150" s="168"/>
      <c r="F150" s="168"/>
      <c r="G150" s="168"/>
      <c r="H150" s="169"/>
    </row>
    <row r="151" spans="1:8">
      <c r="A151" s="167"/>
      <c r="B151" s="168"/>
      <c r="C151" s="168"/>
      <c r="D151" s="168"/>
      <c r="E151" s="168"/>
      <c r="F151" s="168"/>
      <c r="G151" s="168"/>
      <c r="H151" s="169"/>
    </row>
    <row r="152" spans="1:8">
      <c r="A152" s="167"/>
      <c r="B152" s="168"/>
      <c r="C152" s="168"/>
      <c r="D152" s="168"/>
      <c r="E152" s="168"/>
      <c r="F152" s="168"/>
      <c r="G152" s="168"/>
    </row>
    <row r="153" spans="1:8">
      <c r="A153" s="167"/>
      <c r="B153" s="168"/>
      <c r="C153" s="168"/>
      <c r="D153" s="168"/>
      <c r="E153" s="168"/>
      <c r="F153" s="168"/>
      <c r="G153" s="168"/>
    </row>
  </sheetData>
  <mergeCells count="13">
    <mergeCell ref="A66:G66"/>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paperSize="9"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C13" sqref="C13"/>
    </sheetView>
  </sheetViews>
  <sheetFormatPr defaultRowHeight="12.75"/>
  <cols>
    <col min="1" max="1" width="7.42578125" style="124" customWidth="1"/>
    <col min="2" max="2" width="5.28515625" style="124" customWidth="1"/>
    <col min="3" max="3" width="52.5703125" style="118" customWidth="1"/>
    <col min="4" max="4" width="11.7109375" style="118" customWidth="1"/>
    <col min="5" max="5" width="28.42578125" style="118" customWidth="1"/>
    <col min="6" max="6" width="29.85546875" style="118" customWidth="1"/>
    <col min="7" max="7" width="5.140625" style="118" customWidth="1"/>
    <col min="8" max="8" width="15.28515625" style="118" customWidth="1"/>
    <col min="9" max="9" width="12.7109375" style="118" bestFit="1" customWidth="1"/>
    <col min="10" max="10" width="15.7109375" style="118" hidden="1" customWidth="1"/>
    <col min="11" max="11" width="15.42578125" style="118" hidden="1" customWidth="1"/>
    <col min="12" max="12" width="9.140625" style="118"/>
    <col min="13" max="13" width="15" style="118" bestFit="1" customWidth="1"/>
    <col min="14" max="16384" width="9.140625" style="118"/>
  </cols>
  <sheetData>
    <row r="1" spans="1:13" ht="24.75" customHeight="1">
      <c r="A1" s="482" t="s">
        <v>555</v>
      </c>
      <c r="B1" s="482"/>
      <c r="C1" s="482"/>
      <c r="D1" s="482"/>
      <c r="E1" s="482"/>
      <c r="F1" s="482"/>
      <c r="G1" s="115"/>
      <c r="H1" s="115"/>
    </row>
    <row r="2" spans="1:13" ht="26.25" customHeight="1">
      <c r="A2" s="483" t="s">
        <v>556</v>
      </c>
      <c r="B2" s="483"/>
      <c r="C2" s="483"/>
      <c r="D2" s="483"/>
      <c r="E2" s="483"/>
      <c r="F2" s="483"/>
      <c r="G2" s="115"/>
      <c r="H2" s="115"/>
    </row>
    <row r="3" spans="1:13" ht="15">
      <c r="A3" s="484" t="s">
        <v>557</v>
      </c>
      <c r="B3" s="484"/>
      <c r="C3" s="484"/>
      <c r="D3" s="484"/>
      <c r="E3" s="484"/>
      <c r="F3" s="484"/>
      <c r="G3" s="484"/>
      <c r="H3" s="116"/>
    </row>
    <row r="4" spans="1:13" ht="22.5" customHeight="1">
      <c r="A4" s="484"/>
      <c r="B4" s="484"/>
      <c r="C4" s="484"/>
      <c r="D4" s="484"/>
      <c r="E4" s="484"/>
      <c r="F4" s="484"/>
      <c r="G4" s="484"/>
      <c r="H4" s="116"/>
    </row>
    <row r="5" spans="1:13">
      <c r="A5" s="452" t="str">
        <f>'ngay thang'!B10</f>
        <v>Quý 1 năm 2024/Quarter I 2024</v>
      </c>
      <c r="B5" s="452"/>
      <c r="C5" s="452"/>
      <c r="D5" s="452"/>
      <c r="E5" s="452"/>
      <c r="F5" s="452"/>
      <c r="G5" s="452"/>
      <c r="H5" s="117"/>
    </row>
    <row r="6" spans="1:13">
      <c r="A6" s="117"/>
      <c r="B6" s="117"/>
      <c r="C6" s="117"/>
      <c r="D6" s="117"/>
      <c r="E6" s="117"/>
      <c r="F6" s="115"/>
      <c r="G6" s="115"/>
      <c r="H6" s="115"/>
    </row>
    <row r="7" spans="1:13" ht="30.75" customHeight="1">
      <c r="A7" s="119"/>
      <c r="B7" s="481" t="s">
        <v>244</v>
      </c>
      <c r="C7" s="481"/>
      <c r="D7" s="481" t="s">
        <v>471</v>
      </c>
      <c r="E7" s="481"/>
      <c r="F7" s="481"/>
      <c r="G7" s="481"/>
      <c r="H7" s="120"/>
    </row>
    <row r="8" spans="1:13" ht="30.75" customHeight="1">
      <c r="A8" s="121"/>
      <c r="B8" s="480" t="s">
        <v>243</v>
      </c>
      <c r="C8" s="480"/>
      <c r="D8" s="480" t="s">
        <v>245</v>
      </c>
      <c r="E8" s="480"/>
      <c r="F8" s="480"/>
      <c r="G8" s="121"/>
      <c r="H8" s="122"/>
    </row>
    <row r="9" spans="1:13" ht="30.75" customHeight="1">
      <c r="A9" s="119"/>
      <c r="B9" s="481" t="s">
        <v>246</v>
      </c>
      <c r="C9" s="481"/>
      <c r="D9" s="443" t="s">
        <v>625</v>
      </c>
      <c r="E9" s="443"/>
      <c r="F9" s="443"/>
      <c r="G9" s="443"/>
      <c r="H9" s="120"/>
    </row>
    <row r="10" spans="1:13" ht="30.75" customHeight="1">
      <c r="A10" s="123"/>
      <c r="B10" s="480" t="s">
        <v>247</v>
      </c>
      <c r="C10" s="480"/>
      <c r="D10" s="480" t="str">
        <f>'ngay thang'!B14</f>
        <v>Ngày 09 tháng 04 năm 2024
09 Apr 2024</v>
      </c>
      <c r="E10" s="480"/>
      <c r="F10" s="480"/>
      <c r="G10" s="121"/>
      <c r="H10" s="122"/>
    </row>
    <row r="12" spans="1:13" s="115" customFormat="1" ht="58.5" customHeight="1">
      <c r="A12" s="477" t="s">
        <v>199</v>
      </c>
      <c r="B12" s="477"/>
      <c r="C12" s="172" t="s">
        <v>558</v>
      </c>
      <c r="D12" s="172" t="s">
        <v>174</v>
      </c>
      <c r="E12" s="173" t="s">
        <v>305</v>
      </c>
      <c r="F12" s="173" t="s">
        <v>306</v>
      </c>
    </row>
    <row r="13" spans="1:13" s="115" customFormat="1" ht="30" customHeight="1">
      <c r="A13" s="128" t="s">
        <v>46</v>
      </c>
      <c r="B13" s="128"/>
      <c r="C13" s="129" t="s">
        <v>559</v>
      </c>
      <c r="D13" s="125" t="s">
        <v>560</v>
      </c>
      <c r="E13" s="342">
        <v>65257390753</v>
      </c>
      <c r="F13" s="342">
        <v>61900228309</v>
      </c>
      <c r="J13" s="174"/>
      <c r="K13" s="174"/>
      <c r="L13" s="174"/>
      <c r="M13" s="174"/>
    </row>
    <row r="14" spans="1:13" s="115" customFormat="1" ht="38.25">
      <c r="A14" s="128" t="s">
        <v>56</v>
      </c>
      <c r="B14" s="128"/>
      <c r="C14" s="129" t="s">
        <v>561</v>
      </c>
      <c r="D14" s="125" t="s">
        <v>562</v>
      </c>
      <c r="E14" s="342">
        <v>4243576404</v>
      </c>
      <c r="F14" s="342">
        <v>602775118</v>
      </c>
      <c r="J14" s="174"/>
      <c r="K14" s="174"/>
      <c r="L14" s="174"/>
      <c r="M14" s="174"/>
    </row>
    <row r="15" spans="1:13" s="115" customFormat="1" ht="54.75" customHeight="1">
      <c r="A15" s="478"/>
      <c r="B15" s="125" t="s">
        <v>110</v>
      </c>
      <c r="C15" s="175" t="s">
        <v>563</v>
      </c>
      <c r="D15" s="125" t="s">
        <v>564</v>
      </c>
      <c r="E15" s="343">
        <v>4243576404</v>
      </c>
      <c r="F15" s="343">
        <v>602775118</v>
      </c>
      <c r="J15" s="174"/>
      <c r="K15" s="174"/>
      <c r="L15" s="174"/>
      <c r="M15" s="174"/>
    </row>
    <row r="16" spans="1:13" s="115" customFormat="1" ht="53.25" customHeight="1">
      <c r="A16" s="479"/>
      <c r="B16" s="125" t="s">
        <v>112</v>
      </c>
      <c r="C16" s="175" t="s">
        <v>565</v>
      </c>
      <c r="D16" s="125" t="s">
        <v>566</v>
      </c>
      <c r="E16" s="343"/>
      <c r="F16" s="343"/>
      <c r="J16" s="174"/>
      <c r="K16" s="174"/>
      <c r="L16" s="174"/>
      <c r="M16" s="174"/>
    </row>
    <row r="17" spans="1:13" s="115" customFormat="1" ht="51.75" customHeight="1">
      <c r="A17" s="128" t="s">
        <v>133</v>
      </c>
      <c r="B17" s="128"/>
      <c r="C17" s="129" t="s">
        <v>567</v>
      </c>
      <c r="D17" s="128" t="s">
        <v>568</v>
      </c>
      <c r="E17" s="342">
        <v>8066935060</v>
      </c>
      <c r="F17" s="342">
        <v>2754387326</v>
      </c>
      <c r="J17" s="174"/>
      <c r="K17" s="174"/>
      <c r="L17" s="174"/>
      <c r="M17" s="174"/>
    </row>
    <row r="18" spans="1:13" s="115" customFormat="1" ht="29.25" customHeight="1">
      <c r="A18" s="478"/>
      <c r="B18" s="125" t="s">
        <v>569</v>
      </c>
      <c r="C18" s="175" t="s">
        <v>570</v>
      </c>
      <c r="D18" s="125" t="s">
        <v>571</v>
      </c>
      <c r="E18" s="343">
        <v>10536481595</v>
      </c>
      <c r="F18" s="343">
        <v>3481346532</v>
      </c>
      <c r="J18" s="174"/>
      <c r="K18" s="174"/>
      <c r="L18" s="174"/>
      <c r="M18" s="174"/>
    </row>
    <row r="19" spans="1:13" s="115" customFormat="1" ht="29.25" customHeight="1">
      <c r="A19" s="479"/>
      <c r="B19" s="125" t="s">
        <v>572</v>
      </c>
      <c r="C19" s="175" t="s">
        <v>573</v>
      </c>
      <c r="D19" s="125" t="s">
        <v>574</v>
      </c>
      <c r="E19" s="343">
        <v>2469546535</v>
      </c>
      <c r="F19" s="343">
        <v>726959206</v>
      </c>
      <c r="J19" s="174"/>
      <c r="K19" s="174"/>
      <c r="L19" s="174"/>
      <c r="M19" s="174"/>
    </row>
    <row r="20" spans="1:13" s="126" customFormat="1" ht="39" customHeight="1">
      <c r="A20" s="128" t="s">
        <v>135</v>
      </c>
      <c r="B20" s="128"/>
      <c r="C20" s="176" t="s">
        <v>575</v>
      </c>
      <c r="D20" s="128" t="s">
        <v>576</v>
      </c>
      <c r="E20" s="342">
        <v>77567902217</v>
      </c>
      <c r="F20" s="342">
        <v>65257390753</v>
      </c>
      <c r="H20" s="127"/>
      <c r="J20" s="174"/>
      <c r="K20" s="174"/>
      <c r="L20" s="174"/>
      <c r="M20" s="174"/>
    </row>
    <row r="21" spans="1:13" s="115" customFormat="1">
      <c r="A21" s="128"/>
      <c r="B21" s="128"/>
      <c r="C21" s="129"/>
      <c r="D21" s="128"/>
      <c r="E21" s="130"/>
      <c r="F21" s="130"/>
    </row>
    <row r="22" spans="1:13" s="115" customFormat="1">
      <c r="A22" s="131"/>
      <c r="B22" s="131"/>
    </row>
    <row r="23" spans="1:13" s="115" customFormat="1">
      <c r="A23" s="132" t="s">
        <v>176</v>
      </c>
      <c r="B23" s="133"/>
      <c r="C23" s="2"/>
      <c r="D23" s="133"/>
      <c r="E23" s="3" t="s">
        <v>177</v>
      </c>
    </row>
    <row r="24" spans="1:13" s="115" customFormat="1">
      <c r="A24" s="134" t="s">
        <v>178</v>
      </c>
      <c r="B24" s="133"/>
      <c r="C24" s="2"/>
      <c r="D24" s="133"/>
      <c r="E24" s="4" t="s">
        <v>179</v>
      </c>
    </row>
    <row r="25" spans="1:13" s="115" customFormat="1">
      <c r="A25" s="133"/>
      <c r="B25" s="133"/>
      <c r="C25" s="2"/>
      <c r="D25" s="133"/>
      <c r="E25" s="2"/>
    </row>
    <row r="26" spans="1:13" s="115" customFormat="1">
      <c r="A26" s="133"/>
      <c r="B26" s="133"/>
      <c r="C26" s="2"/>
      <c r="D26" s="133"/>
      <c r="E26" s="2"/>
    </row>
    <row r="27" spans="1:13" s="115" customFormat="1">
      <c r="A27" s="133"/>
      <c r="B27" s="133"/>
      <c r="C27" s="2"/>
      <c r="D27" s="133"/>
      <c r="E27" s="2"/>
    </row>
    <row r="28" spans="1:13" s="115" customFormat="1">
      <c r="A28" s="133"/>
      <c r="B28" s="133"/>
      <c r="C28" s="2"/>
      <c r="D28" s="133"/>
      <c r="E28" s="2"/>
    </row>
    <row r="29" spans="1:13" s="115" customFormat="1">
      <c r="A29" s="133"/>
      <c r="B29" s="133"/>
      <c r="C29" s="2"/>
      <c r="D29" s="133"/>
      <c r="E29" s="2"/>
    </row>
    <row r="30" spans="1:13" s="115" customFormat="1">
      <c r="A30" s="133"/>
      <c r="B30" s="133"/>
      <c r="C30" s="2"/>
      <c r="D30" s="133"/>
      <c r="E30" s="2"/>
    </row>
    <row r="31" spans="1:13">
      <c r="A31" s="133"/>
      <c r="B31" s="133"/>
      <c r="C31" s="2"/>
      <c r="D31" s="133"/>
      <c r="E31" s="2"/>
    </row>
    <row r="32" spans="1:13">
      <c r="A32" s="135"/>
      <c r="B32" s="135"/>
      <c r="C32" s="5"/>
      <c r="D32" s="133"/>
      <c r="E32" s="5"/>
      <c r="F32" s="136"/>
    </row>
    <row r="33" spans="1:5">
      <c r="A33" s="137" t="s">
        <v>238</v>
      </c>
      <c r="B33" s="133"/>
      <c r="C33" s="2"/>
      <c r="D33" s="133"/>
      <c r="E33" s="8" t="s">
        <v>472</v>
      </c>
    </row>
    <row r="34" spans="1:5">
      <c r="A34" s="137"/>
      <c r="B34" s="133"/>
      <c r="C34" s="2"/>
      <c r="D34" s="133"/>
      <c r="E34" s="8"/>
    </row>
    <row r="35" spans="1:5">
      <c r="A35" s="133"/>
      <c r="B35" s="133"/>
      <c r="C35" s="2"/>
      <c r="D35" s="133"/>
      <c r="E35" s="7"/>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5" right="0.37" top="1" bottom="1" header="0.5" footer="0.5"/>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B8Mv3NvBFaS88SHBRb/gMGP/PNg=</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LzQF0lv4hl3B2X2i67Dj7aTvF50=</DigestValue>
    </Reference>
  </SignedInfo>
  <SignatureValue>CgzmsrgQHK5tICmv5IJVizf9IgXilHQmQvREpZzhaZOKZ6gNKxfwK/StaNR+kFnovGpKQvbPsEzp
VPoLZyn6HUObnEqwewm92BUZD/IdwA5tXYsUtewYDYhebRB/RJhuMdell0JkosmEnUTZjCpaVWfN
xUH5HGU2DcXa8P6PxqE=</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sfjk/HdJin1ibVHXt3iwLlTyif8=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VzmuNUKHj8it0TkoWK8n6WwKL/k=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nLQpOHwLge874A7h5jboFbd9Asg=</DigestValue>
      </Reference>
      <Reference URI="/xl/printerSettings/printerSettings2.bin?ContentType=application/vnd.openxmlformats-officedocument.spreadsheetml.printerSettings">
        <DigestMethod Algorithm="http://www.w3.org/2000/09/xmldsig#sha1"/>
        <DigestValue>liWwVnPr6HBjIgNFDSRVbrcc8c4=</DigestValue>
      </Reference>
      <Reference URI="/xl/printerSettings/printerSettings3.bin?ContentType=application/vnd.openxmlformats-officedocument.spreadsheetml.printerSettings">
        <DigestMethod Algorithm="http://www.w3.org/2000/09/xmldsig#sha1"/>
        <DigestValue>9qXHiI382EmVQILB+HPxK41P0Xg=</DigestValue>
      </Reference>
      <Reference URI="/xl/printerSettings/printerSettings4.bin?ContentType=application/vnd.openxmlformats-officedocument.spreadsheetml.printerSettings">
        <DigestMethod Algorithm="http://www.w3.org/2000/09/xmldsig#sha1"/>
        <DigestValue>9qXHiI382EmVQILB+HPxK41P0Xg=</DigestValue>
      </Reference>
      <Reference URI="/xl/printerSettings/printerSettings5.bin?ContentType=application/vnd.openxmlformats-officedocument.spreadsheetml.printerSettings">
        <DigestMethod Algorithm="http://www.w3.org/2000/09/xmldsig#sha1"/>
        <DigestValue>liWwVnPr6HBjIgNFDSRVbrcc8c4=</DigestValue>
      </Reference>
      <Reference URI="/xl/printerSettings/printerSettings6.bin?ContentType=application/vnd.openxmlformats-officedocument.spreadsheetml.printerSettings">
        <DigestMethod Algorithm="http://www.w3.org/2000/09/xmldsig#sha1"/>
        <DigestValue>liWwVnPr6HBjIgNFDSRVbrcc8c4=</DigestValue>
      </Reference>
      <Reference URI="/xl/printerSettings/printerSettings7.bin?ContentType=application/vnd.openxmlformats-officedocument.spreadsheetml.printerSettings">
        <DigestMethod Algorithm="http://www.w3.org/2000/09/xmldsig#sha1"/>
        <DigestValue>liWwVnPr6HBjIgNFDSRVbrcc8c4=</DigestValue>
      </Reference>
      <Reference URI="/xl/printerSettings/printerSettings8.bin?ContentType=application/vnd.openxmlformats-officedocument.spreadsheetml.printerSettings">
        <DigestMethod Algorithm="http://www.w3.org/2000/09/xmldsig#sha1"/>
        <DigestValue>liWwVnPr6HBjIgNFDSRVbrcc8c4=</DigestValue>
      </Reference>
      <Reference URI="/xl/printerSettings/printerSettings9.bin?ContentType=application/vnd.openxmlformats-officedocument.spreadsheetml.printerSettings">
        <DigestMethod Algorithm="http://www.w3.org/2000/09/xmldsig#sha1"/>
        <DigestValue>liWwVnPr6HBjIgNFDSRVbrcc8c4=</DigestValue>
      </Reference>
      <Reference URI="/xl/sharedStrings.xml?ContentType=application/vnd.openxmlformats-officedocument.spreadsheetml.sharedStrings+xml">
        <DigestMethod Algorithm="http://www.w3.org/2000/09/xmldsig#sha1"/>
        <DigestValue>P7q7vCIo2HXXNQJxYavQlWNAMqA=</DigestValue>
      </Reference>
      <Reference URI="/xl/styles.xml?ContentType=application/vnd.openxmlformats-officedocument.spreadsheetml.styles+xml">
        <DigestMethod Algorithm="http://www.w3.org/2000/09/xmldsig#sha1"/>
        <DigestValue>i2OK8WuwqEyQ8W6ny32IVyf24LU=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PM+eLnkX7bXJpq5WD1zJtlMliKA=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TGaw2sNU321kVB0sgV7W4pqAc7A=</DigestValue>
      </Reference>
      <Reference URI="/xl/worksheets/sheet10.xml?ContentType=application/vnd.openxmlformats-officedocument.spreadsheetml.worksheet+xml">
        <DigestMethod Algorithm="http://www.w3.org/2000/09/xmldsig#sha1"/>
        <DigestValue>xVlSR978IiUSYY8GK8d08Tkk+Wg=</DigestValue>
      </Reference>
      <Reference URI="/xl/worksheets/sheet11.xml?ContentType=application/vnd.openxmlformats-officedocument.spreadsheetml.worksheet+xml">
        <DigestMethod Algorithm="http://www.w3.org/2000/09/xmldsig#sha1"/>
        <DigestValue>it4ITNI2l0JdiUdIaq1XC41JIbE=</DigestValue>
      </Reference>
      <Reference URI="/xl/worksheets/sheet2.xml?ContentType=application/vnd.openxmlformats-officedocument.spreadsheetml.worksheet+xml">
        <DigestMethod Algorithm="http://www.w3.org/2000/09/xmldsig#sha1"/>
        <DigestValue>uJuv32o0amHftzafuQsRWAcx8FY=</DigestValue>
      </Reference>
      <Reference URI="/xl/worksheets/sheet3.xml?ContentType=application/vnd.openxmlformats-officedocument.spreadsheetml.worksheet+xml">
        <DigestMethod Algorithm="http://www.w3.org/2000/09/xmldsig#sha1"/>
        <DigestValue>MrOZHEjWG2GsPTMCGuZ2SrWESA4=</DigestValue>
      </Reference>
      <Reference URI="/xl/worksheets/sheet4.xml?ContentType=application/vnd.openxmlformats-officedocument.spreadsheetml.worksheet+xml">
        <DigestMethod Algorithm="http://www.w3.org/2000/09/xmldsig#sha1"/>
        <DigestValue>hjxX1Tc3dWOxlBNRMiFM9PFmW80=</DigestValue>
      </Reference>
      <Reference URI="/xl/worksheets/sheet5.xml?ContentType=application/vnd.openxmlformats-officedocument.spreadsheetml.worksheet+xml">
        <DigestMethod Algorithm="http://www.w3.org/2000/09/xmldsig#sha1"/>
        <DigestValue>HBQAoIxrWCPHhUifrURDEDmdf8A=</DigestValue>
      </Reference>
      <Reference URI="/xl/worksheets/sheet6.xml?ContentType=application/vnd.openxmlformats-officedocument.spreadsheetml.worksheet+xml">
        <DigestMethod Algorithm="http://www.w3.org/2000/09/xmldsig#sha1"/>
        <DigestValue>wY+fp19iZzNxs+jR6A4fxw94Uso=</DigestValue>
      </Reference>
      <Reference URI="/xl/worksheets/sheet7.xml?ContentType=application/vnd.openxmlformats-officedocument.spreadsheetml.worksheet+xml">
        <DigestMethod Algorithm="http://www.w3.org/2000/09/xmldsig#sha1"/>
        <DigestValue>+Rgftd4JTOVjnahXYeqVScbVlSE=</DigestValue>
      </Reference>
      <Reference URI="/xl/worksheets/sheet8.xml?ContentType=application/vnd.openxmlformats-officedocument.spreadsheetml.worksheet+xml">
        <DigestMethod Algorithm="http://www.w3.org/2000/09/xmldsig#sha1"/>
        <DigestValue>DvY7iMJWDnBJJQlgznVFDqoNEbs=</DigestValue>
      </Reference>
      <Reference URI="/xl/worksheets/sheet9.xml?ContentType=application/vnd.openxmlformats-officedocument.spreadsheetml.worksheet+xml">
        <DigestMethod Algorithm="http://www.w3.org/2000/09/xmldsig#sha1"/>
        <DigestValue>gheNZ67JE0ampj754JrnrD2U4P8=</DigestValue>
      </Reference>
    </Manifest>
    <SignatureProperties>
      <SignatureProperty Id="idSignatureTime" Target="#idPackageSignature">
        <mdssi:SignatureTime xmlns:mdssi="http://schemas.openxmlformats.org/package/2006/digital-signature">
          <mdssi:Format>YYYY-MM-DDThh:mm:ssTZD</mdssi:Format>
          <mdssi:Value>2024-04-19T03:31:47Z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2024-04-19T03:31:47Z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G6Y5EnIBioIp3B+EjfEIptD/jUc=</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j+U7W1TqMSTuRm5a9d/agMUCxOE=</DigestValue>
    </Reference>
  </SignedInfo>
  <SignatureValue>Q+rqCojQZFnVhrmmsv5AkP2fVOqNIlijO22ZeOxrddx9CWz90h+2Dco7jzwqk0Spt0K6IQ/CuTDx
dk44FDjUOyOKi+PrwJxP1AI0b9Qnq763gMsEkUU2Ohx+rvoWAQneK1A3B8hKyozapZzcQwdTRWBK
dS+cKspgpXbJRC0scv8=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sfjk/HdJin1ibVHXt3iwLlTyif8=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VzmuNUKHj8it0TkoWK8n6WwKL/k=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nLQpOHwLge874A7h5jboFbd9Asg=</DigestValue>
      </Reference>
      <Reference URI="/xl/printerSettings/printerSettings2.bin?ContentType=application/vnd.openxmlformats-officedocument.spreadsheetml.printerSettings">
        <DigestMethod Algorithm="http://www.w3.org/2000/09/xmldsig#sha1"/>
        <DigestValue>liWwVnPr6HBjIgNFDSRVbrcc8c4=</DigestValue>
      </Reference>
      <Reference URI="/xl/printerSettings/printerSettings3.bin?ContentType=application/vnd.openxmlformats-officedocument.spreadsheetml.printerSettings">
        <DigestMethod Algorithm="http://www.w3.org/2000/09/xmldsig#sha1"/>
        <DigestValue>9qXHiI382EmVQILB+HPxK41P0Xg=</DigestValue>
      </Reference>
      <Reference URI="/xl/printerSettings/printerSettings4.bin?ContentType=application/vnd.openxmlformats-officedocument.spreadsheetml.printerSettings">
        <DigestMethod Algorithm="http://www.w3.org/2000/09/xmldsig#sha1"/>
        <DigestValue>9qXHiI382EmVQILB+HPxK41P0Xg=</DigestValue>
      </Reference>
      <Reference URI="/xl/printerSettings/printerSettings5.bin?ContentType=application/vnd.openxmlformats-officedocument.spreadsheetml.printerSettings">
        <DigestMethod Algorithm="http://www.w3.org/2000/09/xmldsig#sha1"/>
        <DigestValue>liWwVnPr6HBjIgNFDSRVbrcc8c4=</DigestValue>
      </Reference>
      <Reference URI="/xl/printerSettings/printerSettings6.bin?ContentType=application/vnd.openxmlformats-officedocument.spreadsheetml.printerSettings">
        <DigestMethod Algorithm="http://www.w3.org/2000/09/xmldsig#sha1"/>
        <DigestValue>liWwVnPr6HBjIgNFDSRVbrcc8c4=</DigestValue>
      </Reference>
      <Reference URI="/xl/printerSettings/printerSettings7.bin?ContentType=application/vnd.openxmlformats-officedocument.spreadsheetml.printerSettings">
        <DigestMethod Algorithm="http://www.w3.org/2000/09/xmldsig#sha1"/>
        <DigestValue>liWwVnPr6HBjIgNFDSRVbrcc8c4=</DigestValue>
      </Reference>
      <Reference URI="/xl/printerSettings/printerSettings8.bin?ContentType=application/vnd.openxmlformats-officedocument.spreadsheetml.printerSettings">
        <DigestMethod Algorithm="http://www.w3.org/2000/09/xmldsig#sha1"/>
        <DigestValue>liWwVnPr6HBjIgNFDSRVbrcc8c4=</DigestValue>
      </Reference>
      <Reference URI="/xl/printerSettings/printerSettings9.bin?ContentType=application/vnd.openxmlformats-officedocument.spreadsheetml.printerSettings">
        <DigestMethod Algorithm="http://www.w3.org/2000/09/xmldsig#sha1"/>
        <DigestValue>liWwVnPr6HBjIgNFDSRVbrcc8c4=</DigestValue>
      </Reference>
      <Reference URI="/xl/sharedStrings.xml?ContentType=application/vnd.openxmlformats-officedocument.spreadsheetml.sharedStrings+xml">
        <DigestMethod Algorithm="http://www.w3.org/2000/09/xmldsig#sha1"/>
        <DigestValue>P7q7vCIo2HXXNQJxYavQlWNAMqA=</DigestValue>
      </Reference>
      <Reference URI="/xl/styles.xml?ContentType=application/vnd.openxmlformats-officedocument.spreadsheetml.styles+xml">
        <DigestMethod Algorithm="http://www.w3.org/2000/09/xmldsig#sha1"/>
        <DigestValue>i2OK8WuwqEyQ8W6ny32IVyf24LU=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PM+eLnkX7bXJpq5WD1zJtlMliKA=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TGaw2sNU321kVB0sgV7W4pqAc7A=</DigestValue>
      </Reference>
      <Reference URI="/xl/worksheets/sheet10.xml?ContentType=application/vnd.openxmlformats-officedocument.spreadsheetml.worksheet+xml">
        <DigestMethod Algorithm="http://www.w3.org/2000/09/xmldsig#sha1"/>
        <DigestValue>xVlSR978IiUSYY8GK8d08Tkk+Wg=</DigestValue>
      </Reference>
      <Reference URI="/xl/worksheets/sheet11.xml?ContentType=application/vnd.openxmlformats-officedocument.spreadsheetml.worksheet+xml">
        <DigestMethod Algorithm="http://www.w3.org/2000/09/xmldsig#sha1"/>
        <DigestValue>it4ITNI2l0JdiUdIaq1XC41JIbE=</DigestValue>
      </Reference>
      <Reference URI="/xl/worksheets/sheet2.xml?ContentType=application/vnd.openxmlformats-officedocument.spreadsheetml.worksheet+xml">
        <DigestMethod Algorithm="http://www.w3.org/2000/09/xmldsig#sha1"/>
        <DigestValue>uJuv32o0amHftzafuQsRWAcx8FY=</DigestValue>
      </Reference>
      <Reference URI="/xl/worksheets/sheet3.xml?ContentType=application/vnd.openxmlformats-officedocument.spreadsheetml.worksheet+xml">
        <DigestMethod Algorithm="http://www.w3.org/2000/09/xmldsig#sha1"/>
        <DigestValue>MrOZHEjWG2GsPTMCGuZ2SrWESA4=</DigestValue>
      </Reference>
      <Reference URI="/xl/worksheets/sheet4.xml?ContentType=application/vnd.openxmlformats-officedocument.spreadsheetml.worksheet+xml">
        <DigestMethod Algorithm="http://www.w3.org/2000/09/xmldsig#sha1"/>
        <DigestValue>hjxX1Tc3dWOxlBNRMiFM9PFmW80=</DigestValue>
      </Reference>
      <Reference URI="/xl/worksheets/sheet5.xml?ContentType=application/vnd.openxmlformats-officedocument.spreadsheetml.worksheet+xml">
        <DigestMethod Algorithm="http://www.w3.org/2000/09/xmldsig#sha1"/>
        <DigestValue>HBQAoIxrWCPHhUifrURDEDmdf8A=</DigestValue>
      </Reference>
      <Reference URI="/xl/worksheets/sheet6.xml?ContentType=application/vnd.openxmlformats-officedocument.spreadsheetml.worksheet+xml">
        <DigestMethod Algorithm="http://www.w3.org/2000/09/xmldsig#sha1"/>
        <DigestValue>wY+fp19iZzNxs+jR6A4fxw94Uso=</DigestValue>
      </Reference>
      <Reference URI="/xl/worksheets/sheet7.xml?ContentType=application/vnd.openxmlformats-officedocument.spreadsheetml.worksheet+xml">
        <DigestMethod Algorithm="http://www.w3.org/2000/09/xmldsig#sha1"/>
        <DigestValue>+Rgftd4JTOVjnahXYeqVScbVlSE=</DigestValue>
      </Reference>
      <Reference URI="/xl/worksheets/sheet8.xml?ContentType=application/vnd.openxmlformats-officedocument.spreadsheetml.worksheet+xml">
        <DigestMethod Algorithm="http://www.w3.org/2000/09/xmldsig#sha1"/>
        <DigestValue>DvY7iMJWDnBJJQlgznVFDqoNEbs=</DigestValue>
      </Reference>
      <Reference URI="/xl/worksheets/sheet9.xml?ContentType=application/vnd.openxmlformats-officedocument.spreadsheetml.worksheet+xml">
        <DigestMethod Algorithm="http://www.w3.org/2000/09/xmldsig#sha1"/>
        <DigestValue>gheNZ67JE0ampj754JrnrD2U4P8=</DigestValue>
      </Reference>
    </Manifest>
    <SignatureProperties>
      <SignatureProperty Id="idSignatureTime" Target="#idPackageSignature">
        <mdssi:SignatureTime xmlns:mdssi="http://schemas.openxmlformats.org/package/2006/digital-signature">
          <mdssi:Format>YYYY-MM-DDThh:mm:ssTZD</mdssi:Format>
          <mdssi:Value>2024-04-19T08:12:29Z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2024-04-19T08:12:29Z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2024-04-15T08:19:03Z</cp:lastPrinted>
  <dcterms:created xsi:type="dcterms:W3CDTF">2013-10-21T08:38:47Z</dcterms:created>
  <dcterms:modified xsi:type="dcterms:W3CDTF">2024-04-15T08:53:22Z</dcterms:modified>
</cp:coreProperties>
</file>