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D19" i="27" l="1"/>
  <c r="D18" i="27"/>
  <c r="F53" i="27" l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<sst xmlns="http://schemas.openxmlformats.org/spreadsheetml/2006/main" count="1388" uniqueCount="597">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</sst>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3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2" fontId="11" fillId="0" borderId="60" xfId="65" applyNumberFormat="1" applyFont="1" applyFill="1" applyBorder="1" applyAlignment="1"/>
    <xf numFmtId="2" fontId="11" fillId="0" borderId="19" xfId="64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0" t="s">
        <v>50</v>
      </c>
      <c r="B2" s="301"/>
      <c r="C2" s="301"/>
      <c r="D2" s="301"/>
      <c r="E2" s="301"/>
      <c r="F2" s="30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2" t="s">
        <v>51</v>
      </c>
      <c r="D3" s="302"/>
      <c r="E3" s="302"/>
      <c r="F3" s="302"/>
      <c r="G3" s="302"/>
      <c r="H3" s="302"/>
      <c r="I3" s="302"/>
      <c r="J3" s="302"/>
      <c r="K3" s="302"/>
      <c r="L3" s="302"/>
      <c r="M3" s="303" t="s">
        <v>23</v>
      </c>
      <c r="N3" s="310"/>
      <c r="O3" s="317" t="s">
        <v>24</v>
      </c>
      <c r="P3" s="318"/>
      <c r="Q3" s="303" t="s">
        <v>5</v>
      </c>
      <c r="R3" s="303"/>
      <c r="S3" s="310"/>
      <c r="T3" s="305"/>
      <c r="U3" s="312" t="s">
        <v>26</v>
      </c>
      <c r="V3" s="313"/>
      <c r="W3" s="314" t="s">
        <v>25</v>
      </c>
    </row>
    <row r="4" spans="1:23" ht="12.75" customHeight="1">
      <c r="A4" s="310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06" t="s">
        <v>52</v>
      </c>
      <c r="I4" s="303" t="s">
        <v>34</v>
      </c>
      <c r="J4" s="305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06" t="s">
        <v>36</v>
      </c>
      <c r="V4" s="303" t="s">
        <v>39</v>
      </c>
      <c r="W4" s="315"/>
    </row>
    <row r="5" spans="1:23">
      <c r="A5" s="305"/>
      <c r="B5" s="305"/>
      <c r="C5" s="305"/>
      <c r="D5" s="305"/>
      <c r="E5" s="305"/>
      <c r="F5" s="305"/>
      <c r="G5" s="305"/>
      <c r="H5" s="307"/>
      <c r="I5" s="106" t="s">
        <v>40</v>
      </c>
      <c r="J5" s="106" t="s">
        <v>41</v>
      </c>
      <c r="K5" s="305"/>
      <c r="L5" s="305"/>
      <c r="M5" s="305"/>
      <c r="N5" s="305"/>
      <c r="O5" s="305"/>
      <c r="P5" s="305"/>
      <c r="Q5" s="304"/>
      <c r="R5" s="304"/>
      <c r="S5" s="305"/>
      <c r="T5" s="304"/>
      <c r="U5" s="307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8" t="s">
        <v>5</v>
      </c>
      <c r="B179" s="30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9">
        <v>41948</v>
      </c>
      <c r="C4" s="319"/>
      <c r="D4" s="31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9">
        <v>41949</v>
      </c>
      <c r="C5" s="319"/>
      <c r="D5" s="31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1">
        <f>+$B$6*$F$7/$C$7</f>
        <v>111000</v>
      </c>
      <c r="C8" s="321"/>
      <c r="D8" s="32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9" t="s">
        <v>226</v>
      </c>
      <c r="C9" s="319"/>
      <c r="D9" s="31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1" t="e">
        <f>+ ROUND((B11-B19)*F10/C10,0)</f>
        <v>#REF!</v>
      </c>
      <c r="C12" s="321"/>
      <c r="D12" s="32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2" t="s">
        <v>212</v>
      </c>
      <c r="C13" s="322"/>
      <c r="D13" s="32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1">
        <f>+IF($E$13=1,ROUNDDOWN($B$8*$F$10/$C$10,0),IF(MROUND($B$8*$F$10/$C$10,10)-($B$8*$F$10/$C$10)&gt;0,MROUND($B$8*$F$10/$C$10,10)-10,MROUND($B$8*$F$10/$C$10,10)))</f>
        <v>55500</v>
      </c>
      <c r="C14" s="321"/>
      <c r="D14" s="32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1">
        <f>ROUNDDOWN($B$8*$F$10/$C$10,0)-B14</f>
        <v>0</v>
      </c>
      <c r="C15" s="321"/>
      <c r="D15" s="32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2" t="s">
        <v>223</v>
      </c>
      <c r="C16" s="322"/>
      <c r="D16" s="32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1">
        <f>+IF($E$16=1,B17*B15,0)</f>
        <v>0</v>
      </c>
      <c r="C18" s="321"/>
      <c r="D18" s="32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1">
        <f>+B19*B14</f>
        <v>555000000</v>
      </c>
      <c r="C20" s="321"/>
      <c r="D20" s="32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9"/>
      <c r="C21" s="319"/>
      <c r="D21" s="31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0" t="s">
        <v>241</v>
      </c>
      <c r="F23" s="320"/>
      <c r="G23" s="32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8" t="s">
        <v>328</v>
      </c>
      <c r="F1" s="328"/>
      <c r="G1" s="329" t="s">
        <v>329</v>
      </c>
      <c r="H1" s="32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7" t="s">
        <v>398</v>
      </c>
      <c r="C62" s="327" t="s">
        <v>310</v>
      </c>
      <c r="D62" s="327" t="s">
        <v>403</v>
      </c>
      <c r="E62" s="331">
        <v>140130</v>
      </c>
      <c r="F62" s="331">
        <v>7</v>
      </c>
      <c r="G62" s="40">
        <v>215002</v>
      </c>
      <c r="H62" s="40">
        <v>0</v>
      </c>
    </row>
    <row r="63" spans="1:9" s="40" customFormat="1">
      <c r="B63" s="327"/>
      <c r="C63" s="327"/>
      <c r="D63" s="327"/>
      <c r="E63" s="331"/>
      <c r="F63" s="33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2" t="s">
        <v>20</v>
      </c>
      <c r="C32" s="332"/>
      <c r="D32" s="332"/>
      <c r="E32" s="332"/>
      <c r="F32" s="332"/>
      <c r="G32" s="33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2" t="s">
        <v>14</v>
      </c>
      <c r="C39" s="332"/>
      <c r="D39" s="332"/>
      <c r="E39" s="332"/>
      <c r="F39" s="332"/>
      <c r="G39" s="33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3"/>
      <c r="E43" s="334"/>
      <c r="F43" s="334"/>
      <c r="G43" s="33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2" zoomScale="87" zoomScaleNormal="87" workbookViewId="0">
      <selection activeCell="H47" sqref="H46:H47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35" t="s">
        <v>563</v>
      </c>
      <c r="B1" s="335"/>
      <c r="C1" s="335"/>
      <c r="D1" s="335"/>
      <c r="E1" s="335"/>
      <c r="F1" s="335"/>
    </row>
    <row r="2" spans="1:6" ht="15.75" customHeight="1">
      <c r="A2" s="359" t="s">
        <v>564</v>
      </c>
      <c r="B2" s="359"/>
      <c r="C2" s="359"/>
      <c r="D2" s="359"/>
      <c r="E2" s="359"/>
      <c r="F2" s="359"/>
    </row>
    <row r="3" spans="1:6" ht="19.5" customHeight="1">
      <c r="A3" s="360" t="s">
        <v>584</v>
      </c>
      <c r="B3" s="360"/>
      <c r="C3" s="360"/>
      <c r="D3" s="360"/>
      <c r="E3" s="360"/>
      <c r="F3" s="360"/>
    </row>
    <row r="4" spans="1:6" ht="18" customHeight="1">
      <c r="A4" s="361" t="s">
        <v>565</v>
      </c>
      <c r="B4" s="361"/>
      <c r="C4" s="361"/>
      <c r="D4" s="361"/>
      <c r="E4" s="361"/>
      <c r="F4" s="36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5" t="s">
        <v>566</v>
      </c>
      <c r="B6" s="335"/>
      <c r="C6" s="335"/>
      <c r="D6" s="335"/>
      <c r="E6" s="335"/>
      <c r="F6" s="335"/>
    </row>
    <row r="7" spans="1:6" ht="15.75" customHeight="1">
      <c r="A7" s="335" t="s">
        <v>567</v>
      </c>
      <c r="B7" s="335"/>
      <c r="C7" s="335"/>
      <c r="D7" s="335"/>
      <c r="E7" s="335"/>
      <c r="F7" s="335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54" t="s">
        <v>572</v>
      </c>
      <c r="B18" s="354"/>
      <c r="C18" s="354"/>
      <c r="D18" s="161" t="str">
        <f>"Từ ngày "&amp;TEXT(G18,"dd/mm/yyyy")&amp;" đến "&amp;TEXT(G19,"dd/mm/yyyy")</f>
        <v>Từ ngày 25/03/2024 đến 31/03/2024</v>
      </c>
      <c r="G18" s="176">
        <v>45376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25/03/2024 to 31/03/2024</v>
      </c>
      <c r="G19" s="176">
        <f>G18+6</f>
        <v>45382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45383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9">
        <f>D20</f>
        <v>45383</v>
      </c>
      <c r="E21" s="369"/>
      <c r="F21" s="369"/>
      <c r="G21" s="36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2" t="s">
        <v>531</v>
      </c>
      <c r="B23" s="363"/>
      <c r="C23" s="364" t="s">
        <v>541</v>
      </c>
      <c r="D23" s="363"/>
      <c r="E23" s="184" t="s">
        <v>542</v>
      </c>
      <c r="F23" s="270" t="s">
        <v>560</v>
      </c>
      <c r="H23" s="179"/>
      <c r="K23" s="185"/>
    </row>
    <row r="24" spans="1:11" ht="15.75" customHeight="1">
      <c r="A24" s="365" t="s">
        <v>27</v>
      </c>
      <c r="B24" s="366"/>
      <c r="C24" s="367" t="s">
        <v>330</v>
      </c>
      <c r="D24" s="368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45382</v>
      </c>
      <c r="F25" s="190">
        <f>G18-1</f>
        <v>45375</v>
      </c>
      <c r="G25" s="191"/>
      <c r="H25" s="179"/>
      <c r="K25" s="185"/>
    </row>
    <row r="26" spans="1:11" ht="15.75" customHeight="1">
      <c r="A26" s="357" t="s">
        <v>574</v>
      </c>
      <c r="B26" s="358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0"/>
      <c r="F27" s="274"/>
      <c r="H27" s="199"/>
      <c r="K27" s="194"/>
    </row>
    <row r="28" spans="1:11" ht="15.75" customHeight="1">
      <c r="A28" s="350">
        <v>1</v>
      </c>
      <c r="B28" s="351"/>
      <c r="C28" s="200" t="s">
        <v>546</v>
      </c>
      <c r="D28" s="201"/>
      <c r="E28" s="291"/>
      <c r="F28" s="292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2">
        <v>1.1000000000000001</v>
      </c>
      <c r="B30" s="353"/>
      <c r="C30" s="207" t="s">
        <v>586</v>
      </c>
      <c r="D30" s="208"/>
      <c r="E30" s="163">
        <f>F34</f>
        <v>86343861344</v>
      </c>
      <c r="F30" s="278">
        <v>84690940050</v>
      </c>
      <c r="G30" s="209"/>
      <c r="H30" s="210"/>
      <c r="I30" s="209"/>
      <c r="J30" s="209"/>
      <c r="K30" s="185"/>
    </row>
    <row r="31" spans="1:11" ht="15.75" customHeight="1">
      <c r="A31" s="355">
        <v>1.2</v>
      </c>
      <c r="B31" s="356"/>
      <c r="C31" s="211" t="s">
        <v>587</v>
      </c>
      <c r="D31" s="212"/>
      <c r="E31" s="260">
        <f>F35</f>
        <v>13829.34</v>
      </c>
      <c r="F31" s="279">
        <v>13751.78</v>
      </c>
      <c r="G31" s="209"/>
      <c r="H31" s="210"/>
      <c r="I31" s="209"/>
      <c r="J31" s="209"/>
      <c r="K31" s="185"/>
    </row>
    <row r="32" spans="1:11" ht="15.75" customHeight="1">
      <c r="A32" s="350">
        <v>2</v>
      </c>
      <c r="B32" s="351"/>
      <c r="C32" s="200" t="s">
        <v>548</v>
      </c>
      <c r="D32" s="201"/>
      <c r="E32" s="261"/>
      <c r="F32" s="280"/>
      <c r="G32" s="209"/>
      <c r="H32" s="297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1"/>
      <c r="G33" s="209"/>
      <c r="H33" s="210"/>
      <c r="I33" s="209"/>
      <c r="J33" s="209"/>
      <c r="K33" s="185"/>
    </row>
    <row r="34" spans="1:11" ht="15.75" customHeight="1">
      <c r="A34" s="352">
        <v>2.1</v>
      </c>
      <c r="B34" s="353"/>
      <c r="C34" s="207" t="s">
        <v>588</v>
      </c>
      <c r="D34" s="208"/>
      <c r="E34" s="262">
        <v>88810532268</v>
      </c>
      <c r="F34" s="278">
        <v>86343861344</v>
      </c>
      <c r="G34" s="209"/>
      <c r="H34" s="210"/>
      <c r="I34" s="209"/>
      <c r="J34" s="209"/>
      <c r="K34" s="215"/>
    </row>
    <row r="35" spans="1:11" ht="15.75" customHeight="1">
      <c r="A35" s="355">
        <v>2.2000000000000002</v>
      </c>
      <c r="B35" s="356"/>
      <c r="C35" s="216" t="s">
        <v>589</v>
      </c>
      <c r="D35" s="206"/>
      <c r="E35" s="296">
        <v>13877.94</v>
      </c>
      <c r="F35" s="279">
        <v>13829.34</v>
      </c>
      <c r="G35" s="209"/>
      <c r="H35" s="210"/>
      <c r="I35" s="209"/>
      <c r="J35" s="209"/>
    </row>
    <row r="36" spans="1:11" ht="15.75" customHeight="1">
      <c r="A36" s="337">
        <v>3</v>
      </c>
      <c r="B36" s="338"/>
      <c r="C36" s="217" t="s">
        <v>577</v>
      </c>
      <c r="D36" s="218"/>
      <c r="E36" s="278"/>
      <c r="F36" s="282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4">
        <f>E34-E30</f>
        <v>2466670924</v>
      </c>
      <c r="F37" s="294">
        <f>F34-F30</f>
        <v>1652921294</v>
      </c>
      <c r="G37" s="209"/>
      <c r="H37" s="210"/>
      <c r="I37" s="209"/>
      <c r="J37" s="209"/>
    </row>
    <row r="38" spans="1:11" ht="15.75" customHeight="1">
      <c r="A38" s="339">
        <v>3.1</v>
      </c>
      <c r="B38" s="340"/>
      <c r="C38" s="223" t="s">
        <v>550</v>
      </c>
      <c r="D38" s="224"/>
      <c r="E38" s="278"/>
      <c r="F38" s="282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4">
        <f>E37-E41</f>
        <v>297432617</v>
      </c>
      <c r="F39" s="294">
        <f>F37-F41</f>
        <v>502182660</v>
      </c>
      <c r="G39" s="209"/>
      <c r="H39" s="210"/>
      <c r="I39" s="209"/>
      <c r="J39" s="209"/>
    </row>
    <row r="40" spans="1:11" ht="15.75" customHeight="1">
      <c r="A40" s="341">
        <v>3.2</v>
      </c>
      <c r="B40" s="342"/>
      <c r="C40" s="228" t="s">
        <v>585</v>
      </c>
      <c r="D40" s="229"/>
      <c r="E40" s="263"/>
      <c r="F40" s="283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4">
        <v>2169238307</v>
      </c>
      <c r="F41" s="294">
        <v>1150738634</v>
      </c>
      <c r="G41" s="209"/>
      <c r="H41" s="210"/>
      <c r="I41" s="209"/>
      <c r="J41" s="209"/>
    </row>
    <row r="42" spans="1:11" ht="15.75" customHeight="1">
      <c r="A42" s="341">
        <v>3.3</v>
      </c>
      <c r="B42" s="342"/>
      <c r="C42" s="223" t="s">
        <v>552</v>
      </c>
      <c r="D42" s="224"/>
      <c r="E42" s="264"/>
      <c r="F42" s="284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5"/>
      <c r="G43" s="209"/>
      <c r="H43" s="210"/>
      <c r="I43" s="209"/>
      <c r="J43" s="209"/>
    </row>
    <row r="44" spans="1:11" ht="15.75" customHeight="1">
      <c r="A44" s="337">
        <v>4</v>
      </c>
      <c r="B44" s="343">
        <v>4</v>
      </c>
      <c r="C44" s="233" t="s">
        <v>575</v>
      </c>
      <c r="D44" s="224"/>
      <c r="E44" s="266"/>
      <c r="F44" s="286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3.5142674921579964E-3</v>
      </c>
      <c r="F45" s="267">
        <f>F35/F31-1</f>
        <v>5.6399971494598411E-3</v>
      </c>
      <c r="G45" s="209"/>
      <c r="H45" s="210"/>
      <c r="I45" s="209"/>
      <c r="J45" s="209"/>
    </row>
    <row r="46" spans="1:11" ht="15.75" customHeight="1">
      <c r="A46" s="337">
        <v>5</v>
      </c>
      <c r="B46" s="343"/>
      <c r="C46" s="236" t="s">
        <v>554</v>
      </c>
      <c r="D46" s="237"/>
      <c r="E46" s="268"/>
      <c r="F46" s="287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8"/>
      <c r="G47" s="209"/>
      <c r="H47" s="210"/>
      <c r="I47" s="209"/>
      <c r="J47" s="209"/>
    </row>
    <row r="48" spans="1:11" ht="15.75" customHeight="1">
      <c r="A48" s="348">
        <v>5.0999999999999996</v>
      </c>
      <c r="B48" s="349"/>
      <c r="C48" s="240" t="s">
        <v>590</v>
      </c>
      <c r="D48" s="208"/>
      <c r="E48" s="295">
        <v>13960.68</v>
      </c>
      <c r="F48" s="289">
        <v>13940.6</v>
      </c>
      <c r="G48" s="209"/>
      <c r="H48" s="210"/>
      <c r="I48" s="209"/>
      <c r="J48" s="209"/>
    </row>
    <row r="49" spans="1:10" ht="15.75" customHeight="1">
      <c r="A49" s="348">
        <v>5.2</v>
      </c>
      <c r="B49" s="349"/>
      <c r="C49" s="241" t="s">
        <v>591</v>
      </c>
      <c r="D49" s="242"/>
      <c r="E49" s="295">
        <v>11048.78</v>
      </c>
      <c r="F49" s="289">
        <v>10837.48</v>
      </c>
      <c r="G49" s="209"/>
      <c r="H49" s="210"/>
      <c r="I49" s="209"/>
      <c r="J49" s="209"/>
    </row>
    <row r="50" spans="1:10" ht="15.75" customHeight="1">
      <c r="A50" s="346">
        <v>6</v>
      </c>
      <c r="B50" s="347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48">
        <v>6.1</v>
      </c>
      <c r="B51" s="349">
        <v>6.1</v>
      </c>
      <c r="C51" s="245" t="s">
        <v>592</v>
      </c>
      <c r="D51" s="246"/>
      <c r="E51" s="298">
        <v>0</v>
      </c>
      <c r="F51" s="298">
        <v>0</v>
      </c>
      <c r="G51" s="209"/>
      <c r="H51" s="210"/>
      <c r="I51" s="209"/>
      <c r="J51" s="209"/>
    </row>
    <row r="52" spans="1:10" ht="15.75" customHeight="1">
      <c r="A52" s="348">
        <v>6.2</v>
      </c>
      <c r="B52" s="349"/>
      <c r="C52" s="207" t="s">
        <v>593</v>
      </c>
      <c r="D52" s="240"/>
      <c r="E52" s="299">
        <f>E51*E35</f>
        <v>0</v>
      </c>
      <c r="F52" s="299">
        <v>0</v>
      </c>
      <c r="G52" s="209"/>
      <c r="H52" s="210"/>
      <c r="I52" s="209"/>
      <c r="J52" s="209"/>
    </row>
    <row r="53" spans="1:10" ht="15.75" customHeight="1" thickBot="1">
      <c r="A53" s="344">
        <v>6.2</v>
      </c>
      <c r="B53" s="345">
        <v>6.3</v>
      </c>
      <c r="C53" s="247" t="s">
        <v>581</v>
      </c>
      <c r="D53" s="247"/>
      <c r="E53" s="277">
        <f>E52/E34</f>
        <v>0</v>
      </c>
      <c r="F53" s="277">
        <f>F52/F34</f>
        <v>0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6" t="s">
        <v>557</v>
      </c>
      <c r="F55" s="336"/>
    </row>
    <row r="56" spans="1:10">
      <c r="B56" s="250"/>
      <c r="C56" s="252" t="s">
        <v>594</v>
      </c>
      <c r="D56" s="251"/>
      <c r="E56" s="370" t="s">
        <v>558</v>
      </c>
      <c r="F56" s="336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3"/>
    </row>
    <row r="63" spans="1:10" ht="14.25" customHeight="1">
      <c r="A63" s="254"/>
      <c r="B63" s="254"/>
      <c r="C63" s="252"/>
      <c r="E63" s="371"/>
      <c r="F63" s="371"/>
    </row>
    <row r="64" spans="1:10" ht="14.25" customHeight="1">
      <c r="A64" s="255"/>
      <c r="B64" s="255"/>
      <c r="C64" s="256"/>
      <c r="D64" s="173"/>
      <c r="E64" s="372"/>
      <c r="F64" s="372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kJI8LdiJWFyWxMhKYAag+IKf6Rw=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Q1djvwol8dWPZCbDfMphMwwwKrg=</DigestValue>
    </Reference>
  </SignedInfo>
  <SignatureValue>oIRoPZeW4rAYmlgXgaTJml8/Brj/e5julIZbJGvwx4pUlwL211/ACrm8OMzxnW6/648ly6Ejdkqz
B3ojtJ1ShtqoK1ER3f5+bk6ifJsMdA1pxV2+kQivivxe+6LfF1ZTm77v0e+MtnR6aIVMb+BRvbGG
baIAQQd/bXlcq4Jr6ao=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LjQvWW5wMQWxY2ZhNzuK7SmBxTg=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NNUDRbDJgFlZNj7qAIoZbVr5anY=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VDm85CSucbxwPSPUZaDFAzgn/Hw=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2KSJA2pjDPzcxxmUaqLxgt3BoGE=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tWanPJfAPJFTkjYeHwdpFsvNQWI=</DigestValue>
      </Reference>
      <Reference URI="/xl/worksheets/sheet3.xml?ContentType=application/vnd.openxmlformats-officedocument.spreadsheetml.worksheet+xml">
        <DigestMethod Algorithm="http://www.w3.org/2000/09/xmldsig#sha1"/>
        <DigestValue>Cb7bFqXEyMljJUCw9P5aq0p8WkQ=</DigestValue>
      </Reference>
      <Reference URI="/xl/worksheets/sheet4.xml?ContentType=application/vnd.openxmlformats-officedocument.spreadsheetml.worksheet+xml">
        <DigestMethod Algorithm="http://www.w3.org/2000/09/xmldsig#sha1"/>
        <DigestValue>LNKiPgKSv8ANFl5/qFP1BEk8NqM=</DigestValue>
      </Reference>
      <Reference URI="/xl/worksheets/sheet5.xml?ContentType=application/vnd.openxmlformats-officedocument.spreadsheetml.worksheet+xml">
        <DigestMethod Algorithm="http://www.w3.org/2000/09/xmldsig#sha1"/>
        <DigestValue>sBlLYWkwqpG8JN0ehlt/KvWZl1w=</DigestValue>
      </Reference>
      <Reference URI="/xl/worksheets/sheet6.xml?ContentType=application/vnd.openxmlformats-officedocument.spreadsheetml.worksheet+xml">
        <DigestMethod Algorithm="http://www.w3.org/2000/09/xmldsig#sha1"/>
        <DigestValue>UsTWMSX/G7C/c13dqOnu2t0JS9Q=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2024-04-01T07:08:10Z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2024-04-01T07:08:10Z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PKLk6vb9GedbnoJ3vIsdC0iPGG4=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xYwAnAMjRRyTz52uQFLWBEQrY8g=</DigestValue>
    </Reference>
  </SignedInfo>
  <SignatureValue>PE3MRarEtn9u92i8X5lgY1f00usQ6/EhBH7Efm41JrTwqxBAIio/m/KHbn0fSQ4u4EmHNptx2Vy8
GAUOJuC982l8xViuBkH0hz6jbEfu+QXw2AyP4wbo/2awk0e05bmB20RSkr+DhfiaqJfgKgQrD4Yc
12aZFtAKH1JJrl8IXTQ=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LjQvWW5wMQWxY2ZhNzuK7SmBxTg=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NNUDRbDJgFlZNj7qAIoZbVr5anY=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VDm85CSucbxwPSPUZaDFAzgn/Hw=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2KSJA2pjDPzcxxmUaqLxgt3BoGE=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tWanPJfAPJFTkjYeHwdpFsvNQWI=</DigestValue>
      </Reference>
      <Reference URI="/xl/worksheets/sheet3.xml?ContentType=application/vnd.openxmlformats-officedocument.spreadsheetml.worksheet+xml">
        <DigestMethod Algorithm="http://www.w3.org/2000/09/xmldsig#sha1"/>
        <DigestValue>Cb7bFqXEyMljJUCw9P5aq0p8WkQ=</DigestValue>
      </Reference>
      <Reference URI="/xl/worksheets/sheet4.xml?ContentType=application/vnd.openxmlformats-officedocument.spreadsheetml.worksheet+xml">
        <DigestMethod Algorithm="http://www.w3.org/2000/09/xmldsig#sha1"/>
        <DigestValue>LNKiPgKSv8ANFl5/qFP1BEk8NqM=</DigestValue>
      </Reference>
      <Reference URI="/xl/worksheets/sheet5.xml?ContentType=application/vnd.openxmlformats-officedocument.spreadsheetml.worksheet+xml">
        <DigestMethod Algorithm="http://www.w3.org/2000/09/xmldsig#sha1"/>
        <DigestValue>sBlLYWkwqpG8JN0ehlt/KvWZl1w=</DigestValue>
      </Reference>
      <Reference URI="/xl/worksheets/sheet6.xml?ContentType=application/vnd.openxmlformats-officedocument.spreadsheetml.worksheet+xml">
        <DigestMethod Algorithm="http://www.w3.org/2000/09/xmldsig#sha1"/>
        <DigestValue>UsTWMSX/G7C/c13dqOnu2t0JS9Q=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2024-04-01T11:21:19Z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2024-04-01T11:21:19Z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2024-04-01T04:23:54Z</dcterms:modified>
</cp:coreProperties>
</file>