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drawings/drawing1.xml" ContentType="application/vnd.openxmlformats-officedocument.drawing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7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FIN - QUY DAU TU CP NH VA TC TECHCOM - 17335428 - BIDB500688\4. BAO CAO DINH KY\BC TUAN\N2024\"/>
    </mc:Choice>
  </mc:AlternateContent>
  <bookViews>
    <workbookView xWindow="0" yWindow="0" windowWidth="24000" windowHeight="840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print'!$A$1:$F$64</definedName>
    <definedName name="_xlnm.Print_Area" localSheetId="2">'RIGHT VALUATION'!$A$1:$G$23</definedName>
    <definedName name="_xlnm.Print_Titles" localSheetId="5">'PL25 to print'!$23:$23</definedName>
  </definedNames>
  <calcPr calcId="162913" calcOnSave="0"/>
</workbook>
</file>

<file path=xl/calcChain.xml><?xml version="1.0" encoding="utf-8"?>
<calcChain xmlns="http://schemas.openxmlformats.org/spreadsheetml/2006/main">
  <c r="G19" i="27" l="1"/>
  <c r="E30" i="27" l="1"/>
  <c r="E31" i="27"/>
  <c r="F45" i="27" l="1"/>
  <c r="F37" i="27"/>
  <c r="F39" i="27" s="1"/>
  <c r="F52" i="27" l="1"/>
  <c r="F53" i="27" s="1"/>
  <c r="E52" i="27"/>
  <c r="E53" i="27" s="1"/>
  <c r="E37" i="27" l="1"/>
  <c r="E39" i="27" s="1"/>
  <c r="F25" i="27" l="1"/>
  <c r="E45" i="27" l="1"/>
  <c r="D20" i="27"/>
  <c r="C37" i="23" l="1"/>
  <c r="E24" i="23"/>
  <c r="W179" i="14"/>
  <c r="A10" i="14"/>
  <c r="A11" i="14"/>
  <c r="A12" i="14"/>
  <c r="A13" i="14"/>
  <c r="A14" i="14"/>
  <c r="A15" i="14"/>
  <c r="A16" i="14"/>
  <c r="A17" i="14"/>
  <c r="A18" i="14"/>
  <c r="A19" i="14"/>
  <c r="A20" i="14"/>
  <c r="A21" i="14"/>
  <c r="A22" i="14"/>
  <c r="A23" i="14"/>
  <c r="A24" i="14"/>
  <c r="A25" i="14"/>
  <c r="A26" i="14"/>
  <c r="A27" i="14"/>
  <c r="A28" i="14"/>
  <c r="A29" i="14"/>
  <c r="A30" i="14"/>
  <c r="A31" i="14"/>
  <c r="A32" i="14"/>
  <c r="A33" i="14"/>
  <c r="A34" i="14"/>
  <c r="A35" i="14"/>
  <c r="A36" i="14"/>
  <c r="A37" i="14"/>
  <c r="A38" i="14"/>
  <c r="A39" i="14"/>
  <c r="A40" i="14"/>
  <c r="A41" i="14"/>
  <c r="A42" i="14"/>
  <c r="A43" i="14"/>
  <c r="A44" i="14"/>
  <c r="A45" i="14"/>
  <c r="A46" i="14"/>
  <c r="A47" i="14"/>
  <c r="A48" i="14"/>
  <c r="A49" i="14"/>
  <c r="A50" i="14"/>
  <c r="A51" i="14"/>
  <c r="A52" i="14"/>
  <c r="A53" i="14"/>
  <c r="A54" i="14"/>
  <c r="A55" i="14"/>
  <c r="A56" i="14"/>
  <c r="A57" i="14"/>
  <c r="A58" i="14"/>
  <c r="A59" i="14"/>
  <c r="A60" i="14"/>
  <c r="A61" i="14"/>
  <c r="A62" i="14"/>
  <c r="A63" i="14"/>
  <c r="A64" i="14"/>
  <c r="A65" i="14"/>
  <c r="A66" i="14"/>
  <c r="A67" i="14"/>
  <c r="A68" i="14"/>
  <c r="A69" i="14"/>
  <c r="A70" i="14"/>
  <c r="A71" i="14"/>
  <c r="A72" i="14"/>
  <c r="A73" i="14"/>
  <c r="A74" i="14"/>
  <c r="A75" i="14"/>
  <c r="A76" i="14"/>
  <c r="A77" i="14"/>
  <c r="A78" i="14"/>
  <c r="A79" i="14"/>
  <c r="A80" i="14"/>
  <c r="A81" i="14"/>
  <c r="A82" i="14"/>
  <c r="A83" i="14"/>
  <c r="A84" i="14"/>
  <c r="A85" i="14"/>
  <c r="A86" i="14"/>
  <c r="A87" i="14"/>
  <c r="A88" i="14"/>
  <c r="A89" i="14"/>
  <c r="A90" i="14"/>
  <c r="A91" i="14"/>
  <c r="A92" i="14"/>
  <c r="A93" i="14"/>
  <c r="A94" i="14"/>
  <c r="A95" i="14"/>
  <c r="A96" i="14"/>
  <c r="A97" i="14"/>
  <c r="A98" i="14"/>
  <c r="A99" i="14"/>
  <c r="A100" i="14"/>
  <c r="A101" i="14"/>
  <c r="A102" i="14"/>
  <c r="A103" i="14"/>
  <c r="A104" i="14"/>
  <c r="A105" i="14"/>
  <c r="A106" i="14"/>
  <c r="A107" i="14"/>
  <c r="A108" i="14"/>
  <c r="A109" i="14"/>
  <c r="A110" i="14"/>
  <c r="A111" i="14"/>
  <c r="A112" i="14"/>
  <c r="A113" i="14"/>
  <c r="A114" i="14"/>
  <c r="A115" i="14"/>
  <c r="A116" i="14"/>
  <c r="A117" i="14"/>
  <c r="A118" i="14"/>
  <c r="A119" i="14"/>
  <c r="A120" i="14"/>
  <c r="A121" i="14"/>
  <c r="A122" i="14"/>
  <c r="A123" i="14"/>
  <c r="A124" i="14"/>
  <c r="A125" i="14"/>
  <c r="A126" i="14"/>
  <c r="A127" i="14"/>
  <c r="A128" i="14"/>
  <c r="A129" i="14"/>
  <c r="A130" i="14"/>
  <c r="A131" i="14"/>
  <c r="A132" i="14"/>
  <c r="A133" i="14"/>
  <c r="A134" i="14"/>
  <c r="A135" i="14"/>
  <c r="A136" i="14"/>
  <c r="A137" i="14"/>
  <c r="A138" i="14"/>
  <c r="A139" i="14"/>
  <c r="A140" i="14"/>
  <c r="A141" i="14"/>
  <c r="A142" i="14"/>
  <c r="A143" i="14"/>
  <c r="A144" i="14"/>
  <c r="A145" i="14"/>
  <c r="A146" i="14"/>
  <c r="A147" i="14"/>
  <c r="A148" i="14"/>
  <c r="A149" i="14"/>
  <c r="A150" i="14"/>
  <c r="A151" i="14"/>
  <c r="A152" i="14"/>
  <c r="A153" i="14"/>
  <c r="A154" i="14"/>
  <c r="A155" i="14"/>
  <c r="A156" i="14"/>
  <c r="A157" i="14"/>
  <c r="A158" i="14"/>
  <c r="A159" i="14"/>
  <c r="A160" i="14"/>
  <c r="A161" i="14"/>
  <c r="A162" i="14"/>
  <c r="A163" i="14"/>
  <c r="A164" i="14"/>
  <c r="A165" i="14"/>
  <c r="A166" i="14"/>
  <c r="A167" i="14"/>
  <c r="A168" i="14"/>
  <c r="A169" i="14"/>
  <c r="A170" i="14"/>
  <c r="A171" i="14"/>
  <c r="A172" i="14"/>
  <c r="A173" i="14"/>
  <c r="A174" i="14"/>
  <c r="A175" i="14"/>
  <c r="A176" i="14"/>
  <c r="A177" i="14"/>
  <c r="A178" i="14"/>
  <c r="A7" i="14"/>
  <c r="A8" i="14"/>
  <c r="B11" i="15"/>
  <c r="B12" i="15"/>
  <c r="U38" i="15"/>
  <c r="T38" i="15"/>
  <c r="S38" i="15"/>
  <c r="R38" i="15"/>
  <c r="Q38" i="15"/>
  <c r="P38" i="15"/>
  <c r="Q32" i="15"/>
  <c r="Q28" i="15"/>
  <c r="S36" i="15"/>
  <c r="V8" i="15"/>
  <c r="W20" i="15"/>
  <c r="V6" i="15"/>
  <c r="V5" i="15"/>
  <c r="V14" i="15"/>
  <c r="P17" i="15"/>
  <c r="W21" i="15"/>
  <c r="P16" i="15"/>
  <c r="P19" i="15"/>
  <c r="B2" i="15"/>
  <c r="P2" i="15"/>
  <c r="E16" i="15"/>
  <c r="B18" i="15"/>
  <c r="E13" i="15"/>
  <c r="B8" i="15"/>
  <c r="J24" i="23"/>
  <c r="V13" i="15"/>
  <c r="Q36" i="15"/>
  <c r="U36" i="15"/>
  <c r="V15" i="15"/>
  <c r="V16" i="15"/>
  <c r="P36" i="15"/>
  <c r="B14" i="15"/>
  <c r="B20" i="15"/>
  <c r="T36" i="15"/>
  <c r="R36" i="15"/>
  <c r="Q11" i="15"/>
  <c r="R11" i="15"/>
  <c r="Q31" i="15"/>
  <c r="P37" i="15"/>
  <c r="P18" i="15"/>
  <c r="V17" i="15"/>
  <c r="B15" i="15"/>
  <c r="T37" i="15"/>
  <c r="T39" i="15"/>
  <c r="T40" i="15"/>
  <c r="Q37" i="15"/>
  <c r="Q39" i="15"/>
  <c r="Q40" i="15"/>
  <c r="R37" i="15"/>
  <c r="R39" i="15"/>
  <c r="R40" i="15"/>
  <c r="U37" i="15"/>
  <c r="U39" i="15"/>
  <c r="U40" i="15"/>
  <c r="S37" i="15"/>
  <c r="S39" i="15"/>
  <c r="S40" i="15"/>
  <c r="P39" i="15"/>
  <c r="P40" i="15"/>
  <c r="P41" i="15"/>
  <c r="D19" i="27" l="1"/>
  <c r="D18" i="27"/>
  <c r="E25" i="27"/>
  <c r="D21" i="27"/>
</calcChain>
</file>

<file path=xl/sharedStrings.xml><?xml version="1.0" encoding="utf-8"?>
<sst xmlns="http://schemas.openxmlformats.org/spreadsheetml/2006/main" count="1388" uniqueCount="597">
  <si>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</si>
  <si>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</si>
  <si>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</si>
  <si>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</si>
  <si>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</si>
  <si>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</si>
  <si>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</si>
  <si>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</si>
  <si>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</si>
  <si>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</si>
  <si>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</si>
  <si>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</si>
  <si>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</si>
  <si>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</si>
  <si>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</si>
  <si>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</si>
  <si>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</si>
  <si>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</si>
  <si>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</si>
  <si>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</si>
  <si>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</si>
  <si>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</si>
  <si>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</si>
  <si>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</si>
  <si>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</si>
  <si>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</si>
  <si>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</si>
  <si>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</si>
  <si>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</si>
  <si>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</si>
  <si>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</si>
  <si>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</si>
  <si>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</si>
  <si>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</si>
  <si>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</si>
  <si>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</si>
  <si>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</si>
  <si>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</si>
  <si>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</si>
  <si>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</si>
  <si>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</si>
  <si>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</si>
  <si>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</si>
  <si>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</si>
  <si>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</si>
  <si>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</si>
  <si>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</si>
  <si>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</si>
  <si>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</si>
  <si>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</si>
  <si>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</si>
  <si>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</si>
  <si>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</si>
  <si>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</si>
  <si>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</si>
  <si>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</si>
  <si>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</si>
  <si>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</si>
  <si>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</si>
  <si>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</si>
  <si>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</si>
  <si>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</si>
  <si>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</si>
  <si>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</si>
  <si>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</si>
  <si>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</si>
  <si>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</si>
  <si>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</si>
  <si>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</si>
  <si>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</si>
  <si>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</si>
  <si>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</si>
  <si>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</si>
  <si>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</si>
  <si>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</si>
  <si>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</si>
  <si>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</si>
  <si>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</si>
  <si>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</si>
  <si>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</si>
  <si>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</si>
  <si>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</si>
  <si>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</si>
  <si>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</si>
  <si>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</si>
  <si>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</si>
  <si>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</si>
  <si>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</si>
  <si>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</si>
  <si>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</si>
  <si>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</si>
  <si>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</si>
  <si>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</si>
  <si>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</si>
  <si>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</si>
  <si>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</si>
  <si>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</si>
  <si>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</si>
  <si>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</si>
  <si>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</si>
  <si>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</si>
  <si>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</si>
  <si>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</si>
  <si>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</si>
  <si>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</si>
  <si>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</si>
  <si>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</si>
  <si>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</si>
  <si>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</si>
  <si>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</si>
  <si>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</si>
  <si>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</si>
  <si>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</si>
  <si>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</si>
  <si>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</si>
  <si>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</si>
  <si>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</si>
  <si>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</si>
  <si>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</si>
  <si>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</si>
  <si>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</si>
  <si>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</si>
  <si>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</si>
  <si>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</si>
  <si>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</si>
  <si>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</si>
  <si>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</si>
  <si>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</si>
  <si>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</si>
  <si>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</si>
  <si>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</si>
  <si>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</si>
  <si>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</si>
  <si>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</si>
  <si>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</si>
  <si>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</si>
  <si>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</si>
  <si>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</si>
  <si>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</si>
  <si>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</si>
  <si>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</si>
  <si>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</si>
  <si>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</si>
  <si>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</si>
  <si>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</si>
  <si>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</si>
  <si>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</si>
  <si>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</si>
  <si>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</si>
  <si>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</si>
  <si>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</si>
  <si>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</si>
  <si>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</si>
  <si>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</si>
  <si>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</si>
  <si>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</si>
  <si>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</si>
  <si>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</si>
  <si>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</si>
  <si>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</si>
  <si>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</si>
  <si>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</si>
  <si>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</si>
  <si>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</si>
  <si>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</si>
  <si>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</si>
  <si>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</si>
  <si>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</si>
  <si>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</si>
  <si>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</si>
  <si>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</si>
  <si>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</si>
  <si>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</si>
  <si>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</si>
  <si>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</si>
  <si>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</si>
  <si>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</si>
  <si>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</si>
  <si>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</si>
  <si>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</si>
  <si>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</si>
  <si>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</si>
  <si>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</si>
  <si>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</si>
  <si>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</si>
  <si>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</si>
  <si>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</si>
  <si>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</si>
  <si>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</si>
  <si>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</si>
  <si>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</si>
  <si>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</si>
  <si>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</si>
  <si>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</si>
  <si>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</si>
  <si>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</si>
  <si>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</si>
  <si>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</si>
  <si>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</si>
  <si>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</si>
  <si>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</si>
  <si>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</si>
  <si>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</si>
  <si>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</si>
  <si>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</si>
  <si>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</si>
  <si>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</si>
  <si>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</si>
  <si>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</si>
  <si>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</si>
  <si>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</si>
  <si>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</si>
  <si>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</si>
  <si>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</si>
  <si>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</si>
  <si>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</si>
  <si>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</si>
  <si>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</si>
  <si>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</si>
  <si>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</si>
  <si>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</si>
  <si>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</si>
  <si>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</si>
  <si>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</si>
  <si>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</si>
  <si>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</si>
  <si>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</si>
  <si>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</si>
  <si>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</si>
  <si>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</si>
  <si>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</si>
  <si>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</si>
  <si>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</si>
  <si>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</si>
  <si>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</si>
  <si>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</si>
  <si>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</si>
  <si>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</si>
  <si>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</si>
  <si>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</si>
  <si>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</si>
  <si>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</si>
  <si>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</si>
  <si>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</si>
  <si>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</si>
  <si>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</si>
  <si>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</si>
  <si>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</si>
  <si>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</si>
  <si>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</si>
  <si>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</si>
  <si>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</si>
  <si>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</si>
  <si>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</si>
  <si>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</si>
  <si>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</si>
  <si>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</si>
  <si>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</si>
  <si>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</si>
  <si>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</si>
  <si>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</si>
  <si>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</si>
  <si>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</si>
  <si>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</si>
  <si>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</si>
  <si>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</si>
  <si>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</si>
  <si>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</si>
  <si>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</si>
  <si>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</si>
  <si>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</si>
  <si>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</si>
  <si>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</si>
  <si>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</si>
  <si>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</si>
  <si>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</si>
  <si>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</si>
  <si>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</si>
  <si>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</si>
  <si>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</si>
  <si>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</si>
  <si>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</si>
  <si>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</si>
  <si>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</si>
  <si>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</si>
  <si>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</si>
  <si>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</si>
  <si>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</si>
  <si>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</si>
  <si>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</si>
  <si>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</si>
  <si>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</si>
  <si>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</si>
  <si>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</si>
  <si>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</si>
  <si>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</si>
  <si>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</si>
  <si>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</si>
  <si>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</si>
  <si>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</si>
  <si>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</si>
  <si>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</si>
  <si>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</si>
  <si>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</si>
  <si>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</si>
  <si>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</si>
  <si>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</si>
  <si>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</si>
  <si>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</si>
  <si>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</si>
  <si>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</si>
  <si>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</si>
  <si>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</si>
  <si>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</si>
  <si>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</si>
  <si>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</si>
  <si>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</si>
  <si>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</si>
  <si>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</si>
  <si>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</si>
  <si>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</si>
  <si>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</si>
  <si>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</si>
  <si>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</si>
  <si>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</si>
  <si>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</si>
  <si>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</si>
  <si>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</si>
  <si>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</si>
  <si>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</si>
  <si>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</si>
  <si>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</si>
  <si>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</si>
  <si>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</si>
  <si>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</si>
  <si>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</si>
  <si>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</si>
  <si>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</si>
  <si>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</si>
  <si>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</si>
  <si>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</si>
  <si>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</si>
  <si>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</si>
  <si>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</si>
  <si>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</si>
  <si>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</si>
  <si>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</si>
  <si>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</si>
  <si>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</si>
  <si>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</si>
  <si>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</si>
  <si>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</si>
  <si>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</si>
  <si>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</si>
  <si>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</si>
  <si>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</si>
  <si>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</si>
  <si>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</si>
  <si>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</si>
  <si>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</si>
  <si>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</si>
  <si>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</si>
  <si>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</si>
  <si>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</si>
  <si>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</si>
  <si>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</si>
  <si>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</si>
  <si>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</si>
  <si>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</si>
  <si>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</si>
  <si>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</si>
  <si>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</si>
  <si>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</si>
  <si>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</si>
  <si>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</si>
  <si>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</si>
  <si>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</si>
  <si>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</si>
  <si>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</si>
  <si>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</si>
  <si>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</si>
  <si>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</si>
  <si>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</si>
  <si>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</si>
  <si>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</si>
  <si>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</si>
  <si>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</si>
  <si>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</si>
  <si>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</si>
  <si>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</si>
  <si>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</si>
  <si>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</si>
  <si>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</si>
  <si>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</si>
  <si>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</si>
  <si>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</si>
  <si>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</si>
  <si>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</si>
  <si>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</si>
  <si>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</si>
  <si>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</si>
  <si>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</si>
  <si>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</si>
  <si>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</si>
  <si>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</si>
  <si>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</si>
  <si>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</si>
  <si>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</si>
  <si>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</si>
  <si>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</si>
  <si>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</si>
  <si>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</si>
  <si>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</si>
  <si>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</si>
  <si>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</si>
  <si>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</si>
  <si>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</si>
  <si>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</si>
  <si>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</si>
  <si>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</si>
  <si>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</si>
  <si>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</si>
  <si>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</si>
  <si>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</si>
  <si>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</si>
  <si>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</si>
  <si>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</si>
  <si>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</si>
  <si>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</si>
  <si>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</si>
  <si>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</si>
  <si>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</si>
  <si>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</si>
  <si>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</si>
  <si>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</si>
  <si>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</si>
  <si>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</si>
  <si>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</si>
  <si>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</si>
  <si>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</si>
  <si>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</si>
  <si>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</si>
  <si>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</si>
  <si>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</si>
  <si>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</si>
  <si>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</si>
  <si>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</si>
  <si>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</si>
  <si>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</si>
  <si>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</si>
  <si>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</si>
  <si>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</si>
  <si>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</si>
  <si>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</si>
  <si>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</si>
  <si>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</si>
  <si>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</si>
  <si>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</si>
  <si>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</si>
  <si>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</si>
  <si>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</si>
  <si>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</si>
  <si>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</si>
  <si>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</si>
  <si>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</si>
  <si>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</si>
  <si>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</si>
  <si>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</si>
  <si>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</si>
  <si>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</si>
  <si>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</si>
  <si>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</si>
  <si>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</si>
  <si>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</si>
  <si>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</si>
  <si>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</si>
  <si>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</si>
  <si>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</si>
  <si>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</si>
  <si>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</si>
  <si>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</si>
  <si>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</si>
  <si>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</si>
  <si>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</si>
  <si>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</si>
  <si>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</si>
  <si>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</si>
  <si>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</si>
  <si>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</si>
  <si>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</si>
  <si>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</si>
  <si>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</si>
  <si>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</si>
  <si>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</si>
  <si>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</si>
  <si>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</si>
  <si>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</si>
  <si>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</si>
  <si>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</si>
  <si>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</si>
  <si>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</si>
  <si>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</si>
  <si>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</si>
  <si>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</si>
  <si>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</si>
  <si>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</si>
  <si>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</si>
  <si>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</si>
  <si>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</si>
  <si>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</si>
  <si>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</si>
  <si>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</si>
  <si>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</si>
  <si>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</si>
  <si>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</si>
  <si>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</si>
  <si>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</si>
  <si>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</si>
  <si>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</si>
  <si>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</si>
  <si>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</si>
  <si>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</si>
  <si>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</si>
  <si>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</si>
  <si>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</si>
  <si>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</si>
  <si>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</si>
  <si>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</si>
  <si>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</si>
  <si>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</si>
  <si>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</si>
  <si>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</si>
  <si>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</si>
  <si>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</si>
  <si>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</si>
  <si>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</si>
  <si>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</si>
  <si>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</si>
  <si>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</si>
  <si>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</si>
  <si>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</si>
  <si>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</si>
  <si>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</si>
  <si>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</si>
  <si>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</si>
  <si>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</si>
  <si>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</si>
  <si>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</si>
  <si>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</si>
  <si>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</si>
  <si>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</si>
  <si>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</si>
  <si>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</si>
  <si>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</si>
  <si>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</si>
  <si>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</si>
  <si>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</si>
  <si>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</si>
  <si>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</si>
  <si>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PREVIOUS PERIOD</t>
  </si>
  <si>
    <t>KỲ TRƯỚC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</si>
  <si>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</si>
  <si>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</si>
  <si>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</si>
  <si>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</si>
  <si>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</si>
  <si>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</si>
  <si>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</si>
  <si>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</si>
  <si>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</si>
  <si>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</si>
  <si>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</si>
  <si>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</si>
  <si>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</si>
  <si>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</si>
  <si>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</si>
  <si>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Tỷ lệ sở hữu nước ngoài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</si>
  <si>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</si>
  <si>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</si>
  <si>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</si>
  <si>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</si>
  <si>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Tỷ lệ sở hữu/………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</si>
  <si>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</si>
  <si>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</si>
  <si>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</si>
  <si>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</si>
  <si>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</si>
  <si>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</si>
  <si>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</si>
  <si>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</si>
  <si>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</si>
  <si>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</si>
  <si>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Số lượng chứng chỉ quỹ/</t>
    </r>
    <r>
      <rPr>
        <i/>
        <sz val="11"/>
        <rFont val="Times New Roman"/>
        <family val="1"/>
      </rPr>
      <t>Total amount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</si>
  <si>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</si>
  <si>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</si>
  <si>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Quỹ Đầu tư Cổ phiếu Ngân hàng và Tài chính Techcom</t>
  </si>
  <si>
    <t>Techcom Banking and Finance Equity Fund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</si>
</sst>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2">
    <numFmt numFmtId="41" formatCode="_-* #,##0_-;\-* #,##0_-;_-* &quot;-&quot;_-;_-@_-"/>
    <numFmt numFmtId="43" formatCode="_-* #,##0.00_-;\-* #,##0.00_-;_-* &quot;-&quot;??_-;_-@_-"/>
    <numFmt numFmtId="164" formatCode="#,##0\ &quot;₫&quot;;\-#,##0\ &quot;₫&quot;"/>
    <numFmt numFmtId="165" formatCode="#,##0\ &quot;₫&quot;;[Red]\-#,##0\ &quot;₫&quot;"/>
    <numFmt numFmtId="166" formatCode="_-* #,##0\ &quot;₫&quot;_-;\-* #,##0\ &quot;₫&quot;_-;_-* &quot;-&quot;\ &quot;₫&quot;_-;_-@_-"/>
    <numFmt numFmtId="167" formatCode="_-* #,##0.00\ &quot;₫&quot;_-;\-* #,##0.00\ &quot;₫&quot;_-;_-* &quot;-&quot;??\ &quot;₫&quot;_-;_-@_-"/>
    <numFmt numFmtId="168" formatCode="_-* #,##0.00\ _₫_-;\-* #,##0.00\ _₫_-;_-* &quot;-&quot;??\ _₫_-;_-@_-"/>
    <numFmt numFmtId="169" formatCode="_(* #,##0_);_(* \(#,##0\);_(* &quot;-&quot;_);_(@_)"/>
    <numFmt numFmtId="170" formatCode="_(* #,##0.00_);_(* \(#,##0.00\);_(* &quot;-&quot;??_);_(@_)"/>
    <numFmt numFmtId="171" formatCode="_(* #,##0_);_(* \(#,##0\);_(* &quot;-&quot;??_);_(@_)"/>
    <numFmt numFmtId="172" formatCode="[$-409]d\-mmm\-yy;@"/>
    <numFmt numFmtId="173" formatCode="[$-409]d\-mmm\-yyyy;@"/>
    <numFmt numFmtId="174" formatCode="#,##0,_);[Red]\(#,##0,\)"/>
    <numFmt numFmtId="175" formatCode="&quot;$&quot;#,##0.00"/>
    <numFmt numFmtId="176" formatCode="_([$€-2]* #,##0.00_);_([$€-2]* \(#,##0.00\);_([$€-2]* &quot;-&quot;??_)"/>
    <numFmt numFmtId="177" formatCode="[$-409]dd\ mmmm\ yyyy;@"/>
    <numFmt numFmtId="178" formatCode="_-* #,##0_-;\-* #,##0_-;_-* &quot;-&quot;??_-;_-@_-"/>
    <numFmt numFmtId="179" formatCode="#,##0_ ;[Red]\-#,##0\ "/>
    <numFmt numFmtId="180" formatCode="[$-1010000]d/m/yyyy;@"/>
    <numFmt numFmtId="181" formatCode="[$-409]mmmm\ d\,\ yyyy;@"/>
    <numFmt numFmtId="182" formatCode="dd/mm/yyyy;@"/>
    <numFmt numFmtId="183" formatCode="&quot;\&quot;#,##0;[Red]&quot;\&quot;&quot;\&quot;\-#,##0"/>
    <numFmt numFmtId="184" formatCode="&quot;\&quot;#,##0.00;[Red]&quot;\&quot;\-#,##0.00"/>
    <numFmt numFmtId="185" formatCode="0.0"/>
    <numFmt numFmtId="186" formatCode="&quot;\&quot;#,##0;[Red]&quot;\&quot;\-#,##0"/>
    <numFmt numFmtId="187" formatCode="#,##0;[Red]&quot;-&quot;#,##0"/>
    <numFmt numFmtId="188" formatCode="0.000"/>
    <numFmt numFmtId="189" formatCode="#,##0.00;[Red]&quot;-&quot;#,##0.00"/>
    <numFmt numFmtId="190" formatCode="mmm"/>
    <numFmt numFmtId="191" formatCode="0.0%"/>
    <numFmt numFmtId="192" formatCode="#,##0;\(#,##0\)"/>
    <numFmt numFmtId="193" formatCode="_(* #.##0_);_(* \(#.##0\);_(* &quot;-&quot;_);_(@_)"/>
    <numFmt numFmtId="194" formatCode="_ &quot;R&quot;\ * #,##0_ ;_ &quot;R&quot;\ * \-#,##0_ ;_ &quot;R&quot;\ * &quot;-&quot;_ ;_ @_ "/>
    <numFmt numFmtId="195" formatCode="0.000%"/>
    <numFmt numFmtId="196" formatCode="\$#&quot;,&quot;##0\ ;\(\$#&quot;,&quot;##0\)"/>
    <numFmt numFmtId="197" formatCode="\t0.00%"/>
    <numFmt numFmtId="198" formatCode="_-* #,##0\ _D_M_-;\-* #,##0\ _D_M_-;_-* &quot;-&quot;\ _D_M_-;_-@_-"/>
    <numFmt numFmtId="199" formatCode="_-* #,##0.00\ _D_M_-;\-* #,##0.00\ _D_M_-;_-* &quot;-&quot;??\ _D_M_-;_-@_-"/>
    <numFmt numFmtId="200" formatCode="\t#\ ??/??"/>
    <numFmt numFmtId="201" formatCode="_-[$€-2]* #,##0.00_-;\-[$€-2]* #,##0.00_-;_-[$€-2]* &quot;-&quot;??_-"/>
    <numFmt numFmtId="202" formatCode="#,##0\ "/>
    <numFmt numFmtId="203" formatCode="#."/>
    <numFmt numFmtId="204" formatCode="#,###"/>
    <numFmt numFmtId="205" formatCode="_-&quot;₫&quot;* #,##0_-;\-&quot;₫&quot;* #,##0_-;_-&quot;₫&quot;* &quot;-&quot;_-;_-@_-"/>
    <numFmt numFmtId="206" formatCode="_-&quot;₫&quot;* #,##0.00_-;\-&quot;₫&quot;* #,##0.00_-;_-&quot;₫&quot;* &quot;-&quot;??_-;_-@_-"/>
    <numFmt numFmtId="207" formatCode="#,##0\ &quot;F&quot;;[Red]\-#,##0\ &quot;F&quot;"/>
    <numFmt numFmtId="208" formatCode="#,##0.000;[Red]#,##0.000"/>
    <numFmt numFmtId="209" formatCode="0.00_)"/>
    <numFmt numFmtId="210" formatCode="#,##0.0;[Red]#,##0.0"/>
    <numFmt numFmtId="211" formatCode="0%_);\(0%\)"/>
    <numFmt numFmtId="212" formatCode="d"/>
    <numFmt numFmtId="213" formatCode="#"/>
    <numFmt numFmtId="214" formatCode="&quot;¡Ì&quot;#,##0;[Red]\-&quot;¡Ì&quot;#,##0"/>
    <numFmt numFmtId="215" formatCode="#,##0.00\ &quot;F&quot;;[Red]\-#,##0.00\ &quot;F&quot;"/>
    <numFmt numFmtId="216" formatCode="_-* #,##0\ &quot;F&quot;_-;\-* #,##0\ &quot;F&quot;_-;_-* &quot;-&quot;\ &quot;F&quot;_-;_-@_-"/>
    <numFmt numFmtId="217" formatCode="#,##0.00\ &quot;F&quot;;\-#,##0.00\ &quot;F&quot;"/>
    <numFmt numFmtId="218" formatCode="_-* #,##0\ &quot;DM&quot;_-;\-* #,##0\ &quot;DM&quot;_-;_-* &quot;-&quot;\ &quot;DM&quot;_-;_-@_-"/>
    <numFmt numFmtId="219" formatCode="_-* #,##0.00\ &quot;DM&quot;_-;\-* #,##0.00\ &quot;DM&quot;_-;_-* &quot;-&quot;??\ &quot;DM&quot;_-;_-@_-"/>
    <numFmt numFmtId="220" formatCode="_ * #,##0.00_ ;_ * \-#,##0.00_ ;_ * &quot;-&quot;??_ ;_ @_ "/>
    <numFmt numFmtId="221" formatCode="_ * #,##0_ ;_ * \-#,##0_ ;_ * &quot;-&quot;_ ;_ @_ "/>
    <numFmt numFmtId="222" formatCode="#,##0\ &quot;₫&quot;_);[Red]\(#,##0\ &quot;₫&quot;\)"/>
    <numFmt numFmtId="223" formatCode="_-* #,##0.0000_-;\-* #,##0.0000_-;_-* &quot;-&quot;??_-;_-@_-"/>
  </numFmts>
  <fonts count="17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sz val="11"/>
      <name val="Times New Roman"/>
      <family val="1"/>
      <charset val="163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12"/>
      <color theme="1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12"/>
      <color rgb="FFFF0000"/>
      <name val="Times New Roman"/>
      <family val="1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71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693">
    <xf numFmtId="0" fontId="0" fillId="0" borderId="0"/>
    <xf numFmtId="0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4" fontId="9" fillId="0" borderId="0" applyBorder="0"/>
    <xf numFmtId="177" fontId="27" fillId="2" borderId="0" applyNumberFormat="0" applyBorder="0" applyAlignment="0" applyProtection="0"/>
    <xf numFmtId="177" fontId="27" fillId="3" borderId="0" applyNumberFormat="0" applyBorder="0" applyAlignment="0" applyProtection="0"/>
    <xf numFmtId="177" fontId="27" fillId="4" borderId="0" applyNumberFormat="0" applyBorder="0" applyAlignment="0" applyProtection="0"/>
    <xf numFmtId="177" fontId="27" fillId="5" borderId="0" applyNumberFormat="0" applyBorder="0" applyAlignment="0" applyProtection="0"/>
    <xf numFmtId="177" fontId="27" fillId="6" borderId="0" applyNumberFormat="0" applyBorder="0" applyAlignment="0" applyProtection="0"/>
    <xf numFmtId="177" fontId="27" fillId="7" borderId="0" applyNumberFormat="0" applyBorder="0" applyAlignment="0" applyProtection="0"/>
    <xf numFmtId="177" fontId="27" fillId="8" borderId="0" applyNumberFormat="0" applyBorder="0" applyAlignment="0" applyProtection="0"/>
    <xf numFmtId="177" fontId="27" fillId="9" borderId="0" applyNumberFormat="0" applyBorder="0" applyAlignment="0" applyProtection="0"/>
    <xf numFmtId="177" fontId="27" fillId="10" borderId="0" applyNumberFormat="0" applyBorder="0" applyAlignment="0" applyProtection="0"/>
    <xf numFmtId="177" fontId="27" fillId="5" borderId="0" applyNumberFormat="0" applyBorder="0" applyAlignment="0" applyProtection="0"/>
    <xf numFmtId="177" fontId="27" fillId="8" borderId="0" applyNumberFormat="0" applyBorder="0" applyAlignment="0" applyProtection="0"/>
    <xf numFmtId="177" fontId="27" fillId="11" borderId="0" applyNumberFormat="0" applyBorder="0" applyAlignment="0" applyProtection="0"/>
    <xf numFmtId="177" fontId="28" fillId="12" borderId="0" applyNumberFormat="0" applyBorder="0" applyAlignment="0" applyProtection="0"/>
    <xf numFmtId="177" fontId="28" fillId="9" borderId="0" applyNumberFormat="0" applyBorder="0" applyAlignment="0" applyProtection="0"/>
    <xf numFmtId="177" fontId="28" fillId="10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5" borderId="0" applyNumberFormat="0" applyBorder="0" applyAlignment="0" applyProtection="0"/>
    <xf numFmtId="177" fontId="28" fillId="16" borderId="0" applyNumberFormat="0" applyBorder="0" applyAlignment="0" applyProtection="0"/>
    <xf numFmtId="177" fontId="28" fillId="17" borderId="0" applyNumberFormat="0" applyBorder="0" applyAlignment="0" applyProtection="0"/>
    <xf numFmtId="177" fontId="28" fillId="18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9" borderId="0" applyNumberFormat="0" applyBorder="0" applyAlignment="0" applyProtection="0"/>
    <xf numFmtId="177" fontId="29" fillId="3" borderId="0" applyNumberFormat="0" applyBorder="0" applyAlignment="0" applyProtection="0"/>
    <xf numFmtId="174" fontId="9" fillId="0" borderId="0" applyFill="0"/>
    <xf numFmtId="175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4" fontId="9" fillId="0" borderId="1" applyFill="0" applyBorder="0"/>
    <xf numFmtId="169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4" fontId="9" fillId="0" borderId="2" applyFill="0" applyBorder="0"/>
    <xf numFmtId="174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4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7" fontId="30" fillId="20" borderId="3" applyNumberFormat="0" applyAlignment="0" applyProtection="0"/>
    <xf numFmtId="177" fontId="31" fillId="21" borderId="4" applyNumberFormat="0" applyAlignment="0" applyProtection="0"/>
    <xf numFmtId="170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2" fillId="0" borderId="0" applyNumberFormat="0" applyFill="0" applyBorder="0" applyAlignment="0" applyProtection="0"/>
    <xf numFmtId="177" fontId="33" fillId="4" borderId="0" applyNumberFormat="0" applyBorder="0" applyAlignment="0" applyProtection="0"/>
    <xf numFmtId="177" fontId="34" fillId="0" borderId="5" applyNumberFormat="0" applyFill="0" applyAlignment="0" applyProtection="0"/>
    <xf numFmtId="177" fontId="35" fillId="0" borderId="6" applyNumberFormat="0" applyFill="0" applyAlignment="0" applyProtection="0"/>
    <xf numFmtId="177" fontId="36" fillId="0" borderId="7" applyNumberFormat="0" applyFill="0" applyAlignment="0" applyProtection="0"/>
    <xf numFmtId="177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7" fontId="37" fillId="7" borderId="3" applyNumberFormat="0" applyAlignment="0" applyProtection="0"/>
    <xf numFmtId="0" fontId="18" fillId="0" borderId="0" applyNumberFormat="0" applyFont="0" applyBorder="0" applyAlignment="0"/>
    <xf numFmtId="177" fontId="38" fillId="0" borderId="8" applyNumberFormat="0" applyFill="0" applyAlignment="0" applyProtection="0"/>
    <xf numFmtId="177" fontId="39" fillId="22" borderId="0" applyNumberFormat="0" applyBorder="0" applyAlignment="0" applyProtection="0"/>
    <xf numFmtId="177" fontId="52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4" fillId="0" borderId="0"/>
    <xf numFmtId="177" fontId="50" fillId="0" borderId="0"/>
    <xf numFmtId="0" fontId="3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177" fontId="14" fillId="0" borderId="0"/>
    <xf numFmtId="177" fontId="50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7" fontId="14" fillId="23" borderId="9" applyNumberFormat="0" applyFont="0" applyAlignment="0" applyProtection="0"/>
    <xf numFmtId="174" fontId="18" fillId="0" borderId="0" applyBorder="0" applyAlignment="0"/>
    <xf numFmtId="0" fontId="20" fillId="0" borderId="0"/>
    <xf numFmtId="177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4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4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4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4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4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7" fontId="41" fillId="0" borderId="0" applyNumberFormat="0" applyFill="0" applyBorder="0" applyAlignment="0" applyProtection="0"/>
    <xf numFmtId="177" fontId="42" fillId="0" borderId="15" applyNumberFormat="0" applyFill="0" applyAlignment="0" applyProtection="0"/>
    <xf numFmtId="177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51" applyNumberFormat="0" applyFill="0" applyAlignment="0" applyProtection="0"/>
    <xf numFmtId="0" fontId="67" fillId="0" borderId="52" applyNumberFormat="0" applyFill="0" applyAlignment="0" applyProtection="0"/>
    <xf numFmtId="0" fontId="68" fillId="0" borderId="53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54" applyNumberFormat="0" applyAlignment="0" applyProtection="0"/>
    <xf numFmtId="0" fontId="73" fillId="43" borderId="55" applyNumberFormat="0" applyAlignment="0" applyProtection="0"/>
    <xf numFmtId="0" fontId="74" fillId="43" borderId="54" applyNumberFormat="0" applyAlignment="0" applyProtection="0"/>
    <xf numFmtId="0" fontId="75" fillId="0" borderId="56" applyNumberFormat="0" applyFill="0" applyAlignment="0" applyProtection="0"/>
    <xf numFmtId="0" fontId="76" fillId="44" borderId="57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9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58" applyNumberFormat="0" applyFont="0" applyAlignment="0" applyProtection="0"/>
    <xf numFmtId="0" fontId="50" fillId="45" borderId="58" applyNumberFormat="0" applyFont="0" applyAlignment="0" applyProtection="0"/>
    <xf numFmtId="0" fontId="94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9" fillId="49" borderId="0" applyNumberFormat="0" applyBorder="0" applyAlignment="0" applyProtection="0"/>
    <xf numFmtId="0" fontId="109" fillId="53" borderId="0" applyNumberFormat="0" applyBorder="0" applyAlignment="0" applyProtection="0"/>
    <xf numFmtId="0" fontId="109" fillId="57" borderId="0" applyNumberFormat="0" applyBorder="0" applyAlignment="0" applyProtection="0"/>
    <xf numFmtId="0" fontId="109" fillId="61" borderId="0" applyNumberFormat="0" applyBorder="0" applyAlignment="0" applyProtection="0"/>
    <xf numFmtId="0" fontId="109" fillId="65" borderId="0" applyNumberFormat="0" applyBorder="0" applyAlignment="0" applyProtection="0"/>
    <xf numFmtId="0" fontId="109" fillId="69" borderId="0" applyNumberFormat="0" applyBorder="0" applyAlignment="0" applyProtection="0"/>
    <xf numFmtId="0" fontId="109" fillId="46" borderId="0" applyNumberFormat="0" applyBorder="0" applyAlignment="0" applyProtection="0"/>
    <xf numFmtId="0" fontId="109" fillId="50" borderId="0" applyNumberFormat="0" applyBorder="0" applyAlignment="0" applyProtection="0"/>
    <xf numFmtId="0" fontId="109" fillId="54" borderId="0" applyNumberFormat="0" applyBorder="0" applyAlignment="0" applyProtection="0"/>
    <xf numFmtId="0" fontId="109" fillId="58" borderId="0" applyNumberFormat="0" applyBorder="0" applyAlignment="0" applyProtection="0"/>
    <xf numFmtId="0" fontId="109" fillId="62" borderId="0" applyNumberFormat="0" applyBorder="0" applyAlignment="0" applyProtection="0"/>
    <xf numFmtId="0" fontId="109" fillId="66" borderId="0" applyNumberFormat="0" applyBorder="0" applyAlignment="0" applyProtection="0"/>
    <xf numFmtId="0" fontId="100" fillId="40" borderId="0" applyNumberFormat="0" applyBorder="0" applyAlignment="0" applyProtection="0"/>
    <xf numFmtId="0" fontId="104" fillId="43" borderId="54" applyNumberFormat="0" applyAlignment="0" applyProtection="0"/>
    <xf numFmtId="0" fontId="106" fillId="44" borderId="57" applyNumberFormat="0" applyAlignment="0" applyProtection="0"/>
    <xf numFmtId="0" fontId="108" fillId="0" borderId="0" applyNumberFormat="0" applyFill="0" applyBorder="0" applyAlignment="0" applyProtection="0"/>
    <xf numFmtId="0" fontId="99" fillId="39" borderId="0" applyNumberFormat="0" applyBorder="0" applyAlignment="0" applyProtection="0"/>
    <xf numFmtId="0" fontId="96" fillId="0" borderId="51" applyNumberFormat="0" applyFill="0" applyAlignment="0" applyProtection="0"/>
    <xf numFmtId="0" fontId="97" fillId="0" borderId="52" applyNumberFormat="0" applyFill="0" applyAlignment="0" applyProtection="0"/>
    <xf numFmtId="0" fontId="98" fillId="0" borderId="53" applyNumberFormat="0" applyFill="0" applyAlignment="0" applyProtection="0"/>
    <xf numFmtId="0" fontId="98" fillId="0" borderId="0" applyNumberFormat="0" applyFill="0" applyBorder="0" applyAlignment="0" applyProtection="0"/>
    <xf numFmtId="0" fontId="102" fillId="42" borderId="54" applyNumberFormat="0" applyAlignment="0" applyProtection="0"/>
    <xf numFmtId="0" fontId="105" fillId="0" borderId="56" applyNumberFormat="0" applyFill="0" applyAlignment="0" applyProtection="0"/>
    <xf numFmtId="0" fontId="101" fillId="41" borderId="0" applyNumberFormat="0" applyBorder="0" applyAlignment="0" applyProtection="0"/>
    <xf numFmtId="0" fontId="103" fillId="43" borderId="55" applyNumberFormat="0" applyAlignment="0" applyProtection="0"/>
    <xf numFmtId="0" fontId="95" fillId="0" borderId="0" applyNumberFormat="0" applyFill="0" applyBorder="0" applyAlignment="0" applyProtection="0"/>
    <xf numFmtId="0" fontId="53" fillId="0" borderId="59" applyNumberFormat="0" applyFill="0" applyAlignment="0" applyProtection="0"/>
    <xf numFmtId="0" fontId="107" fillId="0" borderId="0" applyNumberFormat="0" applyFill="0" applyBorder="0" applyAlignment="0" applyProtection="0"/>
    <xf numFmtId="168" fontId="48" fillId="0" borderId="0" applyFont="0" applyFill="0" applyBorder="0" applyAlignment="0" applyProtection="0"/>
    <xf numFmtId="168" fontId="50" fillId="0" borderId="0" applyFont="0" applyFill="0" applyBorder="0" applyAlignment="0" applyProtection="0"/>
    <xf numFmtId="0" fontId="48" fillId="0" borderId="0"/>
    <xf numFmtId="168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0" fontId="3" fillId="0" borderId="0"/>
    <xf numFmtId="0" fontId="111" fillId="0" borderId="0" applyFont="0" applyFill="0" applyBorder="0" applyAlignment="0" applyProtection="0"/>
    <xf numFmtId="183" fontId="3" fillId="0" borderId="0" applyFont="0" applyFill="0" applyBorder="0" applyAlignment="0" applyProtection="0"/>
    <xf numFmtId="40" fontId="112" fillId="0" borderId="0" applyFont="0" applyFill="0" applyBorder="0" applyAlignment="0" applyProtection="0"/>
    <xf numFmtId="38" fontId="112" fillId="0" borderId="0" applyFont="0" applyFill="0" applyBorder="0" applyAlignment="0" applyProtection="0"/>
    <xf numFmtId="41" fontId="113" fillId="0" borderId="0" applyFont="0" applyFill="0" applyBorder="0" applyAlignment="0" applyProtection="0"/>
    <xf numFmtId="9" fontId="114" fillId="0" borderId="0" applyFont="0" applyFill="0" applyBorder="0" applyAlignment="0" applyProtection="0"/>
    <xf numFmtId="165" fontId="115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8" fillId="0" borderId="0"/>
    <xf numFmtId="0" fontId="110" fillId="0" borderId="0"/>
    <xf numFmtId="0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4" fontId="118" fillId="0" borderId="0" applyFont="0" applyFill="0" applyBorder="0" applyAlignment="0" applyProtection="0"/>
    <xf numFmtId="185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6" fontId="118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7" fontId="118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9" fontId="118" fillId="0" borderId="0" applyFont="0" applyFill="0" applyBorder="0" applyAlignment="0" applyProtection="0"/>
    <xf numFmtId="0" fontId="117" fillId="0" borderId="0"/>
    <xf numFmtId="0" fontId="119" fillId="0" borderId="0"/>
    <xf numFmtId="0" fontId="117" fillId="0" borderId="0"/>
    <xf numFmtId="37" fontId="120" fillId="0" borderId="0"/>
    <xf numFmtId="190" fontId="3" fillId="0" borderId="0" applyFill="0" applyBorder="0" applyAlignment="0"/>
    <xf numFmtId="0" fontId="121" fillId="0" borderId="0"/>
    <xf numFmtId="1" fontId="122" fillId="0" borderId="18" applyBorder="0"/>
    <xf numFmtId="168" fontId="50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68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91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19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3" fillId="0" borderId="0" applyFont="0" applyFill="0" applyBorder="0" applyAlignment="0" applyProtection="0"/>
    <xf numFmtId="183" fontId="3" fillId="0" borderId="0" quotePrefix="1" applyFont="0" applyFill="0" applyBorder="0" applyAlignment="0">
      <protection locked="0"/>
    </xf>
    <xf numFmtId="192" fontId="8" fillId="0" borderId="0"/>
    <xf numFmtId="193" fontId="123" fillId="0" borderId="0"/>
    <xf numFmtId="3" fontId="3" fillId="0" borderId="0" applyFont="0" applyFill="0" applyBorder="0" applyAlignment="0" applyProtection="0"/>
    <xf numFmtId="0" fontId="124" fillId="0" borderId="0" applyNumberFormat="0" applyAlignment="0">
      <alignment horizontal="left"/>
    </xf>
    <xf numFmtId="0" fontId="125" fillId="0" borderId="0" applyNumberFormat="0" applyAlignment="0"/>
    <xf numFmtId="194" fontId="126" fillId="0" borderId="0" applyFont="0" applyFill="0" applyBorder="0" applyAlignment="0" applyProtection="0"/>
    <xf numFmtId="0" fontId="3" fillId="0" borderId="0"/>
    <xf numFmtId="172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6" fontId="3" fillId="0" borderId="0" applyFont="0" applyFill="0" applyBorder="0" applyAlignment="0" applyProtection="0"/>
    <xf numFmtId="197" fontId="3" fillId="0" borderId="0"/>
    <xf numFmtId="0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200" fontId="3" fillId="0" borderId="0"/>
    <xf numFmtId="0" fontId="127" fillId="0" borderId="0" applyNumberFormat="0" applyAlignment="0">
      <alignment horizontal="left"/>
    </xf>
    <xf numFmtId="201" fontId="110" fillId="0" borderId="0" applyFont="0" applyFill="0" applyBorder="0" applyAlignment="0" applyProtection="0"/>
    <xf numFmtId="2" fontId="3" fillId="0" borderId="0" applyFont="0" applyFill="0" applyBorder="0" applyAlignment="0" applyProtection="0"/>
    <xf numFmtId="202" fontId="110" fillId="0" borderId="64" applyFont="0" applyFill="0" applyBorder="0" applyProtection="0"/>
    <xf numFmtId="38" fontId="128" fillId="20" borderId="0" applyNumberFormat="0" applyBorder="0" applyAlignment="0" applyProtection="0"/>
    <xf numFmtId="0" fontId="129" fillId="0" borderId="0">
      <alignment horizontal="left"/>
    </xf>
    <xf numFmtId="0" fontId="130" fillId="0" borderId="65" applyNumberFormat="0" applyAlignment="0" applyProtection="0">
      <alignment horizontal="left" vertical="center"/>
    </xf>
    <xf numFmtId="0" fontId="130" fillId="0" borderId="12">
      <alignment horizontal="left" vertical="center"/>
    </xf>
    <xf numFmtId="14" fontId="5" fillId="6" borderId="66">
      <alignment horizontal="center" vertical="center" wrapText="1"/>
    </xf>
    <xf numFmtId="203" fontId="131" fillId="0" borderId="0">
      <protection locked="0"/>
    </xf>
    <xf numFmtId="203" fontId="131" fillId="0" borderId="0">
      <protection locked="0"/>
    </xf>
    <xf numFmtId="10" fontId="128" fillId="23" borderId="19" applyNumberFormat="0" applyBorder="0" applyAlignment="0" applyProtection="0"/>
    <xf numFmtId="190" fontId="132" fillId="70" borderId="0"/>
    <xf numFmtId="190" fontId="132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3" fillId="0" borderId="66"/>
    <xf numFmtId="204" fontId="134" fillId="0" borderId="67"/>
    <xf numFmtId="205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7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0" fontId="135" fillId="0" borderId="0" applyNumberFormat="0" applyFont="0" applyFill="0" applyAlignment="0"/>
    <xf numFmtId="0" fontId="126" fillId="0" borderId="19"/>
    <xf numFmtId="0" fontId="8" fillId="0" borderId="0"/>
    <xf numFmtId="37" fontId="136" fillId="0" borderId="0"/>
    <xf numFmtId="0" fontId="137" fillId="0" borderId="19" applyNumberFormat="0" applyFont="0" applyFill="0" applyBorder="0" applyAlignment="0">
      <alignment horizontal="center"/>
    </xf>
    <xf numFmtId="209" fontId="13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10" fillId="0" borderId="0"/>
    <xf numFmtId="210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11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9" fillId="0" borderId="68" applyNumberFormat="0" applyBorder="0"/>
    <xf numFmtId="164" fontId="140" fillId="0" borderId="0"/>
    <xf numFmtId="0" fontId="139" fillId="0" borderId="0" applyNumberFormat="0" applyFont="0" applyFill="0" applyBorder="0" applyAlignment="0" applyProtection="0">
      <alignment horizontal="left"/>
    </xf>
    <xf numFmtId="212" fontId="3" fillId="0" borderId="0" applyNumberFormat="0" applyFill="0" applyBorder="0" applyAlignment="0" applyProtection="0">
      <alignment horizontal="left"/>
    </xf>
    <xf numFmtId="213" fontId="141" fillId="0" borderId="0" applyFont="0" applyFill="0" applyBorder="0" applyAlignment="0" applyProtection="0"/>
    <xf numFmtId="0" fontId="139" fillId="0" borderId="0" applyFont="0" applyFill="0" applyBorder="0" applyAlignment="0" applyProtection="0"/>
    <xf numFmtId="214" fontId="126" fillId="0" borderId="0" applyFont="0" applyFill="0" applyBorder="0" applyAlignment="0" applyProtection="0"/>
    <xf numFmtId="0" fontId="133" fillId="0" borderId="0"/>
    <xf numFmtId="40" fontId="142" fillId="0" borderId="0" applyBorder="0">
      <alignment horizontal="right"/>
    </xf>
    <xf numFmtId="215" fontId="126" fillId="0" borderId="32">
      <alignment horizontal="right" vertical="center"/>
    </xf>
    <xf numFmtId="216" fontId="126" fillId="0" borderId="32">
      <alignment horizontal="center"/>
    </xf>
    <xf numFmtId="3" fontId="143" fillId="0" borderId="69" applyNumberFormat="0" applyBorder="0" applyAlignment="0"/>
    <xf numFmtId="0" fontId="144" fillId="0" borderId="0" applyFill="0" applyBorder="0" applyProtection="0">
      <alignment horizontal="left" vertical="top"/>
    </xf>
    <xf numFmtId="207" fontId="126" fillId="0" borderId="0"/>
    <xf numFmtId="217" fontId="126" fillId="0" borderId="19"/>
    <xf numFmtId="0" fontId="145" fillId="72" borderId="19">
      <alignment horizontal="left" vertical="center"/>
    </xf>
    <xf numFmtId="164" fontId="146" fillId="0" borderId="16">
      <alignment horizontal="left" vertical="top"/>
    </xf>
    <xf numFmtId="164" fontId="116" fillId="0" borderId="37">
      <alignment horizontal="left" vertical="top"/>
    </xf>
    <xf numFmtId="0" fontId="147" fillId="0" borderId="37">
      <alignment horizontal="left" vertical="center"/>
    </xf>
    <xf numFmtId="218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0" fontId="148" fillId="0" borderId="0">
      <alignment vertical="center"/>
    </xf>
    <xf numFmtId="166" fontId="149" fillId="0" borderId="0" applyFont="0" applyFill="0" applyBorder="0" applyAlignment="0" applyProtection="0"/>
    <xf numFmtId="167" fontId="149" fillId="0" borderId="0" applyFont="0" applyFill="0" applyBorder="0" applyAlignment="0" applyProtection="0"/>
    <xf numFmtId="0" fontId="149" fillId="0" borderId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1" fillId="0" borderId="0">
      <alignment vertical="center"/>
    </xf>
    <xf numFmtId="40" fontId="151" fillId="0" borderId="0" applyFont="0" applyFill="0" applyBorder="0" applyAlignment="0" applyProtection="0"/>
    <xf numFmtId="38" fontId="151" fillId="0" borderId="0" applyFont="0" applyFill="0" applyBorder="0" applyAlignment="0" applyProtection="0"/>
    <xf numFmtId="0" fontId="151" fillId="0" borderId="0" applyFont="0" applyFill="0" applyBorder="0" applyAlignment="0" applyProtection="0"/>
    <xf numFmtId="0" fontId="151" fillId="0" borderId="0" applyFont="0" applyFill="0" applyBorder="0" applyAlignment="0" applyProtection="0"/>
    <xf numFmtId="9" fontId="152" fillId="0" borderId="0" applyBorder="0" applyAlignment="0" applyProtection="0"/>
    <xf numFmtId="0" fontId="153" fillId="0" borderId="0"/>
    <xf numFmtId="0" fontId="154" fillId="0" borderId="0" applyFont="0" applyFill="0" applyBorder="0" applyAlignment="0" applyProtection="0"/>
    <xf numFmtId="0" fontId="154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55" fillId="0" borderId="0"/>
    <xf numFmtId="0" fontId="135" fillId="0" borderId="0"/>
    <xf numFmtId="41" fontId="113" fillId="0" borderId="0" applyFont="0" applyFill="0" applyBorder="0" applyAlignment="0" applyProtection="0"/>
    <xf numFmtId="43" fontId="113" fillId="0" borderId="0" applyFont="0" applyFill="0" applyBorder="0" applyAlignment="0" applyProtection="0"/>
    <xf numFmtId="220" fontId="3" fillId="0" borderId="0" applyFont="0" applyFill="0" applyBorder="0" applyAlignment="0" applyProtection="0"/>
    <xf numFmtId="221" fontId="3" fillId="0" borderId="0" applyFont="0" applyFill="0" applyBorder="0" applyAlignment="0" applyProtection="0"/>
    <xf numFmtId="0" fontId="156" fillId="0" borderId="0"/>
    <xf numFmtId="205" fontId="113" fillId="0" borderId="0" applyFont="0" applyFill="0" applyBorder="0" applyAlignment="0" applyProtection="0"/>
    <xf numFmtId="222" fontId="115" fillId="0" borderId="0" applyFont="0" applyFill="0" applyBorder="0" applyAlignment="0" applyProtection="0"/>
    <xf numFmtId="206" fontId="113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0" fontId="94" fillId="0" borderId="0">
      <alignment vertical="top"/>
    </xf>
    <xf numFmtId="0" fontId="102" fillId="42" borderId="54" applyNumberFormat="0" applyAlignment="0" applyProtection="0"/>
    <xf numFmtId="0" fontId="94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2" fillId="49" borderId="0" applyNumberFormat="0" applyBorder="0" applyAlignment="0" applyProtection="0"/>
    <xf numFmtId="0" fontId="172" fillId="53" borderId="0" applyNumberFormat="0" applyBorder="0" applyAlignment="0" applyProtection="0"/>
    <xf numFmtId="0" fontId="172" fillId="57" borderId="0" applyNumberFormat="0" applyBorder="0" applyAlignment="0" applyProtection="0"/>
    <xf numFmtId="0" fontId="172" fillId="61" borderId="0" applyNumberFormat="0" applyBorder="0" applyAlignment="0" applyProtection="0"/>
    <xf numFmtId="0" fontId="172" fillId="65" borderId="0" applyNumberFormat="0" applyBorder="0" applyAlignment="0" applyProtection="0"/>
    <xf numFmtId="0" fontId="172" fillId="69" borderId="0" applyNumberFormat="0" applyBorder="0" applyAlignment="0" applyProtection="0"/>
    <xf numFmtId="0" fontId="172" fillId="46" borderId="0" applyNumberFormat="0" applyBorder="0" applyAlignment="0" applyProtection="0"/>
    <xf numFmtId="0" fontId="172" fillId="50" borderId="0" applyNumberFormat="0" applyBorder="0" applyAlignment="0" applyProtection="0"/>
    <xf numFmtId="0" fontId="172" fillId="54" borderId="0" applyNumberFormat="0" applyBorder="0" applyAlignment="0" applyProtection="0"/>
    <xf numFmtId="0" fontId="172" fillId="58" borderId="0" applyNumberFormat="0" applyBorder="0" applyAlignment="0" applyProtection="0"/>
    <xf numFmtId="0" fontId="172" fillId="62" borderId="0" applyNumberFormat="0" applyBorder="0" applyAlignment="0" applyProtection="0"/>
    <xf numFmtId="0" fontId="172" fillId="66" borderId="0" applyNumberFormat="0" applyBorder="0" applyAlignment="0" applyProtection="0"/>
    <xf numFmtId="0" fontId="162" fillId="40" borderId="0" applyNumberFormat="0" applyBorder="0" applyAlignment="0" applyProtection="0"/>
    <xf numFmtId="0" fontId="166" fillId="43" borderId="54" applyNumberFormat="0" applyAlignment="0" applyProtection="0"/>
    <xf numFmtId="0" fontId="168" fillId="44" borderId="57" applyNumberFormat="0" applyAlignment="0" applyProtection="0"/>
    <xf numFmtId="43" fontId="1" fillId="0" borderId="0" applyFont="0" applyFill="0" applyBorder="0" applyAlignment="0" applyProtection="0"/>
    <xf numFmtId="0" fontId="170" fillId="0" borderId="0" applyNumberFormat="0" applyFill="0" applyBorder="0" applyAlignment="0" applyProtection="0"/>
    <xf numFmtId="0" fontId="161" fillId="39" borderId="0" applyNumberFormat="0" applyBorder="0" applyAlignment="0" applyProtection="0"/>
    <xf numFmtId="0" fontId="158" fillId="0" borderId="51" applyNumberFormat="0" applyFill="0" applyAlignment="0" applyProtection="0"/>
    <xf numFmtId="0" fontId="159" fillId="0" borderId="52" applyNumberFormat="0" applyFill="0" applyAlignment="0" applyProtection="0"/>
    <xf numFmtId="0" fontId="160" fillId="0" borderId="53" applyNumberFormat="0" applyFill="0" applyAlignment="0" applyProtection="0"/>
    <xf numFmtId="0" fontId="160" fillId="0" borderId="0" applyNumberFormat="0" applyFill="0" applyBorder="0" applyAlignment="0" applyProtection="0"/>
    <xf numFmtId="0" fontId="164" fillId="42" borderId="54" applyNumberFormat="0" applyAlignment="0" applyProtection="0"/>
    <xf numFmtId="0" fontId="167" fillId="0" borderId="56" applyNumberFormat="0" applyFill="0" applyAlignment="0" applyProtection="0"/>
    <xf numFmtId="0" fontId="163" fillId="41" borderId="0" applyNumberFormat="0" applyBorder="0" applyAlignment="0" applyProtection="0"/>
    <xf numFmtId="0" fontId="1" fillId="45" borderId="58" applyNumberFormat="0" applyFont="0" applyAlignment="0" applyProtection="0"/>
    <xf numFmtId="0" fontId="165" fillId="43" borderId="55" applyNumberFormat="0" applyAlignment="0" applyProtection="0"/>
    <xf numFmtId="0" fontId="157" fillId="0" borderId="0" applyNumberFormat="0" applyFill="0" applyBorder="0" applyAlignment="0" applyProtection="0"/>
    <xf numFmtId="0" fontId="171" fillId="0" borderId="59" applyNumberFormat="0" applyFill="0" applyAlignment="0" applyProtection="0"/>
    <xf numFmtId="0" fontId="169" fillId="0" borderId="0" applyNumberFormat="0" applyFill="0" applyBorder="0" applyAlignment="0" applyProtection="0"/>
  </cellStyleXfs>
  <cellXfs count="381">
    <xf numFmtId="0" fontId="0" fillId="0" borderId="0" xfId="0"/>
    <xf numFmtId="0" fontId="3" fillId="0" borderId="0" xfId="303" applyFill="1" applyAlignment="1">
      <alignment vertical="center"/>
    </xf>
    <xf numFmtId="171" fontId="3" fillId="0" borderId="0" xfId="87" applyNumberFormat="1" applyFont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71" fontId="3" fillId="0" borderId="0" xfId="303" applyNumberFormat="1" applyAlignment="1" applyProtection="1">
      <alignment vertical="center"/>
      <protection locked="0"/>
    </xf>
    <xf numFmtId="170" fontId="5" fillId="22" borderId="17" xfId="87" applyFont="1" applyFill="1" applyBorder="1" applyAlignment="1" applyProtection="1">
      <alignment horizontal="center"/>
      <protection locked="0"/>
    </xf>
    <xf numFmtId="173" fontId="5" fillId="22" borderId="17" xfId="87" applyNumberFormat="1" applyFont="1" applyFill="1" applyBorder="1" applyAlignment="1" applyProtection="1">
      <alignment horizontal="center"/>
      <protection locked="0"/>
    </xf>
    <xf numFmtId="170" fontId="3" fillId="0" borderId="18" xfId="87" applyFont="1" applyBorder="1" applyProtection="1">
      <protection locked="0"/>
    </xf>
    <xf numFmtId="173" fontId="3" fillId="0" borderId="18" xfId="87" applyNumberFormat="1" applyFont="1" applyBorder="1" applyProtection="1">
      <protection locked="0"/>
    </xf>
    <xf numFmtId="170" fontId="5" fillId="22" borderId="19" xfId="87" applyFont="1" applyFill="1" applyBorder="1" applyProtection="1">
      <protection locked="0"/>
    </xf>
    <xf numFmtId="170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70" fontId="5" fillId="28" borderId="22" xfId="87" applyFont="1" applyFill="1" applyBorder="1" applyAlignment="1" applyProtection="1">
      <alignment horizontal="center" vertical="center" wrapText="1"/>
      <protection locked="0"/>
    </xf>
    <xf numFmtId="170" fontId="5" fillId="28" borderId="23" xfId="87" applyFont="1" applyFill="1" applyBorder="1" applyAlignment="1" applyProtection="1">
      <alignment horizontal="center" vertical="center" wrapText="1"/>
      <protection locked="0"/>
    </xf>
    <xf numFmtId="173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71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70" fontId="3" fillId="28" borderId="25" xfId="87" applyFont="1" applyFill="1" applyBorder="1" applyAlignment="1" applyProtection="1">
      <alignment vertical="center"/>
      <protection locked="0"/>
    </xf>
    <xf numFmtId="170" fontId="3" fillId="28" borderId="26" xfId="87" applyFont="1" applyFill="1" applyBorder="1" applyAlignment="1" applyProtection="1">
      <alignment vertical="center"/>
      <protection locked="0"/>
    </xf>
    <xf numFmtId="170" fontId="3" fillId="28" borderId="27" xfId="87" applyFont="1" applyFill="1" applyBorder="1" applyAlignment="1" applyProtection="1">
      <alignment vertical="center"/>
      <protection locked="0"/>
    </xf>
    <xf numFmtId="171" fontId="0" fillId="0" borderId="0" xfId="0" applyNumberFormat="1"/>
    <xf numFmtId="170" fontId="5" fillId="28" borderId="17" xfId="87" applyFont="1" applyFill="1" applyBorder="1" applyAlignment="1" applyProtection="1">
      <alignment vertical="center"/>
      <protection locked="0"/>
    </xf>
    <xf numFmtId="171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71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70" fontId="3" fillId="0" borderId="16" xfId="64" applyFont="1" applyFill="1" applyBorder="1" applyAlignment="1" applyProtection="1">
      <alignment horizontal="center" vertical="center"/>
      <protection locked="0"/>
    </xf>
    <xf numFmtId="171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70" fontId="55" fillId="0" borderId="0" xfId="64" applyFont="1"/>
    <xf numFmtId="0" fontId="55" fillId="0" borderId="0" xfId="0" applyFont="1" applyAlignment="1">
      <alignment vertical="center"/>
    </xf>
    <xf numFmtId="170" fontId="55" fillId="0" borderId="0" xfId="64" applyFont="1" applyAlignment="1">
      <alignment vertical="center"/>
    </xf>
    <xf numFmtId="170" fontId="55" fillId="0" borderId="0" xfId="64" applyFont="1" applyAlignment="1" applyProtection="1">
      <alignment vertical="center"/>
      <protection locked="0"/>
    </xf>
    <xf numFmtId="170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70" fontId="55" fillId="30" borderId="0" xfId="64" applyFont="1" applyFill="1" applyAlignment="1">
      <alignment vertical="center"/>
    </xf>
    <xf numFmtId="170" fontId="55" fillId="30" borderId="0" xfId="0" applyNumberFormat="1" applyFont="1" applyFill="1" applyAlignment="1">
      <alignment vertical="center"/>
    </xf>
    <xf numFmtId="170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71" fontId="55" fillId="29" borderId="0" xfId="64" applyNumberFormat="1" applyFont="1" applyFill="1" applyAlignment="1">
      <alignment vertical="center"/>
    </xf>
    <xf numFmtId="171" fontId="55" fillId="29" borderId="0" xfId="0" applyNumberFormat="1" applyFont="1" applyFill="1" applyAlignment="1">
      <alignment vertical="center"/>
    </xf>
    <xf numFmtId="171" fontId="55" fillId="0" borderId="0" xfId="64" applyNumberFormat="1" applyFont="1" applyAlignment="1">
      <alignment vertical="center"/>
    </xf>
    <xf numFmtId="0" fontId="53" fillId="31" borderId="0" xfId="0" applyFont="1" applyFill="1"/>
    <xf numFmtId="170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71" fontId="55" fillId="29" borderId="0" xfId="0" applyNumberFormat="1" applyFont="1" applyFill="1"/>
    <xf numFmtId="171" fontId="55" fillId="29" borderId="0" xfId="64" applyNumberFormat="1" applyFont="1" applyFill="1"/>
    <xf numFmtId="9" fontId="55" fillId="32" borderId="0" xfId="0" applyNumberFormat="1" applyFont="1" applyFill="1"/>
    <xf numFmtId="170" fontId="55" fillId="29" borderId="0" xfId="0" applyNumberFormat="1" applyFont="1" applyFill="1"/>
    <xf numFmtId="173" fontId="3" fillId="0" borderId="29" xfId="87" applyNumberFormat="1" applyFont="1" applyBorder="1" applyProtection="1">
      <protection locked="0"/>
    </xf>
    <xf numFmtId="173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70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71" fontId="3" fillId="0" borderId="31" xfId="87" applyNumberFormat="1" applyFont="1" applyFill="1" applyBorder="1" applyAlignment="1" applyProtection="1">
      <alignment horizontal="left" vertical="center"/>
      <protection locked="0"/>
    </xf>
    <xf numFmtId="171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70" fontId="3" fillId="0" borderId="16" xfId="87" applyFont="1" applyFill="1" applyBorder="1" applyAlignment="1" applyProtection="1">
      <alignment horizontal="center" vertical="center"/>
      <protection locked="0"/>
    </xf>
    <xf numFmtId="171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71" fontId="3" fillId="0" borderId="31" xfId="88" applyNumberFormat="1" applyFont="1" applyFill="1" applyBorder="1" applyAlignment="1" applyProtection="1">
      <alignment horizontal="left" vertical="center"/>
      <protection locked="0"/>
    </xf>
    <xf numFmtId="170" fontId="3" fillId="0" borderId="16" xfId="88" applyFont="1" applyFill="1" applyBorder="1" applyAlignment="1" applyProtection="1">
      <alignment horizontal="center" vertical="center"/>
      <protection locked="0"/>
    </xf>
    <xf numFmtId="170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71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71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71" fontId="3" fillId="0" borderId="19" xfId="64" applyNumberFormat="1" applyFont="1" applyFill="1" applyBorder="1" applyAlignment="1" applyProtection="1">
      <alignment vertical="center"/>
      <protection locked="0"/>
    </xf>
    <xf numFmtId="171" fontId="3" fillId="0" borderId="16" xfId="64" applyNumberFormat="1" applyFont="1" applyFill="1" applyBorder="1" applyAlignment="1" applyProtection="1">
      <alignment vertical="center"/>
      <protection locked="0"/>
    </xf>
    <xf numFmtId="173" fontId="3" fillId="0" borderId="19" xfId="64" applyNumberFormat="1" applyFont="1" applyFill="1" applyBorder="1" applyAlignment="1" applyProtection="1">
      <alignment horizontal="right" vertical="center"/>
      <protection locked="0"/>
    </xf>
    <xf numFmtId="173" fontId="3" fillId="0" borderId="16" xfId="64" applyNumberFormat="1" applyFont="1" applyFill="1" applyBorder="1" applyAlignment="1" applyProtection="1">
      <alignment horizontal="right" vertical="center"/>
      <protection locked="0"/>
    </xf>
    <xf numFmtId="173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70" fontId="3" fillId="0" borderId="0" xfId="64" applyFont="1" applyFill="1" applyAlignment="1">
      <alignment vertical="center"/>
    </xf>
    <xf numFmtId="0" fontId="0" fillId="0" borderId="0" xfId="0"/>
    <xf numFmtId="171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70" fontId="50" fillId="0" borderId="0" xfId="64" applyFont="1" applyAlignment="1"/>
    <xf numFmtId="170" fontId="63" fillId="0" borderId="0" xfId="64" applyFont="1"/>
    <xf numFmtId="170" fontId="64" fillId="0" borderId="0" xfId="64" applyFont="1" applyAlignment="1"/>
    <xf numFmtId="170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80" fontId="45" fillId="0" borderId="0" xfId="0" applyNumberFormat="1" applyFont="1" applyAlignment="1">
      <alignment horizontal="left"/>
    </xf>
    <xf numFmtId="181" fontId="46" fillId="0" borderId="0" xfId="0" applyNumberFormat="1" applyFont="1" applyAlignment="1">
      <alignment horizontal="left"/>
    </xf>
    <xf numFmtId="178" fontId="11" fillId="0" borderId="19" xfId="65" applyNumberFormat="1" applyFont="1" applyFill="1" applyBorder="1" applyAlignment="1">
      <alignment horizontal="righ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82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88" fillId="0" borderId="0" xfId="0" applyFont="1"/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9" fillId="0" borderId="0" xfId="0" applyFont="1" applyAlignment="1">
      <alignment horizontal="right"/>
    </xf>
    <xf numFmtId="0" fontId="49" fillId="37" borderId="36" xfId="0" applyFont="1" applyFill="1" applyBorder="1" applyAlignment="1">
      <alignment horizontal="center"/>
    </xf>
    <xf numFmtId="43" fontId="48" fillId="0" borderId="0" xfId="65" applyFont="1"/>
    <xf numFmtId="0" fontId="46" fillId="37" borderId="37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39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80" fontId="46" fillId="37" borderId="18" xfId="0" applyNumberFormat="1" applyFont="1" applyFill="1" applyBorder="1" applyAlignment="1">
      <alignment horizontal="center"/>
    </xf>
    <xf numFmtId="180" fontId="46" fillId="37" borderId="45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178" fontId="7" fillId="37" borderId="37" xfId="65" applyNumberFormat="1" applyFont="1" applyFill="1" applyBorder="1" applyAlignment="1"/>
    <xf numFmtId="43" fontId="48" fillId="0" borderId="0" xfId="65" quotePrefix="1" applyFont="1"/>
    <xf numFmtId="0" fontId="45" fillId="37" borderId="38" xfId="0" applyFont="1" applyFill="1" applyBorder="1" applyAlignment="1">
      <alignment horizontal="center"/>
    </xf>
    <xf numFmtId="0" fontId="45" fillId="37" borderId="39" xfId="0" applyFont="1" applyFill="1" applyBorder="1" applyAlignment="1">
      <alignment horizontal="center"/>
    </xf>
    <xf numFmtId="0" fontId="89" fillId="37" borderId="29" xfId="0" applyFont="1" applyFill="1" applyBorder="1" applyAlignment="1"/>
    <xf numFmtId="0" fontId="48" fillId="37" borderId="30" xfId="0" applyFont="1" applyFill="1" applyBorder="1" applyAlignment="1"/>
    <xf numFmtId="170" fontId="48" fillId="0" borderId="0" xfId="64" applyFont="1"/>
    <xf numFmtId="0" fontId="45" fillId="0" borderId="0" xfId="0" applyFont="1" applyBorder="1" applyAlignment="1"/>
    <xf numFmtId="0" fontId="45" fillId="0" borderId="40" xfId="0" applyFont="1" applyBorder="1" applyAlignment="1"/>
    <xf numFmtId="0" fontId="48" fillId="0" borderId="0" xfId="0" applyFont="1" applyBorder="1"/>
    <xf numFmtId="0" fontId="48" fillId="0" borderId="38" xfId="0" applyFont="1" applyBorder="1" applyAlignment="1">
      <alignment horizontal="center"/>
    </xf>
    <xf numFmtId="0" fontId="48" fillId="0" borderId="39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9" xfId="0" applyFont="1" applyBorder="1" applyAlignment="1"/>
    <xf numFmtId="0" fontId="48" fillId="0" borderId="32" xfId="0" applyFont="1" applyBorder="1" applyAlignment="1"/>
    <xf numFmtId="0" fontId="48" fillId="0" borderId="41" xfId="0" applyFont="1" applyBorder="1" applyAlignment="1"/>
    <xf numFmtId="178" fontId="48" fillId="0" borderId="0" xfId="0" applyNumberFormat="1" applyFont="1"/>
    <xf numFmtId="170" fontId="8" fillId="0" borderId="0" xfId="64" applyFont="1" applyBorder="1" applyAlignment="1">
      <alignment horizontal="right"/>
    </xf>
    <xf numFmtId="0" fontId="46" fillId="0" borderId="29" xfId="0" applyFont="1" applyBorder="1" applyAlignment="1"/>
    <xf numFmtId="0" fontId="48" fillId="0" borderId="39" xfId="0" applyFont="1" applyBorder="1" applyAlignment="1">
      <alignment horizontal="justify" vertical="top"/>
    </xf>
    <xf numFmtId="0" fontId="48" fillId="0" borderId="42" xfId="0" applyFont="1" applyBorder="1" applyAlignment="1">
      <alignment horizontal="center"/>
    </xf>
    <xf numFmtId="0" fontId="48" fillId="0" borderId="43" xfId="0" applyFont="1" applyBorder="1" applyAlignment="1">
      <alignment horizontal="center"/>
    </xf>
    <xf numFmtId="43" fontId="48" fillId="0" borderId="0" xfId="65" quotePrefix="1" applyNumberFormat="1" applyFont="1"/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40" xfId="0" applyFont="1" applyBorder="1" applyAlignment="1">
      <alignment horizontal="left" vertical="center"/>
    </xf>
    <xf numFmtId="0" fontId="45" fillId="0" borderId="38" xfId="0" applyFont="1" applyBorder="1" applyAlignment="1">
      <alignment horizontal="center" vertical="top" wrapText="1"/>
    </xf>
    <xf numFmtId="0" fontId="45" fillId="0" borderId="39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9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3" xfId="0" applyFont="1" applyBorder="1" applyAlignment="1">
      <alignment horizontal="left" vertical="center"/>
    </xf>
    <xf numFmtId="0" fontId="46" fillId="0" borderId="38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8" fillId="0" borderId="39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center" vertical="top" wrapText="1"/>
    </xf>
    <xf numFmtId="0" fontId="49" fillId="0" borderId="49" xfId="0" applyFont="1" applyBorder="1" applyAlignment="1">
      <alignment horizontal="left" vertical="center"/>
    </xf>
    <xf numFmtId="0" fontId="48" fillId="0" borderId="38" xfId="0" applyFont="1" applyBorder="1" applyAlignment="1">
      <alignment horizontal="center" vertical="top" wrapText="1"/>
    </xf>
    <xf numFmtId="0" fontId="48" fillId="0" borderId="30" xfId="0" applyFont="1" applyBorder="1" applyAlignment="1">
      <alignment horizontal="center" vertical="top" wrapText="1"/>
    </xf>
    <xf numFmtId="0" fontId="45" fillId="0" borderId="49" xfId="0" applyFont="1" applyBorder="1" applyAlignment="1">
      <alignment vertical="center"/>
    </xf>
    <xf numFmtId="0" fontId="45" fillId="0" borderId="43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9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3" xfId="0" applyFont="1" applyBorder="1" applyAlignment="1"/>
    <xf numFmtId="0" fontId="49" fillId="0" borderId="32" xfId="0" applyFont="1" applyBorder="1" applyAlignment="1"/>
    <xf numFmtId="0" fontId="49" fillId="0" borderId="41" xfId="0" applyFont="1" applyBorder="1" applyAlignment="1"/>
    <xf numFmtId="0" fontId="48" fillId="0" borderId="34" xfId="0" applyFont="1" applyBorder="1" applyAlignment="1"/>
    <xf numFmtId="0" fontId="48" fillId="0" borderId="40" xfId="0" applyFont="1" applyBorder="1" applyAlignment="1"/>
    <xf numFmtId="0" fontId="48" fillId="0" borderId="26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48" fillId="0" borderId="0" xfId="0" applyFont="1" applyAlignment="1">
      <alignment horizontal="center"/>
    </xf>
    <xf numFmtId="0" fontId="92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43" fontId="11" fillId="0" borderId="18" xfId="65" applyNumberFormat="1" applyFont="1" applyFill="1" applyBorder="1" applyAlignment="1">
      <alignment horizontal="right"/>
    </xf>
    <xf numFmtId="178" fontId="47" fillId="0" borderId="16" xfId="65" applyNumberFormat="1" applyFont="1" applyFill="1" applyBorder="1" applyAlignment="1">
      <alignment horizontal="right"/>
    </xf>
    <xf numFmtId="178" fontId="11" fillId="0" borderId="18" xfId="65" applyNumberFormat="1" applyFont="1" applyFill="1" applyBorder="1" applyAlignment="1">
      <alignment horizontal="right"/>
    </xf>
    <xf numFmtId="179" fontId="11" fillId="0" borderId="37" xfId="65" applyNumberFormat="1" applyFont="1" applyFill="1" applyBorder="1" applyAlignment="1">
      <alignment horizontal="right"/>
    </xf>
    <xf numFmtId="37" fontId="11" fillId="0" borderId="18" xfId="64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7" xfId="65" applyNumberFormat="1" applyFont="1" applyFill="1" applyBorder="1" applyAlignment="1">
      <alignment horizontal="right" vertical="top" wrapText="1"/>
    </xf>
    <xf numFmtId="170" fontId="11" fillId="0" borderId="18" xfId="64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8" fontId="49" fillId="0" borderId="37" xfId="65" applyNumberFormat="1" applyFont="1" applyFill="1" applyBorder="1" applyAlignment="1">
      <alignment horizontal="right" vertical="center" wrapText="1"/>
    </xf>
    <xf numFmtId="178" fontId="49" fillId="0" borderId="18" xfId="65" applyNumberFormat="1" applyFont="1" applyFill="1" applyBorder="1" applyAlignment="1">
      <alignment horizontal="right" vertical="center" wrapText="1"/>
    </xf>
    <xf numFmtId="0" fontId="49" fillId="37" borderId="62" xfId="0" applyFont="1" applyFill="1" applyBorder="1" applyAlignment="1">
      <alignment horizontal="center"/>
    </xf>
    <xf numFmtId="0" fontId="46" fillId="37" borderId="63" xfId="0" applyFont="1" applyFill="1" applyBorder="1" applyAlignment="1">
      <alignment horizontal="center"/>
    </xf>
    <xf numFmtId="178" fontId="8" fillId="37" borderId="63" xfId="65" applyNumberFormat="1" applyFont="1" applyFill="1" applyBorder="1" applyAlignment="1"/>
    <xf numFmtId="37" fontId="93" fillId="0" borderId="18" xfId="64" applyNumberFormat="1" applyFont="1" applyFill="1" applyBorder="1" applyAlignment="1">
      <alignment horizontal="right"/>
    </xf>
    <xf numFmtId="178" fontId="8" fillId="0" borderId="18" xfId="65" applyNumberFormat="1" applyFont="1" applyFill="1" applyBorder="1" applyAlignment="1"/>
    <xf numFmtId="178" fontId="8" fillId="0" borderId="45" xfId="65" applyNumberFormat="1" applyFont="1" applyFill="1" applyBorder="1" applyAlignment="1"/>
    <xf numFmtId="178" fontId="11" fillId="0" borderId="41" xfId="65" applyNumberFormat="1" applyFont="1" applyFill="1" applyBorder="1" applyAlignment="1">
      <alignment horizontal="right"/>
    </xf>
    <xf numFmtId="178" fontId="11" fillId="0" borderId="60" xfId="65" applyNumberFormat="1" applyFont="1" applyFill="1" applyBorder="1" applyAlignment="1"/>
    <xf numFmtId="43" fontId="11" fillId="0" borderId="19" xfId="65" applyNumberFormat="1" applyFont="1" applyFill="1" applyBorder="1" applyAlignment="1">
      <alignment horizontal="right"/>
    </xf>
    <xf numFmtId="10" fontId="11" fillId="0" borderId="17" xfId="311" applyNumberFormat="1" applyFont="1" applyFill="1" applyBorder="1" applyAlignment="1">
      <alignment horizontal="right"/>
    </xf>
    <xf numFmtId="178" fontId="11" fillId="0" borderId="60" xfId="65" applyNumberFormat="1" applyFont="1" applyFill="1" applyBorder="1" applyAlignment="1">
      <alignment horizontal="right"/>
    </xf>
    <xf numFmtId="43" fontId="11" fillId="0" borderId="45" xfId="65" applyNumberFormat="1" applyFont="1" applyFill="1" applyBorder="1" applyAlignment="1">
      <alignment horizontal="right"/>
    </xf>
    <xf numFmtId="178" fontId="47" fillId="0" borderId="28" xfId="65" applyNumberFormat="1" applyFont="1" applyFill="1" applyBorder="1" applyAlignment="1">
      <alignment horizontal="right"/>
    </xf>
    <xf numFmtId="178" fontId="11" fillId="0" borderId="45" xfId="65" applyNumberFormat="1" applyFont="1" applyFill="1" applyBorder="1" applyAlignment="1">
      <alignment horizontal="right"/>
    </xf>
    <xf numFmtId="179" fontId="11" fillId="0" borderId="63" xfId="65" applyNumberFormat="1" applyFont="1" applyFill="1" applyBorder="1" applyAlignment="1">
      <alignment horizontal="right"/>
    </xf>
    <xf numFmtId="37" fontId="11" fillId="0" borderId="28" xfId="64" applyNumberFormat="1" applyFont="1" applyFill="1" applyBorder="1" applyAlignment="1">
      <alignment horizontal="right"/>
    </xf>
    <xf numFmtId="37" fontId="48" fillId="0" borderId="63" xfId="65" applyNumberFormat="1" applyFont="1" applyFill="1" applyBorder="1" applyAlignment="1">
      <alignment horizontal="right" vertical="top" wrapText="1"/>
    </xf>
    <xf numFmtId="170" fontId="11" fillId="0" borderId="45" xfId="64" applyFont="1" applyFill="1" applyBorder="1" applyAlignment="1">
      <alignment horizontal="right"/>
    </xf>
    <xf numFmtId="178" fontId="49" fillId="0" borderId="63" xfId="65" applyNumberFormat="1" applyFont="1" applyFill="1" applyBorder="1" applyAlignment="1">
      <alignment horizontal="right" vertical="center" wrapText="1"/>
    </xf>
    <xf numFmtId="178" fontId="49" fillId="0" borderId="45" xfId="65" applyNumberFormat="1" applyFont="1" applyFill="1" applyBorder="1" applyAlignment="1">
      <alignment horizontal="right" vertical="center" wrapText="1"/>
    </xf>
    <xf numFmtId="170" fontId="11" fillId="0" borderId="60" xfId="64" applyFont="1" applyFill="1" applyBorder="1" applyAlignment="1"/>
    <xf numFmtId="170" fontId="11" fillId="0" borderId="60" xfId="64" applyFont="1" applyFill="1" applyBorder="1" applyAlignment="1">
      <alignment horizontal="right"/>
    </xf>
    <xf numFmtId="178" fontId="7" fillId="0" borderId="18" xfId="65" applyNumberFormat="1" applyFont="1" applyFill="1" applyBorder="1" applyAlignment="1"/>
    <xf numFmtId="178" fontId="90" fillId="0" borderId="37" xfId="65" applyNumberFormat="1" applyFont="1" applyFill="1" applyBorder="1" applyAlignment="1"/>
    <xf numFmtId="178" fontId="7" fillId="0" borderId="28" xfId="65" applyNumberFormat="1" applyFont="1" applyFill="1" applyBorder="1" applyAlignment="1"/>
    <xf numFmtId="170" fontId="48" fillId="0" borderId="0" xfId="64" applyFont="1" applyFill="1"/>
    <xf numFmtId="223" fontId="48" fillId="0" borderId="0" xfId="0" applyNumberFormat="1" applyFont="1"/>
    <xf numFmtId="43" fontId="11" fillId="0" borderId="70" xfId="65" applyNumberFormat="1" applyFont="1" applyFill="1" applyBorder="1" applyAlignment="1"/>
    <xf numFmtId="171" fontId="8" fillId="0" borderId="0" xfId="64" applyNumberFormat="1" applyFont="1" applyBorder="1" applyAlignment="1">
      <alignment horizontal="right"/>
    </xf>
    <xf numFmtId="10" fontId="11" fillId="0" borderId="37" xfId="311" applyNumberFormat="1" applyFont="1" applyFill="1" applyBorder="1" applyAlignment="1">
      <alignment horizontal="right"/>
    </xf>
    <xf numFmtId="10" fontId="11" fillId="0" borderId="63" xfId="311" applyNumberFormat="1" applyFont="1" applyFill="1" applyBorder="1" applyAlignment="1">
      <alignment horizontal="right"/>
    </xf>
    <xf numFmtId="178" fontId="173" fillId="0" borderId="19" xfId="65" applyNumberFormat="1" applyFont="1" applyFill="1" applyBorder="1" applyAlignment="1">
      <alignment horizontal="right"/>
    </xf>
    <xf numFmtId="43" fontId="173" fillId="0" borderId="18" xfId="65" applyNumberFormat="1" applyFont="1" applyFill="1" applyBorder="1" applyAlignment="1">
      <alignment horizontal="right"/>
    </xf>
    <xf numFmtId="37" fontId="173" fillId="0" borderId="18" xfId="64" applyNumberFormat="1" applyFont="1" applyFill="1" applyBorder="1" applyAlignment="1">
      <alignment horizontal="right"/>
    </xf>
    <xf numFmtId="43" fontId="173" fillId="0" borderId="19" xfId="65" applyNumberFormat="1" applyFont="1" applyFill="1" applyBorder="1" applyAlignment="1"/>
    <xf numFmtId="170" fontId="173" fillId="0" borderId="19" xfId="64" applyFont="1" applyFill="1" applyBorder="1" applyAlignment="1">
      <alignment wrapText="1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41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center"/>
    </xf>
    <xf numFmtId="0" fontId="5" fillId="0" borderId="41" xfId="0" applyFont="1" applyFill="1" applyBorder="1" applyAlignment="1">
      <alignment horizontal="center"/>
    </xf>
    <xf numFmtId="172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170" fontId="55" fillId="0" borderId="0" xfId="64" applyFont="1" applyAlignment="1">
      <alignment horizontal="center" vertical="center"/>
    </xf>
    <xf numFmtId="170" fontId="55" fillId="32" borderId="0" xfId="64" applyFont="1" applyFill="1" applyAlignment="1" applyProtection="1">
      <alignment horizontal="left" vertical="center"/>
      <protection locked="0"/>
    </xf>
    <xf numFmtId="170" fontId="55" fillId="32" borderId="0" xfId="64" applyFont="1" applyFill="1" applyAlignment="1" applyProtection="1">
      <alignment horizontal="center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70" fontId="55" fillId="38" borderId="0" xfId="69" applyFont="1" applyFill="1" applyAlignment="1" applyProtection="1">
      <alignment horizontal="center"/>
      <protection locked="0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70" fontId="3" fillId="22" borderId="32" xfId="87" applyFont="1" applyFill="1" applyBorder="1" applyAlignment="1" applyProtection="1">
      <alignment horizontal="center"/>
      <protection locked="0"/>
    </xf>
    <xf numFmtId="170" fontId="3" fillId="22" borderId="12" xfId="87" applyFont="1" applyFill="1" applyBorder="1" applyAlignment="1" applyProtection="1">
      <alignment horizontal="center"/>
      <protection locked="0"/>
    </xf>
    <xf numFmtId="0" fontId="82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42" xfId="0" applyFont="1" applyBorder="1" applyAlignment="1">
      <alignment horizontal="center" vertical="top" wrapText="1"/>
    </xf>
    <xf numFmtId="0" fontId="45" fillId="0" borderId="43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50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61" xfId="0" applyFont="1" applyBorder="1" applyAlignment="1">
      <alignment horizontal="center" vertical="top" wrapText="1"/>
    </xf>
    <xf numFmtId="0" fontId="46" fillId="0" borderId="27" xfId="0" applyFont="1" applyBorder="1" applyAlignment="1">
      <alignment horizontal="center" vertical="top" wrapText="1"/>
    </xf>
    <xf numFmtId="0" fontId="49" fillId="0" borderId="44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center" vertical="top" wrapText="1"/>
    </xf>
    <xf numFmtId="0" fontId="46" fillId="0" borderId="44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5" fillId="0" borderId="42" xfId="0" applyFont="1" applyBorder="1" applyAlignment="1">
      <alignment horizontal="center"/>
    </xf>
    <xf numFmtId="0" fontId="45" fillId="0" borderId="43" xfId="0" applyFont="1" applyBorder="1" applyAlignment="1">
      <alignment horizontal="center"/>
    </xf>
    <xf numFmtId="0" fontId="46" fillId="0" borderId="44" xfId="0" applyFont="1" applyBorder="1" applyAlignment="1">
      <alignment horizontal="center"/>
    </xf>
    <xf numFmtId="0" fontId="46" fillId="0" borderId="41" xfId="0" applyFont="1" applyBorder="1" applyAlignment="1">
      <alignment horizontal="center"/>
    </xf>
    <xf numFmtId="0" fontId="45" fillId="0" borderId="0" xfId="0" applyFont="1" applyAlignment="1">
      <alignment horizontal="left"/>
    </xf>
    <xf numFmtId="0" fontId="46" fillId="0" borderId="38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5" fillId="37" borderId="42" xfId="0" applyFont="1" applyFill="1" applyBorder="1" applyAlignment="1">
      <alignment horizontal="center"/>
    </xf>
    <xf numFmtId="0" fontId="45" fillId="37" borderId="43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49" fillId="37" borderId="46" xfId="0" applyFont="1" applyFill="1" applyBorder="1" applyAlignment="1">
      <alignment horizontal="center"/>
    </xf>
    <xf numFmtId="0" fontId="49" fillId="37" borderId="47" xfId="0" applyFont="1" applyFill="1" applyBorder="1" applyAlignment="1">
      <alignment horizontal="center"/>
    </xf>
    <xf numFmtId="0" fontId="49" fillId="37" borderId="48" xfId="0" applyFont="1" applyFill="1" applyBorder="1" applyAlignment="1">
      <alignment horizontal="center"/>
    </xf>
    <xf numFmtId="0" fontId="49" fillId="37" borderId="42" xfId="0" applyFont="1" applyFill="1" applyBorder="1" applyAlignment="1">
      <alignment horizontal="center"/>
    </xf>
    <xf numFmtId="0" fontId="49" fillId="37" borderId="43" xfId="0" applyFont="1" applyFill="1" applyBorder="1" applyAlignment="1">
      <alignment horizontal="center"/>
    </xf>
    <xf numFmtId="0" fontId="46" fillId="37" borderId="49" xfId="0" applyFont="1" applyFill="1" applyBorder="1" applyAlignment="1">
      <alignment horizontal="center"/>
    </xf>
    <xf numFmtId="0" fontId="46" fillId="37" borderId="43" xfId="0" applyFont="1" applyFill="1" applyBorder="1" applyAlignment="1">
      <alignment horizontal="center"/>
    </xf>
    <xf numFmtId="14" fontId="46" fillId="29" borderId="0" xfId="185" applyNumberFormat="1" applyFont="1" applyFill="1" applyAlignment="1">
      <alignment horizontal="left" vertical="top" wrapText="1"/>
    </xf>
    <xf numFmtId="0" fontId="91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</cellXfs>
  <cellStyles count="693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h" xfId="606"/>
    <cellStyle name="Thuyet minh" xfId="607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viet" xfId="609"/>
    <cellStyle name="viet2" xfId="610"/>
    <cellStyle name="vnhead1" xfId="611"/>
    <cellStyle name="vnhead3" xfId="612"/>
    <cellStyle name="vntxt1" xfId="613"/>
    <cellStyle name="vntxt2" xfId="614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29010" cy="46566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08" t="s">
        <v>50</v>
      </c>
      <c r="B2" s="309"/>
      <c r="C2" s="309"/>
      <c r="D2" s="309"/>
      <c r="E2" s="309"/>
      <c r="F2" s="309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10" t="s">
        <v>51</v>
      </c>
      <c r="D3" s="310"/>
      <c r="E3" s="310"/>
      <c r="F3" s="310"/>
      <c r="G3" s="310"/>
      <c r="H3" s="310"/>
      <c r="I3" s="310"/>
      <c r="J3" s="310"/>
      <c r="K3" s="310"/>
      <c r="L3" s="310"/>
      <c r="M3" s="311" t="s">
        <v>23</v>
      </c>
      <c r="N3" s="318"/>
      <c r="O3" s="325" t="s">
        <v>24</v>
      </c>
      <c r="P3" s="326"/>
      <c r="Q3" s="311" t="s">
        <v>5</v>
      </c>
      <c r="R3" s="311"/>
      <c r="S3" s="318"/>
      <c r="T3" s="313"/>
      <c r="U3" s="320" t="s">
        <v>26</v>
      </c>
      <c r="V3" s="321"/>
      <c r="W3" s="322" t="s">
        <v>25</v>
      </c>
    </row>
    <row r="4" spans="1:23" ht="12.75" customHeight="1">
      <c r="A4" s="318" t="s">
        <v>27</v>
      </c>
      <c r="B4" s="311" t="s">
        <v>28</v>
      </c>
      <c r="C4" s="311" t="s">
        <v>29</v>
      </c>
      <c r="D4" s="311" t="s">
        <v>30</v>
      </c>
      <c r="E4" s="311" t="s">
        <v>31</v>
      </c>
      <c r="F4" s="311" t="s">
        <v>32</v>
      </c>
      <c r="G4" s="311" t="s">
        <v>33</v>
      </c>
      <c r="H4" s="314" t="s">
        <v>52</v>
      </c>
      <c r="I4" s="311" t="s">
        <v>34</v>
      </c>
      <c r="J4" s="313"/>
      <c r="K4" s="311" t="s">
        <v>35</v>
      </c>
      <c r="L4" s="311" t="s">
        <v>36</v>
      </c>
      <c r="M4" s="311" t="s">
        <v>35</v>
      </c>
      <c r="N4" s="311" t="s">
        <v>37</v>
      </c>
      <c r="O4" s="311" t="s">
        <v>35</v>
      </c>
      <c r="P4" s="311" t="s">
        <v>37</v>
      </c>
      <c r="Q4" s="311" t="s">
        <v>38</v>
      </c>
      <c r="R4" s="311" t="s">
        <v>39</v>
      </c>
      <c r="S4" s="311" t="s">
        <v>36</v>
      </c>
      <c r="T4" s="311" t="s">
        <v>39</v>
      </c>
      <c r="U4" s="314" t="s">
        <v>36</v>
      </c>
      <c r="V4" s="311" t="s">
        <v>39</v>
      </c>
      <c r="W4" s="323"/>
    </row>
    <row r="5" spans="1:23">
      <c r="A5" s="313"/>
      <c r="B5" s="313"/>
      <c r="C5" s="313"/>
      <c r="D5" s="313"/>
      <c r="E5" s="313"/>
      <c r="F5" s="313"/>
      <c r="G5" s="313"/>
      <c r="H5" s="315"/>
      <c r="I5" s="106" t="s">
        <v>40</v>
      </c>
      <c r="J5" s="106" t="s">
        <v>41</v>
      </c>
      <c r="K5" s="313"/>
      <c r="L5" s="313"/>
      <c r="M5" s="313"/>
      <c r="N5" s="313"/>
      <c r="O5" s="313"/>
      <c r="P5" s="313"/>
      <c r="Q5" s="312"/>
      <c r="R5" s="312"/>
      <c r="S5" s="313"/>
      <c r="T5" s="312"/>
      <c r="U5" s="315"/>
      <c r="V5" s="319"/>
      <c r="W5" s="324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16" t="s">
        <v>5</v>
      </c>
      <c r="B179" s="317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V4:V5"/>
    <mergeCell ref="U3:V3"/>
    <mergeCell ref="W3:W5"/>
    <mergeCell ref="Q4:Q5"/>
    <mergeCell ref="M3:N3"/>
    <mergeCell ref="O3:P3"/>
    <mergeCell ref="Q3:T3"/>
    <mergeCell ref="U4:U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32" t="s">
        <v>210</v>
      </c>
      <c r="B1" s="332"/>
      <c r="C1" s="332"/>
      <c r="D1" s="332"/>
      <c r="E1" s="332"/>
      <c r="F1" s="332"/>
      <c r="G1" s="332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33" t="e">
        <f>#REF!</f>
        <v>#REF!</v>
      </c>
      <c r="C2" s="334"/>
      <c r="D2" s="334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31"/>
      <c r="C3" s="331"/>
      <c r="D3" s="331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27">
        <v>41948</v>
      </c>
      <c r="C4" s="327"/>
      <c r="D4" s="327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27">
        <v>41949</v>
      </c>
      <c r="C5" s="327"/>
      <c r="D5" s="327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31">
        <v>111000</v>
      </c>
      <c r="C6" s="331"/>
      <c r="D6" s="331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9">
        <f>+$B$6*$F$7/$C$7</f>
        <v>111000</v>
      </c>
      <c r="C8" s="329"/>
      <c r="D8" s="329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27" t="s">
        <v>226</v>
      </c>
      <c r="C9" s="327"/>
      <c r="D9" s="327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31" t="e">
        <f>VLOOKUP(I11,#REF!,4,0)*1000</f>
        <v>#REF!</v>
      </c>
      <c r="C11" s="331"/>
      <c r="D11" s="331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9" t="e">
        <f>+ ROUND((B11-B19)*F10/C10,0)</f>
        <v>#REF!</v>
      </c>
      <c r="C12" s="329"/>
      <c r="D12" s="329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30" t="s">
        <v>212</v>
      </c>
      <c r="C13" s="330"/>
      <c r="D13" s="330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9">
        <f>+IF($E$13=1,ROUNDDOWN($B$8*$F$10/$C$10,0),IF(MROUND($B$8*$F$10/$C$10,10)-($B$8*$F$10/$C$10)&gt;0,MROUND($B$8*$F$10/$C$10,10)-10,MROUND($B$8*$F$10/$C$10,10)))</f>
        <v>55500</v>
      </c>
      <c r="C14" s="329"/>
      <c r="D14" s="329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9">
        <f>ROUNDDOWN($B$8*$F$10/$C$10,0)-B14</f>
        <v>0</v>
      </c>
      <c r="C15" s="329"/>
      <c r="D15" s="329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30" t="s">
        <v>223</v>
      </c>
      <c r="C16" s="330"/>
      <c r="D16" s="330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31">
        <v>10000</v>
      </c>
      <c r="C17" s="331"/>
      <c r="D17" s="331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9">
        <f>+IF($E$16=1,B17*B15,0)</f>
        <v>0</v>
      </c>
      <c r="C18" s="329"/>
      <c r="D18" s="329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31">
        <v>10000</v>
      </c>
      <c r="C19" s="331"/>
      <c r="D19" s="331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9">
        <f>+B19*B14</f>
        <v>555000000</v>
      </c>
      <c r="C20" s="329"/>
      <c r="D20" s="329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27"/>
      <c r="C21" s="327"/>
      <c r="D21" s="327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28" t="s">
        <v>241</v>
      </c>
      <c r="F23" s="328"/>
      <c r="G23" s="328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  <mergeCell ref="B21:D21"/>
    <mergeCell ref="E23:G23"/>
    <mergeCell ref="B15:D15"/>
    <mergeCell ref="B16:D16"/>
    <mergeCell ref="B17:D17"/>
    <mergeCell ref="B18:D18"/>
    <mergeCell ref="B19:D19"/>
    <mergeCell ref="B20:D20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36" t="s">
        <v>328</v>
      </c>
      <c r="F1" s="336"/>
      <c r="G1" s="337" t="s">
        <v>329</v>
      </c>
      <c r="H1" s="337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38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38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38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35" t="s">
        <v>398</v>
      </c>
      <c r="C62" s="335" t="s">
        <v>310</v>
      </c>
      <c r="D62" s="335" t="s">
        <v>403</v>
      </c>
      <c r="E62" s="339">
        <v>140130</v>
      </c>
      <c r="F62" s="339">
        <v>7</v>
      </c>
      <c r="G62" s="40">
        <v>215002</v>
      </c>
      <c r="H62" s="40">
        <v>0</v>
      </c>
    </row>
    <row r="63" spans="1:9" s="40" customFormat="1">
      <c r="B63" s="335"/>
      <c r="C63" s="335"/>
      <c r="D63" s="335"/>
      <c r="E63" s="339"/>
      <c r="F63" s="339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40" t="s">
        <v>20</v>
      </c>
      <c r="C32" s="340"/>
      <c r="D32" s="340"/>
      <c r="E32" s="340"/>
      <c r="F32" s="340"/>
      <c r="G32" s="340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40" t="s">
        <v>14</v>
      </c>
      <c r="C39" s="340"/>
      <c r="D39" s="340"/>
      <c r="E39" s="340"/>
      <c r="F39" s="340"/>
      <c r="G39" s="340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41"/>
      <c r="E43" s="342"/>
      <c r="F43" s="342"/>
      <c r="G43" s="342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K68"/>
  <sheetViews>
    <sheetView tabSelected="1" topLeftCell="C1" zoomScale="75" zoomScaleNormal="75" workbookViewId="0">
      <selection activeCell="G18" sqref="G18"/>
    </sheetView>
  </sheetViews>
  <sheetFormatPr defaultColWidth="9.140625" defaultRowHeight="15"/>
  <cols>
    <col min="1" max="1" width="2.140625" style="168" customWidth="1"/>
    <col min="2" max="2" width="6.42578125" style="168" customWidth="1"/>
    <col min="3" max="3" width="30.42578125" style="168" customWidth="1"/>
    <col min="4" max="4" width="42.7109375" style="168" customWidth="1"/>
    <col min="5" max="6" width="24.5703125" style="168" customWidth="1"/>
    <col min="7" max="7" width="21.42578125" style="168" customWidth="1"/>
    <col min="8" max="8" width="17.5703125" style="168" bestFit="1" customWidth="1"/>
    <col min="9" max="9" width="14.85546875" style="168" bestFit="1" customWidth="1"/>
    <col min="10" max="10" width="11.85546875" style="168" bestFit="1" customWidth="1"/>
    <col min="11" max="11" width="19" style="168" bestFit="1" customWidth="1"/>
    <col min="12" max="16384" width="9.140625" style="168"/>
  </cols>
  <sheetData>
    <row r="1" spans="1:6" ht="24" customHeight="1">
      <c r="A1" s="343" t="s">
        <v>563</v>
      </c>
      <c r="B1" s="343"/>
      <c r="C1" s="343"/>
      <c r="D1" s="343"/>
      <c r="E1" s="343"/>
      <c r="F1" s="343"/>
    </row>
    <row r="2" spans="1:6" ht="15.75" customHeight="1">
      <c r="A2" s="367" t="s">
        <v>564</v>
      </c>
      <c r="B2" s="367"/>
      <c r="C2" s="367"/>
      <c r="D2" s="367"/>
      <c r="E2" s="367"/>
      <c r="F2" s="367"/>
    </row>
    <row r="3" spans="1:6" ht="19.5" customHeight="1">
      <c r="A3" s="368" t="s">
        <v>584</v>
      </c>
      <c r="B3" s="368"/>
      <c r="C3" s="368"/>
      <c r="D3" s="368"/>
      <c r="E3" s="368"/>
      <c r="F3" s="368"/>
    </row>
    <row r="4" spans="1:6" ht="18" customHeight="1">
      <c r="A4" s="369" t="s">
        <v>565</v>
      </c>
      <c r="B4" s="369"/>
      <c r="C4" s="369"/>
      <c r="D4" s="369"/>
      <c r="E4" s="369"/>
      <c r="F4" s="369"/>
    </row>
    <row r="5" spans="1:6" ht="15.75" customHeight="1">
      <c r="A5" s="169"/>
      <c r="B5" s="169"/>
      <c r="C5" s="169"/>
      <c r="D5" s="169"/>
      <c r="E5" s="169"/>
      <c r="F5" s="169"/>
    </row>
    <row r="6" spans="1:6" ht="15.75" customHeight="1">
      <c r="A6" s="343" t="s">
        <v>566</v>
      </c>
      <c r="B6" s="343"/>
      <c r="C6" s="343"/>
      <c r="D6" s="343"/>
      <c r="E6" s="343"/>
      <c r="F6" s="343"/>
    </row>
    <row r="7" spans="1:6" ht="15.75" customHeight="1">
      <c r="A7" s="343" t="s">
        <v>567</v>
      </c>
      <c r="B7" s="343"/>
      <c r="C7" s="343"/>
      <c r="D7" s="343"/>
      <c r="E7" s="343"/>
      <c r="F7" s="343"/>
    </row>
    <row r="8" spans="1:6" ht="15.75" customHeight="1">
      <c r="A8" s="170"/>
      <c r="B8" s="170"/>
      <c r="C8" s="170"/>
      <c r="D8" s="170"/>
      <c r="E8" s="170"/>
      <c r="F8" s="170"/>
    </row>
    <row r="9" spans="1:6" ht="15.75" customHeight="1">
      <c r="A9" s="170"/>
      <c r="B9" s="170"/>
      <c r="C9" s="166" t="s">
        <v>568</v>
      </c>
      <c r="D9" s="164" t="s">
        <v>569</v>
      </c>
      <c r="E9" s="170"/>
      <c r="F9" s="170"/>
    </row>
    <row r="10" spans="1:6" ht="15.75" customHeight="1">
      <c r="A10" s="170"/>
      <c r="B10" s="170"/>
      <c r="C10" s="171" t="s">
        <v>570</v>
      </c>
      <c r="D10" s="165" t="s">
        <v>571</v>
      </c>
      <c r="E10" s="170"/>
      <c r="F10" s="170"/>
    </row>
    <row r="11" spans="1:6" ht="15.75" customHeight="1">
      <c r="A11" s="170"/>
      <c r="B11" s="170"/>
      <c r="C11" s="170"/>
      <c r="D11" s="170"/>
      <c r="E11" s="170"/>
      <c r="F11" s="170"/>
    </row>
    <row r="12" spans="1:6" ht="15.75" customHeight="1">
      <c r="A12" s="172" t="s">
        <v>532</v>
      </c>
      <c r="B12" s="172"/>
      <c r="C12" s="172"/>
      <c r="D12" s="172" t="s">
        <v>561</v>
      </c>
      <c r="E12" s="173"/>
      <c r="F12" s="173"/>
    </row>
    <row r="13" spans="1:6" ht="15.75" customHeight="1">
      <c r="A13" s="174"/>
      <c r="B13" s="174" t="s">
        <v>533</v>
      </c>
      <c r="C13" s="174"/>
      <c r="D13" s="174" t="s">
        <v>562</v>
      </c>
      <c r="E13" s="173"/>
      <c r="F13" s="173"/>
    </row>
    <row r="14" spans="1:6" s="175" customFormat="1" ht="15.75" customHeight="1">
      <c r="A14" s="172" t="s">
        <v>534</v>
      </c>
      <c r="B14" s="172"/>
      <c r="C14" s="172"/>
      <c r="D14" s="172" t="s">
        <v>535</v>
      </c>
      <c r="E14" s="172"/>
    </row>
    <row r="15" spans="1:6" ht="15.75" customHeight="1">
      <c r="A15" s="173"/>
      <c r="B15" s="174" t="s">
        <v>536</v>
      </c>
      <c r="C15" s="173"/>
      <c r="D15" s="174" t="s">
        <v>537</v>
      </c>
      <c r="E15" s="173"/>
    </row>
    <row r="16" spans="1:6" s="175" customFormat="1" ht="15.75" customHeight="1">
      <c r="A16" s="172" t="s">
        <v>538</v>
      </c>
      <c r="B16" s="172"/>
      <c r="C16" s="172"/>
      <c r="D16" s="172" t="s">
        <v>595</v>
      </c>
    </row>
    <row r="17" spans="1:11" ht="15.75" customHeight="1">
      <c r="A17" s="173"/>
      <c r="B17" s="174" t="s">
        <v>539</v>
      </c>
      <c r="C17" s="173"/>
      <c r="D17" s="174" t="s">
        <v>596</v>
      </c>
    </row>
    <row r="18" spans="1:11" s="175" customFormat="1" ht="15.75" customHeight="1">
      <c r="A18" s="362" t="s">
        <v>572</v>
      </c>
      <c r="B18" s="362"/>
      <c r="C18" s="362"/>
      <c r="D18" s="161" t="str">
        <f>"Từ ngày "&amp;TEXT(G18,"dd/mm/yyyy")&amp;" đến "&amp;TEXT(G19,"dd/mm/yyyy")</f>
        <v>Từ ngày 01/04/2024 đến 07/04/2024</v>
      </c>
      <c r="G18" s="176">
        <v>45383</v>
      </c>
    </row>
    <row r="19" spans="1:11" ht="15.75" customHeight="1">
      <c r="A19" s="177"/>
      <c r="B19" s="178" t="s">
        <v>573</v>
      </c>
      <c r="C19" s="177"/>
      <c r="D19" s="162" t="str">
        <f>"From "&amp;TEXT(G18,"dd/mm/yyyy")&amp;" to "&amp;TEXT(G19,"dd/mm/yyyy")</f>
        <v>From 01/04/2024 to 07/04/2024</v>
      </c>
      <c r="G19" s="176">
        <f>G18+6</f>
        <v>45389</v>
      </c>
      <c r="H19" s="179"/>
    </row>
    <row r="20" spans="1:11" ht="15.75" customHeight="1">
      <c r="A20" s="180">
        <v>5</v>
      </c>
      <c r="B20" s="180" t="s">
        <v>582</v>
      </c>
      <c r="C20" s="180"/>
      <c r="D20" s="181">
        <f>G19+1</f>
        <v>45390</v>
      </c>
      <c r="E20" s="182"/>
      <c r="F20" s="182"/>
      <c r="G20" s="176"/>
      <c r="H20" s="176"/>
    </row>
    <row r="21" spans="1:11" ht="15.75" customHeight="1">
      <c r="A21" s="177"/>
      <c r="B21" s="178" t="s">
        <v>583</v>
      </c>
      <c r="C21" s="177"/>
      <c r="D21" s="377">
        <f>D20</f>
        <v>45390</v>
      </c>
      <c r="E21" s="377"/>
      <c r="F21" s="377"/>
      <c r="G21" s="377"/>
      <c r="H21" s="176"/>
    </row>
    <row r="22" spans="1:11" ht="15.75" customHeight="1" thickBot="1">
      <c r="A22" s="180"/>
      <c r="B22" s="180"/>
      <c r="C22" s="180"/>
      <c r="D22" s="180"/>
      <c r="E22" s="180"/>
      <c r="F22" s="183" t="s">
        <v>540</v>
      </c>
      <c r="H22" s="179"/>
    </row>
    <row r="23" spans="1:11" ht="15.75" customHeight="1">
      <c r="A23" s="370" t="s">
        <v>531</v>
      </c>
      <c r="B23" s="371"/>
      <c r="C23" s="372" t="s">
        <v>541</v>
      </c>
      <c r="D23" s="371"/>
      <c r="E23" s="184" t="s">
        <v>542</v>
      </c>
      <c r="F23" s="272" t="s">
        <v>560</v>
      </c>
      <c r="H23" s="179"/>
      <c r="K23" s="185"/>
    </row>
    <row r="24" spans="1:11" ht="15.75" customHeight="1">
      <c r="A24" s="373" t="s">
        <v>27</v>
      </c>
      <c r="B24" s="374"/>
      <c r="C24" s="375" t="s">
        <v>330</v>
      </c>
      <c r="D24" s="376"/>
      <c r="E24" s="186" t="s">
        <v>543</v>
      </c>
      <c r="F24" s="273" t="s">
        <v>559</v>
      </c>
      <c r="H24" s="179"/>
      <c r="K24" s="185"/>
    </row>
    <row r="25" spans="1:11" ht="15.75" customHeight="1">
      <c r="A25" s="187"/>
      <c r="B25" s="188"/>
      <c r="C25" s="189"/>
      <c r="D25" s="189"/>
      <c r="E25" s="190">
        <f>G19</f>
        <v>45389</v>
      </c>
      <c r="F25" s="191">
        <f>+G18-1</f>
        <v>45382</v>
      </c>
      <c r="G25" s="192"/>
      <c r="H25" s="179"/>
      <c r="K25" s="185"/>
    </row>
    <row r="26" spans="1:11" ht="15.75" customHeight="1">
      <c r="A26" s="365" t="s">
        <v>574</v>
      </c>
      <c r="B26" s="366"/>
      <c r="C26" s="193" t="s">
        <v>544</v>
      </c>
      <c r="D26" s="193"/>
      <c r="E26" s="194"/>
      <c r="F26" s="274"/>
      <c r="H26" s="179"/>
      <c r="K26" s="195"/>
    </row>
    <row r="27" spans="1:11" ht="15.75" customHeight="1">
      <c r="A27" s="196"/>
      <c r="B27" s="197"/>
      <c r="C27" s="198" t="s">
        <v>545</v>
      </c>
      <c r="D27" s="199"/>
      <c r="E27" s="294"/>
      <c r="F27" s="277"/>
      <c r="H27" s="200"/>
      <c r="K27" s="195"/>
    </row>
    <row r="28" spans="1:11" ht="15.75" customHeight="1">
      <c r="A28" s="358">
        <v>1</v>
      </c>
      <c r="B28" s="359"/>
      <c r="C28" s="201" t="s">
        <v>546</v>
      </c>
      <c r="D28" s="202"/>
      <c r="E28" s="295"/>
      <c r="F28" s="296"/>
      <c r="H28" s="203"/>
      <c r="K28" s="195"/>
    </row>
    <row r="29" spans="1:11" ht="15.75" customHeight="1">
      <c r="A29" s="204"/>
      <c r="B29" s="205"/>
      <c r="C29" s="206" t="s">
        <v>547</v>
      </c>
      <c r="D29" s="207"/>
      <c r="E29" s="276"/>
      <c r="F29" s="277"/>
      <c r="H29" s="203"/>
      <c r="K29" s="195"/>
    </row>
    <row r="30" spans="1:11" ht="15.75" customHeight="1">
      <c r="A30" s="360">
        <v>1.1000000000000001</v>
      </c>
      <c r="B30" s="361"/>
      <c r="C30" s="208" t="s">
        <v>586</v>
      </c>
      <c r="D30" s="209"/>
      <c r="E30" s="163">
        <f>F34</f>
        <v>150824701657</v>
      </c>
      <c r="F30" s="282">
        <v>146903930766</v>
      </c>
      <c r="G30" s="210"/>
      <c r="H30" s="211"/>
      <c r="I30" s="210"/>
      <c r="J30" s="210"/>
      <c r="K30" s="185"/>
    </row>
    <row r="31" spans="1:11" ht="15.75" customHeight="1">
      <c r="A31" s="363">
        <v>1.2</v>
      </c>
      <c r="B31" s="364"/>
      <c r="C31" s="212" t="s">
        <v>587</v>
      </c>
      <c r="D31" s="213"/>
      <c r="E31" s="261">
        <f>F35</f>
        <v>12895.99</v>
      </c>
      <c r="F31" s="283">
        <v>12793.28</v>
      </c>
      <c r="G31" s="210"/>
      <c r="H31" s="211"/>
      <c r="I31" s="210"/>
      <c r="J31" s="210"/>
      <c r="K31" s="185"/>
    </row>
    <row r="32" spans="1:11" ht="15.75" customHeight="1">
      <c r="A32" s="358">
        <v>2</v>
      </c>
      <c r="B32" s="359"/>
      <c r="C32" s="201" t="s">
        <v>548</v>
      </c>
      <c r="D32" s="202"/>
      <c r="E32" s="262"/>
      <c r="F32" s="284"/>
      <c r="G32" s="210"/>
      <c r="H32" s="211"/>
      <c r="I32" s="210"/>
      <c r="J32" s="210"/>
      <c r="K32" s="185"/>
    </row>
    <row r="33" spans="1:11" ht="15.75" customHeight="1">
      <c r="A33" s="214"/>
      <c r="B33" s="215"/>
      <c r="C33" s="212" t="s">
        <v>549</v>
      </c>
      <c r="D33" s="207"/>
      <c r="E33" s="263"/>
      <c r="F33" s="285"/>
      <c r="G33" s="210"/>
      <c r="H33" s="211"/>
      <c r="I33" s="210"/>
      <c r="J33" s="210"/>
      <c r="K33" s="185"/>
    </row>
    <row r="34" spans="1:11" ht="15.75" customHeight="1">
      <c r="A34" s="360">
        <v>2.1</v>
      </c>
      <c r="B34" s="361"/>
      <c r="C34" s="208" t="s">
        <v>588</v>
      </c>
      <c r="D34" s="209"/>
      <c r="E34" s="303">
        <v>152728231697</v>
      </c>
      <c r="F34" s="282">
        <v>150824701657</v>
      </c>
      <c r="G34" s="210"/>
      <c r="H34" s="211"/>
      <c r="I34" s="210"/>
      <c r="J34" s="210"/>
      <c r="K34" s="216"/>
    </row>
    <row r="35" spans="1:11" ht="15.75" customHeight="1">
      <c r="A35" s="363">
        <v>2.2000000000000002</v>
      </c>
      <c r="B35" s="364"/>
      <c r="C35" s="217" t="s">
        <v>589</v>
      </c>
      <c r="D35" s="207"/>
      <c r="E35" s="304">
        <v>12368.75</v>
      </c>
      <c r="F35" s="283">
        <v>12895.99</v>
      </c>
      <c r="G35" s="210"/>
      <c r="H35" s="211"/>
      <c r="I35" s="210"/>
      <c r="J35" s="210"/>
    </row>
    <row r="36" spans="1:11" ht="15.75" customHeight="1">
      <c r="A36" s="345">
        <v>3</v>
      </c>
      <c r="B36" s="346"/>
      <c r="C36" s="218" t="s">
        <v>577</v>
      </c>
      <c r="D36" s="219"/>
      <c r="E36" s="264"/>
      <c r="F36" s="286"/>
      <c r="G36" s="210"/>
      <c r="H36" s="211"/>
      <c r="I36" s="210"/>
      <c r="J36" s="210"/>
    </row>
    <row r="37" spans="1:11" ht="15.75" customHeight="1">
      <c r="A37" s="220"/>
      <c r="B37" s="221"/>
      <c r="C37" s="222" t="s">
        <v>578</v>
      </c>
      <c r="D37" s="223"/>
      <c r="E37" s="275">
        <f>E34-E30</f>
        <v>1903530040</v>
      </c>
      <c r="F37" s="275">
        <f>F34-F30</f>
        <v>3920770891</v>
      </c>
      <c r="G37" s="210"/>
      <c r="H37" s="211"/>
      <c r="I37" s="210"/>
      <c r="J37" s="210"/>
    </row>
    <row r="38" spans="1:11" ht="15.75" customHeight="1">
      <c r="A38" s="347">
        <v>3.1</v>
      </c>
      <c r="B38" s="348"/>
      <c r="C38" s="224" t="s">
        <v>550</v>
      </c>
      <c r="D38" s="225"/>
      <c r="E38" s="264"/>
      <c r="F38" s="286"/>
      <c r="G38" s="210"/>
      <c r="H38" s="211"/>
      <c r="I38" s="210"/>
      <c r="J38" s="210"/>
    </row>
    <row r="39" spans="1:11" ht="15.75" customHeight="1">
      <c r="A39" s="226"/>
      <c r="B39" s="227"/>
      <c r="C39" s="222" t="s">
        <v>551</v>
      </c>
      <c r="D39" s="228"/>
      <c r="E39" s="265">
        <f>E37-E41</f>
        <v>-6387913065</v>
      </c>
      <c r="F39" s="265">
        <f>F37-F41</f>
        <v>1178104589</v>
      </c>
      <c r="G39" s="210"/>
      <c r="H39" s="211"/>
      <c r="I39" s="210"/>
      <c r="J39" s="210"/>
    </row>
    <row r="40" spans="1:11" ht="15.75" customHeight="1">
      <c r="A40" s="349">
        <v>3.2</v>
      </c>
      <c r="B40" s="350"/>
      <c r="C40" s="229" t="s">
        <v>585</v>
      </c>
      <c r="D40" s="230"/>
      <c r="E40" s="266"/>
      <c r="F40" s="287"/>
      <c r="G40" s="210"/>
      <c r="H40" s="211"/>
      <c r="I40" s="210"/>
      <c r="J40" s="210"/>
    </row>
    <row r="41" spans="1:11" ht="15.75" customHeight="1">
      <c r="A41" s="231"/>
      <c r="B41" s="232"/>
      <c r="C41" s="167" t="s">
        <v>580</v>
      </c>
      <c r="D41" s="228"/>
      <c r="E41" s="305">
        <v>8291443105</v>
      </c>
      <c r="F41" s="305">
        <v>2742666302</v>
      </c>
      <c r="G41" s="210"/>
      <c r="H41" s="300"/>
      <c r="I41" s="210"/>
      <c r="J41" s="210"/>
    </row>
    <row r="42" spans="1:11" ht="15.75" customHeight="1">
      <c r="A42" s="349">
        <v>3.3</v>
      </c>
      <c r="B42" s="350"/>
      <c r="C42" s="224" t="s">
        <v>552</v>
      </c>
      <c r="D42" s="225"/>
      <c r="E42" s="267"/>
      <c r="F42" s="288"/>
      <c r="G42" s="210"/>
      <c r="H42" s="211"/>
      <c r="I42" s="210"/>
      <c r="J42" s="210"/>
    </row>
    <row r="43" spans="1:11" ht="15.75" customHeight="1">
      <c r="A43" s="226"/>
      <c r="B43" s="233"/>
      <c r="C43" s="167" t="s">
        <v>553</v>
      </c>
      <c r="D43" s="228"/>
      <c r="E43" s="268"/>
      <c r="F43" s="289"/>
      <c r="G43" s="210"/>
      <c r="H43" s="211"/>
      <c r="I43" s="210"/>
      <c r="J43" s="210"/>
    </row>
    <row r="44" spans="1:11" ht="15.75" customHeight="1">
      <c r="A44" s="345">
        <v>4</v>
      </c>
      <c r="B44" s="351">
        <v>4</v>
      </c>
      <c r="C44" s="234" t="s">
        <v>575</v>
      </c>
      <c r="D44" s="225"/>
      <c r="E44" s="301"/>
      <c r="F44" s="302"/>
      <c r="G44" s="210"/>
      <c r="H44" s="211"/>
      <c r="I44" s="210"/>
      <c r="J44" s="210"/>
    </row>
    <row r="45" spans="1:11" ht="15.75" customHeight="1">
      <c r="A45" s="235"/>
      <c r="B45" s="236"/>
      <c r="C45" s="167" t="s">
        <v>579</v>
      </c>
      <c r="D45" s="228"/>
      <c r="E45" s="269">
        <f>E35/E31-1</f>
        <v>-4.088402674009517E-2</v>
      </c>
      <c r="F45" s="269">
        <f>F35/F31-1</f>
        <v>8.0284336776808018E-3</v>
      </c>
      <c r="G45" s="200"/>
      <c r="H45" s="211"/>
      <c r="I45" s="210"/>
      <c r="J45" s="210"/>
    </row>
    <row r="46" spans="1:11" ht="15.75" customHeight="1">
      <c r="A46" s="345">
        <v>5</v>
      </c>
      <c r="B46" s="351"/>
      <c r="C46" s="237" t="s">
        <v>554</v>
      </c>
      <c r="D46" s="238"/>
      <c r="E46" s="270"/>
      <c r="F46" s="290"/>
      <c r="G46" s="210"/>
      <c r="H46" s="211"/>
      <c r="I46" s="210"/>
      <c r="J46" s="210"/>
    </row>
    <row r="47" spans="1:11" ht="15.75" customHeight="1">
      <c r="A47" s="220"/>
      <c r="B47" s="221"/>
      <c r="C47" s="239" t="s">
        <v>555</v>
      </c>
      <c r="D47" s="240"/>
      <c r="E47" s="271"/>
      <c r="F47" s="291"/>
      <c r="G47" s="210"/>
      <c r="H47" s="211"/>
      <c r="I47" s="210"/>
      <c r="J47" s="210"/>
    </row>
    <row r="48" spans="1:11" ht="15.75" customHeight="1">
      <c r="A48" s="356">
        <v>5.0999999999999996</v>
      </c>
      <c r="B48" s="357"/>
      <c r="C48" s="241" t="s">
        <v>590</v>
      </c>
      <c r="D48" s="209"/>
      <c r="E48" s="307">
        <v>12961.94</v>
      </c>
      <c r="F48" s="292">
        <v>12961.94</v>
      </c>
      <c r="G48" s="210"/>
      <c r="H48" s="211"/>
      <c r="I48" s="210"/>
      <c r="J48" s="210"/>
    </row>
    <row r="49" spans="1:10" ht="15.75" customHeight="1">
      <c r="A49" s="356">
        <v>5.2</v>
      </c>
      <c r="B49" s="357"/>
      <c r="C49" s="242" t="s">
        <v>591</v>
      </c>
      <c r="D49" s="243"/>
      <c r="E49" s="307">
        <v>9646.93</v>
      </c>
      <c r="F49" s="293">
        <v>9646.93</v>
      </c>
      <c r="G49" s="210"/>
      <c r="H49" s="211"/>
      <c r="I49" s="210"/>
      <c r="J49" s="210"/>
    </row>
    <row r="50" spans="1:10" ht="15.75" customHeight="1">
      <c r="A50" s="354">
        <v>6</v>
      </c>
      <c r="B50" s="355"/>
      <c r="C50" s="244" t="s">
        <v>576</v>
      </c>
      <c r="D50" s="245"/>
      <c r="E50" s="278"/>
      <c r="F50" s="279"/>
      <c r="G50" s="210"/>
      <c r="H50" s="211"/>
      <c r="I50" s="210"/>
      <c r="J50" s="210"/>
    </row>
    <row r="51" spans="1:10" ht="15.75" customHeight="1">
      <c r="A51" s="356">
        <v>6.1</v>
      </c>
      <c r="B51" s="357">
        <v>6.1</v>
      </c>
      <c r="C51" s="246" t="s">
        <v>592</v>
      </c>
      <c r="D51" s="247"/>
      <c r="E51" s="306">
        <v>398802.14</v>
      </c>
      <c r="F51" s="299">
        <v>398802.14</v>
      </c>
      <c r="G51" s="298"/>
      <c r="H51" s="211"/>
      <c r="I51" s="210"/>
      <c r="J51" s="210"/>
    </row>
    <row r="52" spans="1:10" ht="15.75" customHeight="1">
      <c r="A52" s="356">
        <v>6.2</v>
      </c>
      <c r="B52" s="357"/>
      <c r="C52" s="208" t="s">
        <v>593</v>
      </c>
      <c r="D52" s="241"/>
      <c r="E52" s="280">
        <f>E51*E35</f>
        <v>4932683969.125</v>
      </c>
      <c r="F52" s="280">
        <f>F51*F35</f>
        <v>5142948409.4186001</v>
      </c>
      <c r="G52" s="297"/>
      <c r="H52" s="211"/>
      <c r="I52" s="210"/>
      <c r="J52" s="210"/>
    </row>
    <row r="53" spans="1:10" ht="15.75" customHeight="1" thickBot="1">
      <c r="A53" s="352">
        <v>6.2</v>
      </c>
      <c r="B53" s="353">
        <v>6.3</v>
      </c>
      <c r="C53" s="248" t="s">
        <v>581</v>
      </c>
      <c r="D53" s="248"/>
      <c r="E53" s="281">
        <f>E52/E34</f>
        <v>3.2297132719450526E-2</v>
      </c>
      <c r="F53" s="281">
        <f>F52/F34</f>
        <v>3.4098846892563428E-2</v>
      </c>
      <c r="G53" s="297"/>
      <c r="H53" s="211"/>
      <c r="I53" s="210"/>
      <c r="J53" s="210"/>
    </row>
    <row r="54" spans="1:10" ht="15.75" customHeight="1">
      <c r="A54" s="249"/>
      <c r="B54" s="249"/>
      <c r="C54" s="249"/>
      <c r="D54" s="249"/>
      <c r="E54" s="250"/>
      <c r="F54" s="250"/>
    </row>
    <row r="55" spans="1:10">
      <c r="B55" s="251"/>
      <c r="C55" s="252" t="s">
        <v>556</v>
      </c>
      <c r="D55" s="252"/>
      <c r="E55" s="344" t="s">
        <v>557</v>
      </c>
      <c r="F55" s="344"/>
    </row>
    <row r="56" spans="1:10">
      <c r="B56" s="251"/>
      <c r="C56" s="253" t="s">
        <v>594</v>
      </c>
      <c r="D56" s="252"/>
      <c r="E56" s="378" t="s">
        <v>558</v>
      </c>
      <c r="F56" s="344"/>
    </row>
    <row r="57" spans="1:10" ht="14.25" customHeight="1">
      <c r="C57" s="254"/>
      <c r="D57" s="254"/>
      <c r="E57" s="174"/>
      <c r="F57" s="174"/>
    </row>
    <row r="58" spans="1:10" ht="14.25" customHeight="1">
      <c r="A58" s="255"/>
      <c r="B58" s="255"/>
    </row>
    <row r="59" spans="1:10" ht="14.25" customHeight="1">
      <c r="A59" s="255"/>
      <c r="B59" s="255"/>
    </row>
    <row r="60" spans="1:10" ht="14.25" customHeight="1">
      <c r="A60" s="255"/>
      <c r="B60" s="255"/>
    </row>
    <row r="61" spans="1:10" ht="14.25" customHeight="1">
      <c r="A61" s="255"/>
      <c r="B61" s="255"/>
    </row>
    <row r="62" spans="1:10" ht="14.25" customHeight="1">
      <c r="A62" s="255"/>
      <c r="B62" s="255"/>
    </row>
    <row r="63" spans="1:10" ht="14.25" customHeight="1">
      <c r="A63" s="255"/>
      <c r="B63" s="255"/>
      <c r="C63" s="253"/>
      <c r="E63" s="379"/>
      <c r="F63" s="379"/>
    </row>
    <row r="64" spans="1:10" ht="14.25" customHeight="1">
      <c r="A64" s="256"/>
      <c r="B64" s="256"/>
      <c r="C64" s="257"/>
      <c r="D64" s="173"/>
      <c r="E64" s="380"/>
      <c r="F64" s="380"/>
    </row>
    <row r="65" spans="1:4" ht="16.5">
      <c r="A65" s="256"/>
      <c r="B65" s="256"/>
      <c r="C65" s="256"/>
      <c r="D65" s="256"/>
    </row>
    <row r="66" spans="1:4" ht="16.5">
      <c r="A66" s="258"/>
      <c r="B66" s="258"/>
      <c r="C66" s="258"/>
      <c r="D66" s="258"/>
    </row>
    <row r="67" spans="1:4" ht="16.5">
      <c r="A67" s="259"/>
      <c r="B67" s="259"/>
      <c r="C67" s="258"/>
      <c r="D67" s="258"/>
    </row>
    <row r="68" spans="1:4" ht="15.75">
      <c r="A68" s="260"/>
      <c r="B68" s="260"/>
    </row>
  </sheetData>
  <mergeCells count="35">
    <mergeCell ref="E56:F56"/>
    <mergeCell ref="E63:F63"/>
    <mergeCell ref="E64:F64"/>
    <mergeCell ref="A40:B40"/>
    <mergeCell ref="A35:B35"/>
    <mergeCell ref="A31:B31"/>
    <mergeCell ref="A28:B28"/>
    <mergeCell ref="A26:B26"/>
    <mergeCell ref="A2:F2"/>
    <mergeCell ref="A3:F3"/>
    <mergeCell ref="A4:F4"/>
    <mergeCell ref="A6:F6"/>
    <mergeCell ref="A7:F7"/>
    <mergeCell ref="A23:B23"/>
    <mergeCell ref="C23:D23"/>
    <mergeCell ref="A24:B24"/>
    <mergeCell ref="C24:D24"/>
    <mergeCell ref="A30:B30"/>
    <mergeCell ref="D21:G21"/>
    <mergeCell ref="A1:F1"/>
    <mergeCell ref="E55:F55"/>
    <mergeCell ref="A36:B36"/>
    <mergeCell ref="A38:B38"/>
    <mergeCell ref="A42:B42"/>
    <mergeCell ref="A46:B46"/>
    <mergeCell ref="A53:B53"/>
    <mergeCell ref="A44:B44"/>
    <mergeCell ref="A50:B50"/>
    <mergeCell ref="A52:B52"/>
    <mergeCell ref="A48:B48"/>
    <mergeCell ref="A49:B49"/>
    <mergeCell ref="A51:B51"/>
    <mergeCell ref="A32:B32"/>
    <mergeCell ref="A34:B34"/>
    <mergeCell ref="A18:C18"/>
  </mergeCells>
  <pageMargins left="0.51181102362204722" right="0.43307086614173229" top="0.39370078740157483" bottom="0.19685039370078741" header="0" footer="0"/>
  <pageSetup paperSize="9" scale="65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NmzV7cITptCX4RZ45FcI8qmZQms=</DigestValue>
    </Reference>
    <Reference Type="http://www.w3.org/2000/09/xmldsig#Object" URI="#idOfficeObject">
      <DigestMethod Algorithm="http://www.w3.org/2000/09/xmldsig#sha1"/>
      <DigestValue>Qmw0h7TgASWFxGNLsuJyWoPxZPM=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ig3/m8I0e6OPxvN8pADqq6ItA4I=</DigestValue>
    </Reference>
  </SignedInfo>
  <SignatureValue>mFuTIf9emPJAeXtr6aTkrAwVyuXhXesUAW6LL80jMuWfB7+ePx0+Q8CjfyNHDCnpOjfZs+f+oZlO
iWDSQV/4bqz5Gp+G9FZIFLceVsmVdsyBeizN7yxnXUguegVNhqw3Xf4fe0vXEEeyfriA1tFFXNOx
6ri4vwIqQrGEqnUXXYo=</SignatureValue>
  <KeyInfo>
    <X509Data>
      <X509Certificate>MIIF+jCCA+KgAwIBAgIQVAEBAYAnJ8R7bPmQhFoGTzANBgkqhkiG9w0BAQUFADBpMQswCQYDVQQGEwJWTjETMBEGA1UEChMKVk5QVCBHcm91cDEeMBwGA1UECxMVVk5QVC1DQSBUcnVzdCBOZXR3b3JrMSUwIwYDVQQDExxWTlBUIENlcnRpZmljYXRpb24gQXV0aG9yaXR5MB4XDTIyMDUxNzA4MjMwMFoXDTI0MDYyNjA4MDIwMFowgdQxCzAJBgNVBAYTAlZOMRIwEAYDVQQIDAlIw4AgTuG7mEkxHDAaBgNVBAcME1F14bqtbiBIb8OgbiBLaeG6v20xbzBtBgNVBAMMZk5Hw4JOIEjDgE5HIFRIxq/GoE5HIE3huqBJIEPhu5QgUEjhuqZOIMSQ4bqmVSBUxq8gVsOAIFBIw4FUIFRSSeG7gk4gVknhu4ZUIE5BTSAtIENISSBOSMOBTkggSMOAIFRIw4BOSDEiMCAGCgmSJomT8ixkAQEMEk1TVDowMTAwMTUwNjE5LTA3MzCBnzANBgkqhkiG9w0BAQEFAAOBjQAwgYkCgYEA3BCtfA+TOhlgO/z1Vw/WrcYQepMGxy3QiWmgdeKd/sPt+JRRskmRf3xfpOWkQY54ZJ1X3FYOMINDjsl83xwq3/xWVhkAFSeoJsZMxSr9U9m8980mfsv0d6ZWEOUzu0FiY0fIMIf+EFL4e43Y7uI3DR0M1HS2jFq+bgdIYCFgfb0CAwEAAaOCAbQwggGwMHAGCCsGAQUFBwEBBGQwYjAyBggrBgEFBQcwAoYmaHR0cDovL3B1Yi52bnB0LWNhLnZuL2NlcnRzL3ZucHRjYS5jZXIwLAYIKwYBBQUHMAGGIGh0dHA6Ly9vY3NwLnZucHQtY2Eudm4vcmVzcG9uZGVyMB0GA1UdDgQWBBQl/UNoeuB4176wGuJi3oV2wI0CDDAMBgNVHRMBAf8EAjAAMB8GA1UdIwQYMBaAFAZpwNXVAooVjUZ96XziaApVrGqvMGgGA1UdIARhMF8wXQYOKwYBBAGB7QMBAQMBAQEwSzAiBggrBgEFBQcCAjAWHhQATwBJAEQALQBTAFQALQAxAC4AMDAlBggrBgEFBQcCARYZaHR0cDovL3B1Yi52bnB0LWNhLnZuL3JwYTAxBgNVHR8EKjAoMCagJKAihiBodHRwOi8vY3JsLnZucHQtY2Eudm4vdm5wdGNhLmNybDAOBgNVHQ8BAf8EBAMCBPAwIAYDVR0lBBkwFwYKKwYBBAGCNwoDDAYJKoZIhvcvAQEFMB8GA1UdEQQYMBaBFGR2Y2suaHRoQGJpZHYuY29tLnZuMA0GCSqGSIb3DQEBBQUAA4ICAQCx2ku7pqm+gaW9wxR5dymu07f1CzpeJX8iHtEYTFuiooTwWNaarqOwoCsNLR9uPyVJ1In7aosPPAgfF5QYGFpBYEqmqBUp1uyjYx5+iHr0W4e5CONZLt/htC+3+XPFgCbslnqKJ6k2WO3yEz/UJWXhrc+56xAQLSbERQdP+++DCuXmTpxx1WvSbfgXPssnTy+DdTLbN1YWoJJPl/Uf7Sm0zT/behBHGcB5tX285ju73JgndKuRfxNJYVzIOU1VfMWpXP6uVcz3MUgsGKTBE99YTWVZistzF5FYmfFyXei8Z61lqpf+roWQHcUusjYehS/tpmFHBcCJM9i01/jny6syOXYhGkxuoHcZJgQaQArhKxvLAffsNPAYTuWzbl7McU4ewBnB4VbNoJtn+Y/SOKita9jw/9X0EabOhCccfsPzBSqbPsKlQyHI2BzN/XiSrt8hLt8WodEJc1i6mISZqAKoLQGyG/lGAuru4Nj1UfWs/C01qQGecx8sdKyIb8oKOiQM4yhkYF9CZAQvEj8faCPhuvNLQRYL6MkMzY9HJiDrrhA0Amw/pbsrWhT1kcGRB5Xy0WrYQ9119nh1p69GkFDmsVOAkFK38czQmHVBriPmPYmdUHFSTeEwazNnoVqv2LrbsjF7vhmsh6bf4nOxxkvYRAypjr3FmX+qsMX7wxTKw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LGZStw/VJYY7fQbCAQkMfPI0srY=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J1jtmoQS87xdUdVVhGM3ye8rU2U=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wzxp2Xh8dZt/S/zsrIl/X6K+s2A=</DigestValue>
      </Reference>
      <Reference URI="/xl/styles.xml?ContentType=application/vnd.openxmlformats-officedocument.spreadsheetml.styles+xml">
        <DigestMethod Algorithm="http://www.w3.org/2000/09/xmldsig#sha1"/>
        <DigestValue>EnY0hBZwFc3y/JsjzATMZNNb9Rk=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5xJKyVMzv+siuEb3+hK/v4Y8noo=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2.xml?ContentType=application/vnd.openxmlformats-officedocument.spreadsheetml.worksheet+xml">
        <DigestMethod Algorithm="http://www.w3.org/2000/09/xmldsig#sha1"/>
        <DigestValue>UPlNW5TW5tz30hBu/1t+6yKuy98=</DigestValue>
      </Reference>
      <Reference URI="/xl/worksheets/sheet3.xml?ContentType=application/vnd.openxmlformats-officedocument.spreadsheetml.worksheet+xml">
        <DigestMethod Algorithm="http://www.w3.org/2000/09/xmldsig#sha1"/>
        <DigestValue>5Hm7sthKwNISQD+YYKLql3KCorA=</DigestValue>
      </Reference>
      <Reference URI="/xl/worksheets/sheet4.xml?ContentType=application/vnd.openxmlformats-officedocument.spreadsheetml.worksheet+xml">
        <DigestMethod Algorithm="http://www.w3.org/2000/09/xmldsig#sha1"/>
        <DigestValue>nFH3VStPqH/Qgjjlku3AyltvpbA=</DigestValue>
      </Reference>
      <Reference URI="/xl/worksheets/sheet5.xml?ContentType=application/vnd.openxmlformats-officedocument.spreadsheetml.worksheet+xml">
        <DigestMethod Algorithm="http://www.w3.org/2000/09/xmldsig#sha1"/>
        <DigestValue>3Ud0nsAvo0lEbP0faai5XlB7FE8=</DigestValue>
      </Reference>
      <Reference URI="/xl/worksheets/sheet6.xml?ContentType=application/vnd.openxmlformats-officedocument.spreadsheetml.worksheet+xml">
        <DigestMethod Algorithm="http://www.w3.org/2000/09/xmldsig#sha1"/>
        <DigestValue>kIgYg9wuEkWqTEsVYBXMRxjfhKw=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2024-04-08T06:47:59Z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2024-04-08T06:47:59Z</xd:SigningTime>
          <xd:SigningCertificate>
            <xd:Cert>
              <xd:CertDigest>
                <DigestMethod Algorithm="http://www.w3.org/2000/09/xmldsig#sha1"/>
                <DigestValue>5inyDscbv4WO7kw+L+P8gChFmC4=</DigestValue>
              </xd:CertDigest>
              <xd:IssuerSerial>
                <X509IssuerName>CN=VNPT Certification Authority, OU=VNPT-CA Trust Network, O=VNPT Group, C=VN</X509IssuerName>
                <X509SerialNumber>111660364344090651478328652561735353935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XPTShO7sCKDoLsd3fXwd66ToSkg=</DigestValue>
    </Reference>
    <Reference Type="http://www.w3.org/2000/09/xmldsig#Object" URI="#idOfficeObject">
      <DigestMethod Algorithm="http://www.w3.org/2000/09/xmldsig#sha1"/>
      <DigestValue>RjyinmnQVgR+gm1breRPeejPmqQ=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J+nFtBw4SxPeVmrjyTXydJ14Ou4=</DigestValue>
    </Reference>
  </SignedInfo>
  <SignatureValue>R24gdG2sKfTj3iuT3H/PPin5mnG9tqmg9k2pPQy69yoowpoqIfTKFVK32aFMfMfpawxVHJwRaeMD
n5KWMxPUuTV+QxrBhtoAXDwVPDZwPQX9j97a+2vppSRArbYFxG8v0nkiczJMpYsrPNIH78e3uItA
QcZc7vHdm6qKPAyqHbw=</SignatureValue>
  <KeyInfo>
    <X509Data>
      <X509Certificate>MIIFxDCCA6ygAwIBAgIQVAEBAUMn3ALkIhCG6T/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+G7lSBQaOG6p24gUXXhuqNuIEzDvSBRdeG7uSBL4bu5IFRoxrDGoW5nMR4wHAYKCZImiZPyLGQBAQwOTVNUOjAxMDI5OTU3NDkwgZ8wDQYJKoZIhvcNAQEBBQADgY0AMIGJAoGBAKrq9WLv8N8p+prUjtV5Kc5GcZ+8r7EX17K57sVKd04eQHHlsSWYLB0ppSIh9qUEA6PKmPDLLps7JwjnbehuXZUex9u7UFZzWeLSDOC70IBtuvY9hpIeu7jhB+ibwfci82kkX13noJihIBNpcPjjGLyLv65ILjlsT/8yhOlM/bMHAgMBAAGjggGzMIIBrzBwBggrBgEFBQcBAQRkMGIwMgYIKwYBBQUHMAKGJmh0dHA6Ly9wdWIudm5wdC1jYS52bi9jZXJ0cy92bnB0Y2EuY2VyMCwGCCsGAQUFBzABhiBodHRwOi8vb2NzcC52bnB0LWNhLnZuL3Jlc3BvbmRlcjAdBgNVHQ4EFgQUKhHAhfEhTLBMYhIBHwBCvpRkvPkwDAYDVR0TAQH/BAIwADAfBgNVHSMEGDAWgBQGacDV1QKKFY1Gfel84mgKVaxqrzBoBgNVHSAEYTBfMF0GDisGAQQBge0DAQEDAQEBMEswIgYIKwYBBQUHAgIwFh4UAE8ASQBEAC0AUwBUAC0AMQAuADAwJQYIKwYBBQUHAgEWGWh0dHA6Ly9wdWIudm5wdC1jYS52bi9ycGEwMQYDVR0fBCowKDAmoCSgIoYgaHR0cDovL2NybC52bnB0LWNhLnZuL3ZucHRjYS5jcmwwDgYDVR0PAQH/BAQDAgTwMCAGA1UdJQQZMBcGCisGAQQBgjcKAwwGCSqGSIb3LwEBBTAeBgNVHREEFzAVgRN0aHV5bG9kdWNAZ21haWwuY29tMA0GCSqGSIb3DQEBBQUAA4ICAQBdMyn51xjm9jjL8Z/83XGeAlqigTQbMnBAI+EhJAD5HnTwXNz+PrbyHVQpfjs3lgkOE2qdhEeM4ZEnbHz1GMqMt9oNeJOyPgpSiswlxpCaii4x0UGA6LUR7qOPbsknnZSHPZybH4QCggC+MxXFUuQ9Fn7E2i0qO3JQQczt6adCzr4vO/el0Xp7QUsM0M6QYojQ04VgMgWX1RyVH05sUpQ8qsOf5XpDFb7qd2C+OX0Sf3TH0juaexrPAGpFwZdCR1JVKKIOp5NLRaQEQIV4xeLVVuIveVF+q1vj0G3Lsum4wGAWKLy/W4mewrUjAXWJSKGXg2bUWz2IPxlRd0RQNXwSX+6ovLH+hKbB85vSuOssQ9H6y4SNGEcb0UXGdBJKoURykf5Gllvt7RpxcPxVj5W91Zhk4dng9liqOQUKqoH6fEKT7otIIPRjR1PQyPJ1ZzV3eORNdo+HSJNV7xPXtBu5jtPxqeFaUvXynnwxeqrYkOSD44HrPyI/HFA4iBdLTxlOrCBp4Yx4Lp/fSdqWBkC1TJOGSSGiTki/9cQtaT/jvVhrELxD+YtsWA21Hs3I760189YvvfqaEQCjkIJxz12NWbJgdJvuUAM68wMoGfugGtFRvaI7Sw4x8hnjkDHWQPPmrAhgeoAmbET4aRgPHIElnGYl3+UcFaDmwbPtQqVLS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LGZStw/VJYY7fQbCAQkMfPI0srY=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J1jtmoQS87xdUdVVhGM3ye8rU2U=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wzxp2Xh8dZt/S/zsrIl/X6K+s2A=</DigestValue>
      </Reference>
      <Reference URI="/xl/styles.xml?ContentType=application/vnd.openxmlformats-officedocument.spreadsheetml.styles+xml">
        <DigestMethod Algorithm="http://www.w3.org/2000/09/xmldsig#sha1"/>
        <DigestValue>EnY0hBZwFc3y/JsjzATMZNNb9Rk=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5xJKyVMzv+siuEb3+hK/v4Y8noo=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2.xml?ContentType=application/vnd.openxmlformats-officedocument.spreadsheetml.worksheet+xml">
        <DigestMethod Algorithm="http://www.w3.org/2000/09/xmldsig#sha1"/>
        <DigestValue>UPlNW5TW5tz30hBu/1t+6yKuy98=</DigestValue>
      </Reference>
      <Reference URI="/xl/worksheets/sheet3.xml?ContentType=application/vnd.openxmlformats-officedocument.spreadsheetml.worksheet+xml">
        <DigestMethod Algorithm="http://www.w3.org/2000/09/xmldsig#sha1"/>
        <DigestValue>5Hm7sthKwNISQD+YYKLql3KCorA=</DigestValue>
      </Reference>
      <Reference URI="/xl/worksheets/sheet4.xml?ContentType=application/vnd.openxmlformats-officedocument.spreadsheetml.worksheet+xml">
        <DigestMethod Algorithm="http://www.w3.org/2000/09/xmldsig#sha1"/>
        <DigestValue>nFH3VStPqH/Qgjjlku3AyltvpbA=</DigestValue>
      </Reference>
      <Reference URI="/xl/worksheets/sheet5.xml?ContentType=application/vnd.openxmlformats-officedocument.spreadsheetml.worksheet+xml">
        <DigestMethod Algorithm="http://www.w3.org/2000/09/xmldsig#sha1"/>
        <DigestValue>3Ud0nsAvo0lEbP0faai5XlB7FE8=</DigestValue>
      </Reference>
      <Reference URI="/xl/worksheets/sheet6.xml?ContentType=application/vnd.openxmlformats-officedocument.spreadsheetml.worksheet+xml">
        <DigestMethod Algorithm="http://www.w3.org/2000/09/xmldsig#sha1"/>
        <DigestValue>kIgYg9wuEkWqTEsVYBXMRxjfhKw=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2024-04-08T10:51:10Z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2024-04-08T10:51:10Z</xd:SigningTime>
          <xd:SigningCertificate>
            <xd:Cert>
              <xd:CertDigest>
                <DigestMethod Algorithm="http://www.w3.org/2000/09/xmldsig#sha1"/>
                <DigestValue>u5v6PWZIlCcDtkIRu0i7bjPBrGc=</DigestValue>
              </xd:CertDigest>
              <xd:IssuerSerial>
                <X509IssuerName>CN=VNPT Certification Authority, OU=VNPT-CA Trust Network, O=VNPT Group, C=VN</X509IssuerName>
                <X509SerialNumber>111660364325212917056436614473894066466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Thi Giang</cp:lastModifiedBy>
  <cp:lastPrinted>2023-06-05T07:07:22Z</cp:lastPrinted>
  <dcterms:created xsi:type="dcterms:W3CDTF">2014-09-25T08:23:57Z</dcterms:created>
  <dcterms:modified xsi:type="dcterms:W3CDTF">2024-04-08T02:10:43Z</dcterms:modified>
</cp:coreProperties>
</file>