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Feb\1. Báo cáo Tháng\TCSME\"/>
    </mc:Choice>
  </mc:AlternateContent>
  <bookViews>
    <workbookView xWindow="0" yWindow="0" windowWidth="24000" windowHeight="7800" tabRatio="944" firstSheet="1" activeTab="1"/>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BCDanhMucDauTu_06029!$A$1:$H$83</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D35" i="11" l="1"/>
  <c r="J9" i="12" l="1"/>
  <c r="L35" i="12"/>
  <c r="E41" i="12"/>
  <c r="D41" i="12"/>
  <c r="F15" i="9" l="1"/>
  <c r="Q19" i="12" l="1"/>
  <c r="Q20" i="12"/>
  <c r="Q21" i="12"/>
  <c r="Q22" i="12"/>
  <c r="Q23" i="12"/>
  <c r="Q24" i="12"/>
  <c r="Q25" i="12"/>
  <c r="Q26" i="12"/>
  <c r="Q27" i="12"/>
  <c r="Q28" i="12"/>
  <c r="Q29" i="12"/>
  <c r="Q30" i="12"/>
  <c r="Q31" i="12"/>
  <c r="Q32" i="12"/>
  <c r="Q33" i="12"/>
  <c r="Q34" i="12"/>
  <c r="Q35" i="12"/>
  <c r="Q36" i="12"/>
  <c r="Q37" i="12"/>
  <c r="Q38" i="12"/>
  <c r="Q39" i="12"/>
  <c r="Q40" i="12"/>
  <c r="Q18" i="12"/>
  <c r="O19" i="12"/>
  <c r="O20" i="12"/>
  <c r="O21" i="12"/>
  <c r="O22" i="12"/>
  <c r="O23" i="12"/>
  <c r="O24" i="12"/>
  <c r="O25" i="12"/>
  <c r="O26" i="12"/>
  <c r="O27" i="12"/>
  <c r="O28" i="12"/>
  <c r="O29" i="12"/>
  <c r="O30" i="12"/>
  <c r="O31" i="12"/>
  <c r="O32" i="12"/>
  <c r="O33" i="12"/>
  <c r="O34" i="12"/>
  <c r="O35" i="12"/>
  <c r="O36" i="12"/>
  <c r="O37" i="12"/>
  <c r="O38" i="12"/>
  <c r="O39" i="12"/>
  <c r="O40" i="12"/>
  <c r="O41" i="12"/>
  <c r="O18" i="12"/>
  <c r="M41" i="12" l="1"/>
  <c r="L20" i="12"/>
  <c r="L21" i="12"/>
  <c r="L22" i="12"/>
  <c r="L23" i="12"/>
  <c r="L24" i="12"/>
  <c r="L25" i="12"/>
  <c r="L26" i="12"/>
  <c r="L27" i="12"/>
  <c r="L28" i="12"/>
  <c r="L29" i="12"/>
  <c r="L30" i="12"/>
  <c r="L31" i="12"/>
  <c r="L32" i="12"/>
  <c r="L33" i="12"/>
  <c r="L36" i="12"/>
  <c r="L37" i="12"/>
  <c r="L38" i="12"/>
  <c r="L39" i="12"/>
  <c r="L40" i="12"/>
  <c r="F17" i="11"/>
  <c r="F18" i="11"/>
  <c r="F19" i="11"/>
  <c r="F20" i="11"/>
  <c r="F21" i="11"/>
  <c r="F22" i="11"/>
  <c r="F23" i="11"/>
  <c r="F24" i="11"/>
  <c r="F25" i="11"/>
  <c r="F26" i="11"/>
  <c r="F27" i="11"/>
  <c r="F28" i="11"/>
  <c r="F29" i="11"/>
  <c r="F30" i="11"/>
  <c r="F31" i="11"/>
  <c r="F32" i="11"/>
  <c r="F33" i="11"/>
  <c r="F34" i="11"/>
  <c r="F16" i="11"/>
  <c r="D9" i="27"/>
  <c r="F42" i="11" l="1"/>
  <c r="F55" i="11" l="1"/>
  <c r="F63" i="11" s="1"/>
  <c r="F53" i="11"/>
  <c r="D38" i="11"/>
  <c r="D44" i="11" s="1"/>
  <c r="F35" i="11"/>
  <c r="F38" i="11" s="1"/>
  <c r="F44" i="11" s="1"/>
  <c r="F16" i="9"/>
  <c r="F17" i="9"/>
  <c r="F18" i="9"/>
  <c r="F19" i="9"/>
  <c r="F24" i="9"/>
  <c r="F25" i="9"/>
  <c r="F30" i="9"/>
  <c r="F36" i="9"/>
  <c r="F38" i="9"/>
  <c r="F40" i="9"/>
  <c r="F42" i="9"/>
  <c r="F43" i="9"/>
  <c r="F44" i="9"/>
  <c r="F45" i="9"/>
  <c r="F46" i="9"/>
  <c r="F47" i="9"/>
  <c r="F50" i="9"/>
  <c r="F54" i="9"/>
  <c r="F55" i="9"/>
  <c r="F56" i="9"/>
  <c r="F57" i="9"/>
  <c r="F64" i="11" l="1"/>
  <c r="G50" i="11" s="1"/>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16" i="9"/>
  <c r="L17" i="9"/>
  <c r="L18" i="9"/>
  <c r="L19" i="9"/>
  <c r="L15" i="9"/>
  <c r="G34" i="11" l="1"/>
  <c r="G22" i="11"/>
  <c r="G27" i="11"/>
  <c r="G18" i="11"/>
  <c r="G29" i="11"/>
  <c r="G16" i="11"/>
  <c r="G33" i="11"/>
  <c r="G17" i="11"/>
  <c r="G28" i="11"/>
  <c r="G23" i="11"/>
  <c r="G19" i="11"/>
  <c r="G24" i="11"/>
  <c r="G30" i="11"/>
  <c r="G31" i="11"/>
  <c r="G32" i="11"/>
  <c r="G26" i="11"/>
  <c r="G25" i="11"/>
  <c r="G21" i="11"/>
  <c r="G20" i="11"/>
  <c r="G38" i="11"/>
  <c r="G42" i="11"/>
  <c r="G56" i="11"/>
  <c r="G57" i="11"/>
  <c r="G63" i="11"/>
  <c r="G53" i="11"/>
  <c r="G55" i="11"/>
  <c r="M40" i="12"/>
  <c r="L19" i="12"/>
  <c r="M39" i="12"/>
  <c r="G44" i="11" l="1"/>
  <c r="G35" i="11"/>
  <c r="G23" i="12"/>
  <c r="G25" i="12" s="1"/>
  <c r="M18" i="12"/>
  <c r="D63" i="17" l="1"/>
  <c r="D60" i="9" s="1"/>
  <c r="D55" i="10" s="1"/>
  <c r="E68" i="11" s="1"/>
  <c r="E23" i="28" s="1"/>
  <c r="D45" i="12" s="1"/>
  <c r="I26" i="8" s="1"/>
  <c r="D29" i="20" s="1"/>
  <c r="E35" i="21" s="1"/>
  <c r="E27" i="22" s="1"/>
  <c r="F36" i="23" s="1"/>
  <c r="A63" i="17"/>
  <c r="A60" i="9" s="1"/>
  <c r="A55" i="10" s="1"/>
  <c r="A68" i="11" s="1"/>
  <c r="A23" i="28" s="1"/>
  <c r="A45" i="12" s="1"/>
  <c r="A26" i="8" s="1"/>
  <c r="A29" i="20" s="1"/>
  <c r="A35" i="21" s="1"/>
  <c r="A27" i="22" s="1"/>
  <c r="A36" i="23" s="1"/>
  <c r="M38" i="12" l="1"/>
  <c r="M20" i="12"/>
  <c r="M21" i="12"/>
  <c r="M22" i="12"/>
  <c r="M23" i="12"/>
  <c r="M24" i="12"/>
  <c r="M25" i="12"/>
  <c r="M26" i="12"/>
  <c r="M27" i="12"/>
  <c r="M28" i="12"/>
  <c r="M29" i="12"/>
  <c r="M30" i="12"/>
  <c r="M31" i="12"/>
  <c r="M32" i="12"/>
  <c r="M33" i="12"/>
  <c r="M34" i="12"/>
  <c r="M35" i="12"/>
  <c r="M36" i="12"/>
  <c r="M37" i="12"/>
  <c r="M19" i="12"/>
  <c r="L46" i="12" l="1"/>
  <c r="I1" i="12" s="1"/>
  <c r="M46" i="12"/>
  <c r="F49" i="17"/>
  <c r="F50" i="17"/>
  <c r="F48" i="17"/>
  <c r="K1" i="12" l="1"/>
  <c r="D23" i="12" s="1"/>
  <c r="G15" i="12"/>
  <c r="D15" i="12" l="1"/>
  <c r="A5" i="12"/>
  <c r="C10" i="12"/>
  <c r="O49" i="16" l="1"/>
  <c r="N49" i="16"/>
  <c r="M49" i="16"/>
  <c r="L49" i="16"/>
  <c r="G21" i="12" l="1"/>
  <c r="D21" i="12" s="1"/>
  <c r="D10" i="28" l="1"/>
  <c r="A5" i="28"/>
  <c r="G18" i="12" l="1"/>
  <c r="D18" i="12" s="1"/>
  <c r="G17" i="12"/>
  <c r="D17" i="12" s="1"/>
  <c r="G16" i="12"/>
  <c r="D16" i="12" s="1"/>
  <c r="B10" i="17" l="1"/>
  <c r="B3" i="19" l="1"/>
  <c r="B4" i="19" l="1"/>
  <c r="G22" i="12" l="1"/>
  <c r="D22" i="12" s="1"/>
  <c r="B5" i="19" l="1"/>
  <c r="A5" i="20"/>
  <c r="A4" i="21" s="1"/>
  <c r="A4" i="23"/>
  <c r="A4" i="22"/>
  <c r="C10" i="20"/>
  <c r="C9" i="21" s="1"/>
  <c r="C9" i="22" s="1"/>
  <c r="C9" i="23" s="1"/>
  <c r="C4" i="19" l="1"/>
  <c r="C3" i="19"/>
  <c r="C6" i="19" l="1"/>
  <c r="C7" i="19"/>
  <c r="B2" i="19" l="1"/>
  <c r="C2" i="19"/>
  <c r="A5" i="8" l="1"/>
  <c r="D10" i="8"/>
  <c r="C10" i="11"/>
  <c r="A5" i="11"/>
  <c r="C10" i="10"/>
  <c r="A5" i="10"/>
  <c r="C10" i="9"/>
  <c r="A5" i="9"/>
  <c r="E12" i="17"/>
  <c r="D12" i="17"/>
  <c r="A5" i="17"/>
  <c r="A5" i="16"/>
  <c r="B10" i="16"/>
  <c r="C5" i="19"/>
</calcChain>
</file>

<file path=xl/sharedStrings.xml><?xml version="1.0" encoding="utf-8"?>
<sst xmlns="http://schemas.openxmlformats.org/spreadsheetml/2006/main" count="1021" uniqueCount="697">
  <si>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</si>
  <si>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</si>
  <si>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</si>
  <si>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</si>
  <si>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</si>
  <si>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</si>
  <si>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</si>
  <si>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</si>
  <si>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</si>
  <si>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</si>
  <si>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</si>
  <si>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</si>
  <si>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</si>
  <si>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</si>
  <si>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</si>
  <si>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</si>
  <si>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</si>
  <si>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</si>
  <si>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</si>
  <si>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</si>
  <si>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</si>
  <si>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</si>
  <si>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</si>
  <si>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</si>
  <si>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</si>
  <si>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</si>
  <si>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</si>
  <si>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</si>
  <si>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</si>
  <si>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</si>
  <si>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</si>
  <si>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</si>
  <si>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</si>
  <si>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</si>
  <si>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</si>
  <si>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</si>
  <si>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</si>
  <si>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</si>
  <si>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</si>
  <si>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</si>
  <si>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</si>
  <si>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</si>
  <si>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</si>
  <si>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</si>
  <si>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</si>
  <si>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</si>
  <si>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</si>
  <si>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</si>
  <si>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</si>
  <si>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</si>
  <si>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</si>
  <si>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</si>
  <si>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</si>
  <si>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</si>
  <si>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</si>
  <si>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</si>
  <si>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</si>
  <si>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</si>
  <si>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</si>
  <si>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</si>
  <si>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</si>
  <si>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</si>
  <si>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</si>
  <si>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</si>
  <si>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</si>
  <si>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</si>
  <si>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</si>
  <si>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</si>
  <si>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</si>
  <si>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</si>
  <si>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</si>
  <si>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</si>
  <si>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</si>
  <si>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</si>
  <si>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</si>
  <si>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</si>
  <si>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</si>
  <si>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</si>
  <si>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</si>
  <si>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</si>
  <si>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</si>
  <si>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</si>
  <si>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</si>
  <si>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</si>
  <si>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</si>
  <si>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</si>
  <si>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</si>
  <si>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</si>
  <si>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</si>
  <si>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</si>
  <si>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</si>
  <si>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</si>
  <si>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</si>
  <si>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</si>
  <si>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</si>
  <si>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</si>
  <si>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</si>
  <si>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</si>
  <si>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</si>
  <si>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</si>
  <si>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</si>
  <si>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</si>
  <si>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</si>
  <si>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</si>
  <si>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</si>
  <si>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</si>
  <si>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</si>
  <si>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</si>
  <si>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</si>
  <si>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</si>
  <si>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</si>
  <si>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</si>
  <si>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</si>
  <si>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</si>
  <si>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</si>
  <si>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</si>
  <si>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</si>
  <si>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</si>
  <si>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</si>
  <si>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</si>
  <si>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</si>
  <si>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</si>
  <si>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</si>
  <si>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</si>
  <si>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</si>
  <si>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</si>
  <si>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</si>
  <si>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</si>
  <si>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</si>
  <si>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</si>
  <si>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</si>
  <si>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</si>
  <si>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</si>
  <si>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</si>
  <si>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</si>
  <si>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</si>
  <si>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</si>
  <si>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</si>
  <si>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</si>
  <si>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</si>
  <si>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</si>
  <si>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</si>
  <si>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</si>
  <si>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</si>
  <si>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</si>
  <si>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</si>
  <si>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</si>
  <si>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</si>
  <si>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</si>
  <si>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</si>
  <si>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</si>
  <si>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</si>
  <si>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</si>
  <si>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</si>
  <si>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</si>
  <si>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</si>
  <si>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</si>
  <si>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</si>
  <si>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</si>
  <si>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</si>
  <si>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</si>
  <si>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</si>
  <si>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</si>
  <si>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</si>
  <si>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</si>
  <si>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</si>
  <si>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</si>
  <si>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</si>
  <si>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</si>
  <si>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</si>
  <si>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</si>
  <si>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</si>
  <si>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</si>
  <si>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</si>
  <si>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</si>
  <si>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</si>
  <si>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</si>
  <si>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</si>
  <si>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</si>
  <si>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</si>
  <si>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</si>
  <si>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</si>
  <si>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</si>
  <si>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</si>
  <si>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</si>
  <si>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</si>
  <si>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</si>
  <si>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</si>
  <si>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</si>
  <si>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</si>
  <si>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</si>
  <si>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</si>
  <si>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</si>
  <si>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</si>
  <si>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</si>
  <si>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</si>
  <si>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</si>
  <si>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</si>
  <si>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</si>
  <si>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</si>
  <si>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</si>
  <si>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</si>
  <si>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</si>
  <si>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</si>
  <si>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</si>
  <si>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</si>
  <si>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</si>
  <si>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</si>
  <si>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</si>
  <si>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</si>
  <si>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</si>
  <si>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</si>
  <si>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</si>
  <si>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</si>
  <si>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</si>
  <si>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</si>
  <si>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</si>
  <si>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</si>
  <si>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</si>
  <si>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</si>
  <si>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</si>
  <si>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</si>
  <si>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</si>
  <si>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</si>
  <si>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</si>
  <si>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</si>
  <si>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</si>
  <si>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</si>
  <si>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</si>
  <si>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</si>
  <si>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</si>
  <si>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</si>
  <si>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</si>
  <si>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</si>
  <si>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</si>
  <si>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</si>
  <si>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</si>
  <si>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</si>
  <si>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</si>
  <si>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</si>
  <si>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</si>
  <si>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</si>
  <si>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</si>
  <si>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</si>
  <si>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</si>
  <si>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</si>
  <si>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</si>
  <si>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</si>
  <si>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</si>
  <si>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</si>
  <si>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</si>
  <si>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</si>
  <si>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</si>
  <si>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</si>
  <si>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</si>
  <si>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</si>
  <si>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</si>
  <si>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</si>
  <si>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</si>
  <si>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</si>
  <si>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</si>
  <si>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</si>
  <si>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</si>
  <si>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</si>
  <si>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</si>
  <si>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</si>
  <si>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</si>
  <si>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</si>
  <si>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</si>
  <si>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</si>
  <si>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</si>
  <si>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</si>
  <si>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</si>
  <si>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</si>
  <si>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</si>
  <si>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</si>
  <si>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</si>
  <si>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</si>
  <si>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</si>
  <si>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</si>
  <si>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</si>
  <si>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</si>
  <si>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</si>
  <si>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</si>
  <si>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</si>
  <si>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</si>
  <si>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</si>
  <si>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</si>
  <si>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</si>
  <si>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</si>
  <si>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</si>
  <si>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</si>
  <si>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</si>
  <si>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</si>
  <si>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</si>
  <si>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</si>
  <si>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</si>
  <si>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</si>
  <si>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</si>
  <si>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</si>
  <si>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</si>
  <si>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</si>
  <si>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</si>
  <si>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</si>
  <si>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</si>
  <si>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</si>
  <si>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</si>
  <si>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</si>
  <si>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</si>
  <si>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</si>
  <si>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</si>
  <si>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</si>
  <si>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</si>
  <si>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</si>
  <si>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</si>
  <si>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</si>
  <si>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</si>
  <si>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</si>
  <si>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</si>
  <si>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</si>
  <si>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</si>
  <si>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</si>
  <si>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</si>
  <si>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</si>
  <si>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</si>
  <si>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</si>
  <si>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</si>
  <si>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</si>
  <si>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</si>
  <si>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</si>
  <si>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</si>
  <si>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</si>
  <si>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</si>
  <si>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</si>
  <si>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</si>
  <si>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</si>
  <si>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</si>
  <si>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</si>
  <si>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</si>
  <si>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</si>
  <si>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</si>
  <si>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</si>
  <si>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</si>
  <si>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</si>
  <si>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</si>
  <si>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</si>
  <si>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</si>
  <si>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</si>
  <si>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</si>
  <si>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</si>
  <si>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</si>
  <si>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</si>
  <si>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</si>
  <si>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</si>
  <si>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</si>
  <si>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</si>
  <si>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</si>
  <si>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</si>
  <si>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</si>
  <si>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</si>
  <si>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</si>
  <si>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</si>
  <si>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</si>
  <si>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</si>
  <si>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</si>
  <si>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</si>
  <si>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</si>
  <si>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</si>
  <si>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</si>
  <si>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</si>
  <si>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</si>
  <si>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</si>
  <si>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</si>
  <si>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</si>
  <si>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</si>
  <si>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</si>
  <si>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</si>
  <si>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</si>
  <si>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</si>
  <si>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</si>
  <si>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</si>
  <si>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</si>
  <si>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</si>
  <si>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</si>
  <si>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</si>
  <si>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</si>
  <si>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</si>
  <si>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</si>
  <si>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</si>
  <si>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</si>
  <si>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</si>
  <si>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</si>
  <si>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</si>
  <si>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</si>
  <si>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</si>
  <si>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</si>
  <si>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</si>
  <si>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</si>
  <si>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</si>
  <si>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</si>
  <si>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</si>
  <si>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</si>
  <si>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</si>
  <si>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</si>
  <si>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</si>
  <si>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</si>
  <si>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</si>
  <si>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</si>
  <si>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</si>
  <si>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</si>
  <si>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</si>
  <si>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</si>
  <si>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</si>
  <si>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</si>
  <si>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</si>
  <si>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</si>
  <si>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</si>
  <si>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</si>
  <si>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</si>
  <si>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</si>
  <si>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</si>
  <si>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</si>
  <si>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</si>
  <si>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</si>
  <si>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</si>
  <si>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</si>
  <si>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</si>
  <si>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</si>
  <si>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</si>
  <si>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</si>
  <si>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</si>
  <si>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</si>
  <si>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</si>
  <si>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</si>
  <si>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</si>
  <si>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</si>
  <si>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</si>
  <si>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</si>
  <si>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</si>
  <si>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</si>
  <si>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</si>
  <si>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</si>
  <si>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</si>
  <si>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</si>
  <si>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</si>
  <si>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</si>
  <si>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</si>
  <si>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</si>
  <si>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</si>
  <si>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</si>
  <si>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</si>
  <si>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</si>
  <si>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</si>
  <si>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</si>
  <si>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</si>
  <si>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</si>
  <si>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</si>
  <si>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</si>
  <si>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</si>
  <si>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</si>
  <si>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</si>
  <si>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</si>
  <si>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</si>
  <si>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</si>
  <si>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</si>
  <si>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</si>
  <si>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</si>
  <si>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</si>
  <si>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</si>
  <si>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</si>
  <si>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</si>
  <si>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</si>
  <si>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</si>
  <si>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</si>
  <si>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</si>
  <si>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</si>
  <si>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</si>
  <si>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</si>
  <si>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</si>
  <si>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</si>
  <si>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</si>
  <si>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</si>
  <si>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</si>
  <si>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</si>
  <si>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</si>
  <si>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</si>
  <si>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</si>
  <si>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</si>
  <si>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</si>
  <si>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</si>
  <si>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</si>
  <si>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</si>
  <si>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</si>
  <si>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</si>
  <si>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</si>
  <si>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</si>
  <si>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</si>
  <si>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</si>
  <si>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</si>
  <si>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</si>
  <si>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</si>
  <si>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</si>
  <si>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</si>
  <si>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</si>
  <si>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</si>
  <si>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</si>
  <si>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</si>
  <si>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</si>
  <si>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</si>
  <si>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</si>
  <si>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</si>
  <si>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</si>
  <si>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</si>
  <si>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</si>
  <si>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</si>
  <si>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</si>
  <si>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</si>
  <si>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</si>
  <si>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</si>
  <si>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</si>
  <si>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</si>
  <si>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</si>
  <si>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</si>
  <si>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</si>
  <si>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</si>
  <si>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</si>
  <si>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</si>
  <si>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</si>
  <si>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</si>
  <si>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</si>
  <si>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</si>
  <si>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</si>
  <si>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</si>
  <si>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</si>
  <si>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</si>
  <si>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</si>
  <si>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</si>
  <si>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</si>
  <si>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</si>
  <si>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</si>
  <si>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</si>
  <si>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</si>
  <si>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</si>
  <si>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</si>
  <si>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</si>
  <si>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</si>
  <si>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</si>
  <si>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</si>
  <si>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</si>
  <si>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</si>
  <si>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</si>
  <si>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</si>
  <si>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</si>
  <si>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</si>
  <si>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</si>
  <si>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</si>
  <si>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</si>
  <si>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</si>
  <si>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</si>
  <si>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</si>
  <si>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</si>
  <si>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</si>
  <si>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</si>
  <si>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</si>
  <si>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</si>
  <si>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</si>
  <si>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</si>
  <si>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</si>
  <si>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</si>
  <si>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</si>
  <si>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</si>
  <si>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</si>
  <si>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</si>
  <si>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</si>
  <si>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</si>
  <si>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</si>
  <si>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</si>
  <si>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</si>
  <si>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</si>
  <si>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</si>
  <si>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</si>
  <si>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</si>
  <si>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</si>
  <si>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</si>
  <si>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</si>
  <si>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</si>
  <si>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</si>
  <si>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</si>
  <si>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</si>
  <si>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</si>
  <si>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</si>
  <si>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</si>
  <si>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</si>
  <si>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</si>
  <si>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</si>
  <si>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</si>
  <si>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</si>
  <si>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</si>
  <si>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</si>
  <si>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</si>
  <si>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</si>
  <si>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</si>
  <si>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</si>
  <si>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</si>
  <si>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</si>
  <si>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</si>
  <si>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</si>
  <si>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</si>
  <si>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</si>
  <si>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</si>
  <si>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</si>
  <si>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</si>
  <si>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</si>
  <si>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</si>
  <si>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</si>
  <si>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</si>
  <si>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</si>
  <si>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</si>
  <si>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</si>
  <si>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</si>
  <si>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</si>
  <si>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</si>
  <si>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</si>
  <si>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</si>
  <si>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</si>
  <si>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</si>
  <si>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</si>
  <si>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</si>
  <si>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</si>
  <si>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</si>
  <si>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</si>
  <si>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</si>
  <si>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</si>
  <si>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</si>
  <si>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</si>
  <si>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</si>
  <si>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</si>
  <si>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</si>
  <si>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</si>
  <si>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</si>
  <si>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</si>
  <si>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</si>
  <si>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</si>
  <si>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</si>
  <si>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</si>
  <si>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</si>
  <si>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</si>
  <si>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</si>
  <si>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</si>
  <si>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</si>
  <si>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</si>
  <si>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</si>
  <si>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</si>
  <si>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</si>
  <si>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</si>
  <si>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MUA+BAN</t>
  </si>
  <si>
    <t>NAM TRUOC</t>
  </si>
  <si>
    <t>Năm 2024
Year 2024</t>
  </si>
  <si>
    <t>KỲ BÁO CÁO/ THIS PERIOD
31/01/2024</t>
  </si>
  <si>
    <t xml:space="preserve"> - </t>
  </si>
  <si>
    <r>
      <t xml:space="preserve">Quyền mua  HCM
</t>
    </r>
    <r>
      <rPr>
        <i/>
        <sz val="10"/>
        <rFont val="Tahoma"/>
        <family val="2"/>
      </rPr>
      <t>Rights</t>
    </r>
  </si>
  <si>
    <t>quyền mua</t>
  </si>
  <si>
    <t>Tháng 02 năm 2024/February 2024</t>
  </si>
  <si>
    <t>Tại ngày 29 tháng 02 năm 2024/As at 29 Feb 2024</t>
  </si>
  <si>
    <r>
      <rPr>
        <b/>
        <sz val="8"/>
        <rFont val="Tahoma"/>
        <family val="2"/>
      </rPr>
      <t>Ngày 01 tháng 03 năm 2024</t>
    </r>
    <r>
      <rPr>
        <sz val="8"/>
        <rFont val="Tahoma"/>
        <family val="2"/>
      </rPr>
      <t xml:space="preserve">
01 Mar 2024</t>
    </r>
  </si>
  <si>
    <t>KỲ BÁO CÁO/ THIS PERIOD
29/02/2024</t>
  </si>
  <si>
    <t>Ngày 31 tháng 01 năm 2024
As at 31 Jan 2024</t>
  </si>
  <si>
    <t>Ngày 29 tháng 02 năm 2024
As at 29 Feb 2024</t>
  </si>
  <si>
    <t>2247.10</t>
  </si>
  <si>
    <t>2247.11</t>
  </si>
  <si>
    <t>2247.12</t>
  </si>
  <si>
    <t>2247.13</t>
  </si>
  <si>
    <t>2247.14</t>
  </si>
  <si>
    <t>2247.15</t>
  </si>
  <si>
    <t>2247.16</t>
  </si>
  <si>
    <t>2247.17</t>
  </si>
  <si>
    <t>2247.18</t>
  </si>
  <si>
    <t>2247.19</t>
  </si>
  <si>
    <t>CTD</t>
  </si>
  <si>
    <t>CTR</t>
  </si>
  <si>
    <t>DPR</t>
  </si>
  <si>
    <t>GEG</t>
  </si>
  <si>
    <t>GEX</t>
  </si>
  <si>
    <t>HCM</t>
  </si>
  <si>
    <t>HDG</t>
  </si>
  <si>
    <t>HSG</t>
  </si>
  <si>
    <t>KBC</t>
  </si>
  <si>
    <t>MSB</t>
  </si>
  <si>
    <t>OCB</t>
  </si>
  <si>
    <t>VCG</t>
  </si>
  <si>
    <t>VCI</t>
  </si>
  <si>
    <t>VND</t>
  </si>
  <si>
    <t>KDH</t>
  </si>
  <si>
    <t>NLG</t>
  </si>
  <si>
    <t>DXG</t>
  </si>
  <si>
    <t>PNJ</t>
  </si>
  <si>
    <t>IMP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</si>
</sst>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_-* #,##0_-;\-* #,##0_-;_-* &quot;-&quot;??_-;_-@_-"/>
    <numFmt numFmtId="169" formatCode="#,##0_ ;\-#,##0\ "/>
    <numFmt numFmtId="170" formatCode="_(* #,##0.0_);_(* \(#,##0.0\);_(* &quot;-&quot;??_);_(@_)"/>
    <numFmt numFmtId="171" formatCode="_-&quot;$&quot;* #,##0_-;\-&quot;$&quot;* #,##0_-;_-&quot;$&quot;* &quot;-&quot;_-;_-@_-"/>
    <numFmt numFmtId="172" formatCode="[$-409]dd\ mmmm\ yyyy;@"/>
    <numFmt numFmtId="173" formatCode="#,##0,_);[Red]\(#,##0,\)"/>
    <numFmt numFmtId="174" formatCode="&quot;\&quot;#,##0;[Red]&quot;\&quot;&quot;\&quot;\-#,##0"/>
    <numFmt numFmtId="175" formatCode="_-* #,##0_$_-;\-* #,##0_$_-;_-* &quot;-&quot;_$_-;_-@_-"/>
    <numFmt numFmtId="176" formatCode="_-* #,##0.00\ _€_-;\-* #,##0.00\ _€_-;_-* &quot;-&quot;??\ _€_-;_-@_-"/>
    <numFmt numFmtId="177" formatCode="_-* #,##0\ _€_-;\-* #,##0\ _€_-;_-* &quot;-&quot;\ _€_-;_-@_-"/>
    <numFmt numFmtId="178" formatCode="_-* #,##0&quot;$&quot;_-;\-* #,##0&quot;$&quot;_-;_-* &quot;-&quot;&quot;$&quot;_-;_-@_-"/>
    <numFmt numFmtId="179" formatCode="_-* #,##0.00&quot;$&quot;_-;\-* #,##0.00&quot;$&quot;_-;_-* &quot;-&quot;??&quot;$&quot;_-;_-@_-"/>
    <numFmt numFmtId="180" formatCode="&quot;SFr.&quot;\ #,##0.00;[Red]&quot;SFr.&quot;\ \-#,##0.00"/>
    <numFmt numFmtId="181" formatCode="&quot;\&quot;#,##0.00;[Red]&quot;\&quot;\-#,##0.00"/>
    <numFmt numFmtId="182" formatCode="_ &quot;SFr.&quot;\ * #,##0_ ;_ &quot;SFr.&quot;\ * \-#,##0_ ;_ &quot;SFr.&quot;\ * &quot;-&quot;_ ;_ @_ "/>
    <numFmt numFmtId="183" formatCode="_ * #,##0_ ;_ * \-#,##0_ ;_ * &quot;-&quot;_ ;_ @_ "/>
    <numFmt numFmtId="184" formatCode="_ * #,##0.00_ ;_ * \-#,##0.00_ ;_ * &quot;-&quot;??_ ;_ @_ "/>
    <numFmt numFmtId="185" formatCode="_-* #,##0.00_$_-;\-* #,##0.00_$_-;_-* &quot;-&quot;??_$_-;_-@_-"/>
    <numFmt numFmtId="186" formatCode="&quot;$&quot;#,##0.00"/>
    <numFmt numFmtId="187" formatCode="mmm"/>
    <numFmt numFmtId="188" formatCode="_-* #,##0.00\ &quot;F&quot;_-;\-* #,##0.00\ &quot;F&quot;_-;_-* &quot;-&quot;??\ &quot;F&quot;_-;_-@_-"/>
    <numFmt numFmtId="189" formatCode="#,##0;\(#,##0\)"/>
    <numFmt numFmtId="190" formatCode="_(* #.##0_);_(* \(#.##0\);_(* &quot;-&quot;_);_(@_)"/>
    <numFmt numFmtId="191" formatCode="_ &quot;R&quot;\ * #,##0_ ;_ &quot;R&quot;\ * \-#,##0_ ;_ &quot;R&quot;\ * &quot;-&quot;_ ;_ @_ "/>
    <numFmt numFmtId="192" formatCode="\$#&quot;,&quot;##0\ ;\(\$#&quot;,&quot;##0\)"/>
    <numFmt numFmtId="193" formatCode="\t0.00%"/>
    <numFmt numFmtId="194" formatCode="_-* #,##0\ _D_M_-;\-* #,##0\ _D_M_-;_-* &quot;-&quot;\ _D_M_-;_-@_-"/>
    <numFmt numFmtId="195" formatCode="_-* #,##0.00\ _D_M_-;\-* #,##0.00\ _D_M_-;_-* &quot;-&quot;??\ _D_M_-;_-@_-"/>
    <numFmt numFmtId="196" formatCode="\t#\ ??/??"/>
    <numFmt numFmtId="197" formatCode="_-[$€-2]* #,##0.00_-;\-[$€-2]* #,##0.00_-;_-[$€-2]* &quot;-&quot;??_-"/>
    <numFmt numFmtId="198" formatCode="_([$€-2]* #,##0.00_);_([$€-2]* \(#,##0.00\);_([$€-2]* &quot;-&quot;??_)"/>
    <numFmt numFmtId="199" formatCode="#,##0\ "/>
    <numFmt numFmtId="200" formatCode="#."/>
    <numFmt numFmtId="201" formatCode="#,###"/>
    <numFmt numFmtId="202" formatCode="_-&quot;$&quot;* #,##0.00_-;\-&quot;$&quot;* #,##0.00_-;_-&quot;$&quot;* &quot;-&quot;??_-;_-@_-"/>
    <numFmt numFmtId="203" formatCode="#,##0\ &quot;$&quot;_);[Red]\(#,##0\ &quot;$&quot;\)"/>
    <numFmt numFmtId="204" formatCode="&quot;$&quot;###,0&quot;.&quot;00_);[Red]\(&quot;$&quot;###,0&quot;.&quot;00\)"/>
    <numFmt numFmtId="205" formatCode="#,##0\ &quot;F&quot;;[Red]\-#,##0\ &quot;F&quot;"/>
    <numFmt numFmtId="206" formatCode="#,##0.000;[Red]#,##0.000"/>
    <numFmt numFmtId="207" formatCode="0.00_)"/>
    <numFmt numFmtId="208" formatCode="#,##0.0;[Red]#,##0.0"/>
    <numFmt numFmtId="209" formatCode="0.000%"/>
    <numFmt numFmtId="210" formatCode="0%_);\(0%\)"/>
    <numFmt numFmtId="211" formatCode="d"/>
    <numFmt numFmtId="212" formatCode="#"/>
    <numFmt numFmtId="213" formatCode="&quot;¡Ì&quot;#,##0;[Red]\-&quot;¡Ì&quot;#,##0"/>
    <numFmt numFmtId="214" formatCode="#,##0.00\ &quot;F&quot;;[Red]\-#,##0.00\ &quot;F&quot;"/>
    <numFmt numFmtId="215" formatCode="_-* #,##0\ &quot;F&quot;_-;\-* #,##0\ &quot;F&quot;_-;_-* &quot;-&quot;\ &quot;F&quot;_-;_-@_-"/>
    <numFmt numFmtId="216" formatCode="#,##0.00\ &quot;F&quot;;\-#,##0.00\ &quot;F&quot;"/>
    <numFmt numFmtId="217" formatCode="_-* #,##0\ &quot;DM&quot;_-;\-* #,##0\ &quot;DM&quot;_-;_-* &quot;-&quot;\ &quot;DM&quot;_-;_-@_-"/>
    <numFmt numFmtId="218" formatCode="_-* #,##0.00\ &quot;DM&quot;_-;\-* #,##0.00\ &quot;DM&quot;_-;_-* &quot;-&quot;??\ &quot;DM&quot;_-;_-@_-"/>
    <numFmt numFmtId="219" formatCode="_-* #,##0\ _s_u_'_m_-;\-* #,##0\ _s_u_'_m_-;_-* &quot;-&quot;\ _s_u_'_m_-;_-@_-"/>
    <numFmt numFmtId="220" formatCode="_-* #,##0.00\ _s_u_'_m_-;\-* #,##0.00\ _s_u_'_m_-;_-* &quot;-&quot;??\ _s_u_'_m_-;_-@_-"/>
    <numFmt numFmtId="221" formatCode="dd/mm/yyyy;@"/>
    <numFmt numFmtId="222" formatCode="##,###,###,###,###"/>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7030A0"/>
      <name val="Arial"/>
      <family val="2"/>
    </font>
    <font>
      <sz val="10"/>
      <name val="Microsoft Sans Serif"/>
      <family val="2"/>
    </font>
    <font>
      <sz val="10"/>
      <color rgb="FFFF0000"/>
      <name val="Microsoft Sans Serif"/>
      <family val="2"/>
    </font>
    <font>
      <sz val="10"/>
      <color rgb="FFFF0000"/>
      <name val="Calibri"/>
      <family val="2"/>
      <scheme val="minor"/>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3">
    <xf numFmtId="0" fontId="0" fillId="0" borderId="0"/>
    <xf numFmtId="43" fontId="13" fillId="0" borderId="0" quotePrefix="1" applyFont="0" applyFill="0" applyBorder="0" applyAlignment="0">
      <protection locked="0"/>
    </xf>
    <xf numFmtId="43" fontId="25"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9" fontId="13" fillId="0" borderId="0" quotePrefix="1" applyFont="0" applyFill="0" applyBorder="0" applyAlignment="0">
      <protection locked="0"/>
    </xf>
    <xf numFmtId="9" fontId="25"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71" fontId="32" fillId="0" borderId="0" applyFont="0" applyFill="0" applyBorder="0" applyAlignment="0" applyProtection="0"/>
    <xf numFmtId="0"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4" fillId="0" borderId="0" applyBorder="0"/>
    <xf numFmtId="0" fontId="13" fillId="0" borderId="0"/>
    <xf numFmtId="0" fontId="35"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6" fillId="0" borderId="0" applyFont="0" applyFill="0" applyBorder="0" applyAlignment="0" applyProtection="0"/>
    <xf numFmtId="175" fontId="37" fillId="0" borderId="0" applyFont="0" applyFill="0" applyBorder="0" applyAlignment="0" applyProtection="0"/>
    <xf numFmtId="38" fontId="36" fillId="0" borderId="0" applyFont="0" applyFill="0" applyBorder="0" applyAlignment="0" applyProtection="0"/>
    <xf numFmtId="164" fontId="38" fillId="0" borderId="0" applyFont="0" applyFill="0" applyBorder="0" applyAlignment="0" applyProtection="0"/>
    <xf numFmtId="9" fontId="39" fillId="0" borderId="0" applyFont="0" applyFill="0" applyBorder="0" applyAlignment="0" applyProtection="0"/>
    <xf numFmtId="6" fontId="40" fillId="0" borderId="0" applyFont="0" applyFill="0" applyBorder="0" applyAlignment="0" applyProtection="0"/>
    <xf numFmtId="0" fontId="4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2" fillId="0" borderId="0"/>
    <xf numFmtId="0" fontId="13" fillId="0" borderId="0" applyNumberFormat="0" applyFill="0" applyBorder="0" applyAlignment="0" applyProtection="0"/>
    <xf numFmtId="0" fontId="43" fillId="0" borderId="0"/>
    <xf numFmtId="0" fontId="43" fillId="0" borderId="0"/>
    <xf numFmtId="0" fontId="44" fillId="0" borderId="0">
      <alignment vertical="top"/>
    </xf>
    <xf numFmtId="42" fontId="45" fillId="0" borderId="0" applyFont="0" applyFill="0" applyBorder="0" applyAlignment="0" applyProtection="0"/>
    <xf numFmtId="0" fontId="46" fillId="0" borderId="0" applyNumberFormat="0" applyFill="0" applyBorder="0" applyAlignment="0" applyProtection="0"/>
    <xf numFmtId="42" fontId="45" fillId="0" borderId="0" applyFont="0" applyFill="0" applyBorder="0" applyAlignment="0" applyProtection="0"/>
    <xf numFmtId="171" fontId="32" fillId="0" borderId="0" applyFont="0" applyFill="0" applyBorder="0" applyAlignment="0" applyProtection="0"/>
    <xf numFmtId="165" fontId="32" fillId="0" borderId="0" applyFont="0" applyFill="0" applyBorder="0" applyAlignment="0" applyProtection="0"/>
    <xf numFmtId="176" fontId="45" fillId="0" borderId="0" applyFont="0" applyFill="0" applyBorder="0" applyAlignment="0" applyProtection="0"/>
    <xf numFmtId="164" fontId="32" fillId="0" borderId="0" applyFont="0" applyFill="0" applyBorder="0" applyAlignment="0" applyProtection="0"/>
    <xf numFmtId="42" fontId="45" fillId="0" borderId="0" applyFont="0" applyFill="0" applyBorder="0" applyAlignment="0" applyProtection="0"/>
    <xf numFmtId="176" fontId="45" fillId="0" borderId="0" applyFont="0" applyFill="0" applyBorder="0" applyAlignment="0" applyProtection="0"/>
    <xf numFmtId="165" fontId="32" fillId="0" borderId="0" applyFont="0" applyFill="0" applyBorder="0" applyAlignment="0" applyProtection="0"/>
    <xf numFmtId="177" fontId="45"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77" fontId="45" fillId="0" borderId="0" applyFont="0" applyFill="0" applyBorder="0" applyAlignment="0" applyProtection="0"/>
    <xf numFmtId="176" fontId="45" fillId="0" borderId="0" applyFont="0" applyFill="0" applyBorder="0" applyAlignment="0" applyProtection="0"/>
    <xf numFmtId="164" fontId="32" fillId="0" borderId="0" applyFont="0" applyFill="0" applyBorder="0" applyAlignment="0" applyProtection="0"/>
    <xf numFmtId="171" fontId="32" fillId="0" borderId="0" applyFont="0" applyFill="0" applyBorder="0" applyAlignment="0" applyProtection="0"/>
    <xf numFmtId="42" fontId="45" fillId="0" borderId="0" applyFont="0" applyFill="0" applyBorder="0" applyAlignment="0" applyProtection="0"/>
    <xf numFmtId="164" fontId="32" fillId="0" borderId="0" applyFont="0" applyFill="0" applyBorder="0" applyAlignment="0" applyProtection="0"/>
    <xf numFmtId="177" fontId="45" fillId="0" borderId="0" applyFont="0" applyFill="0" applyBorder="0" applyAlignment="0" applyProtection="0"/>
    <xf numFmtId="176" fontId="45" fillId="0" borderId="0" applyFont="0" applyFill="0" applyBorder="0" applyAlignment="0" applyProtection="0"/>
    <xf numFmtId="171" fontId="32" fillId="0" borderId="0" applyFont="0" applyFill="0" applyBorder="0" applyAlignment="0" applyProtection="0"/>
    <xf numFmtId="165" fontId="32" fillId="0" borderId="0" applyFont="0" applyFill="0" applyBorder="0" applyAlignment="0" applyProtection="0"/>
    <xf numFmtId="0" fontId="46" fillId="0" borderId="0" applyNumberFormat="0" applyFill="0" applyBorder="0" applyAlignment="0" applyProtection="0"/>
    <xf numFmtId="178" fontId="13" fillId="0" borderId="0" applyFont="0" applyFill="0" applyBorder="0" applyAlignment="0" applyProtection="0"/>
    <xf numFmtId="179" fontId="13" fillId="0" borderId="0" applyFont="0" applyFill="0" applyBorder="0" applyAlignment="0" applyProtection="0"/>
    <xf numFmtId="0" fontId="13" fillId="0" borderId="0"/>
    <xf numFmtId="0" fontId="47" fillId="0" borderId="0"/>
    <xf numFmtId="0" fontId="48" fillId="16" borderId="0"/>
    <xf numFmtId="9" fontId="49" fillId="0" borderId="0" applyBorder="0" applyAlignment="0" applyProtection="0"/>
    <xf numFmtId="0" fontId="50" fillId="16" borderId="0"/>
    <xf numFmtId="0" fontId="18" fillId="0" borderId="0"/>
    <xf numFmtId="172" fontId="51" fillId="17" borderId="0" applyNumberFormat="0" applyBorder="0" applyAlignment="0" applyProtection="0"/>
    <xf numFmtId="0" fontId="11" fillId="4" borderId="0" applyNumberFormat="0" applyBorder="0" applyAlignment="0" applyProtection="0"/>
    <xf numFmtId="172" fontId="51" fillId="18" borderId="0" applyNumberFormat="0" applyBorder="0" applyAlignment="0" applyProtection="0"/>
    <xf numFmtId="0" fontId="11" fillId="6" borderId="0" applyNumberFormat="0" applyBorder="0" applyAlignment="0" applyProtection="0"/>
    <xf numFmtId="172" fontId="51" fillId="19" borderId="0" applyNumberFormat="0" applyBorder="0" applyAlignment="0" applyProtection="0"/>
    <xf numFmtId="0" fontId="11" fillId="8" borderId="0" applyNumberFormat="0" applyBorder="0" applyAlignment="0" applyProtection="0"/>
    <xf numFmtId="172" fontId="51" fillId="20" borderId="0" applyNumberFormat="0" applyBorder="0" applyAlignment="0" applyProtection="0"/>
    <xf numFmtId="0" fontId="11" fillId="10" borderId="0" applyNumberFormat="0" applyBorder="0" applyAlignment="0" applyProtection="0"/>
    <xf numFmtId="172" fontId="51" fillId="21" borderId="0" applyNumberFormat="0" applyBorder="0" applyAlignment="0" applyProtection="0"/>
    <xf numFmtId="0" fontId="11" fillId="12" borderId="0" applyNumberFormat="0" applyBorder="0" applyAlignment="0" applyProtection="0"/>
    <xf numFmtId="172" fontId="51" fillId="22" borderId="0" applyNumberFormat="0" applyBorder="0" applyAlignment="0" applyProtection="0"/>
    <xf numFmtId="0" fontId="11" fillId="14" borderId="0" applyNumberFormat="0" applyBorder="0" applyAlignment="0" applyProtection="0"/>
    <xf numFmtId="0" fontId="52" fillId="16" borderId="0"/>
    <xf numFmtId="0" fontId="53" fillId="0" borderId="0"/>
    <xf numFmtId="0" fontId="54" fillId="0" borderId="0">
      <alignment wrapText="1"/>
    </xf>
    <xf numFmtId="172" fontId="51" fillId="23" borderId="0" applyNumberFormat="0" applyBorder="0" applyAlignment="0" applyProtection="0"/>
    <xf numFmtId="0" fontId="11" fillId="5" borderId="0" applyNumberFormat="0" applyBorder="0" applyAlignment="0" applyProtection="0"/>
    <xf numFmtId="172" fontId="51" fillId="24" borderId="0" applyNumberFormat="0" applyBorder="0" applyAlignment="0" applyProtection="0"/>
    <xf numFmtId="0" fontId="11" fillId="7" borderId="0" applyNumberFormat="0" applyBorder="0" applyAlignment="0" applyProtection="0"/>
    <xf numFmtId="172" fontId="51" fillId="25" borderId="0" applyNumberFormat="0" applyBorder="0" applyAlignment="0" applyProtection="0"/>
    <xf numFmtId="0" fontId="11" fillId="9" borderId="0" applyNumberFormat="0" applyBorder="0" applyAlignment="0" applyProtection="0"/>
    <xf numFmtId="172" fontId="51" fillId="20" borderId="0" applyNumberFormat="0" applyBorder="0" applyAlignment="0" applyProtection="0"/>
    <xf numFmtId="0" fontId="11" fillId="11" borderId="0" applyNumberFormat="0" applyBorder="0" applyAlignment="0" applyProtection="0"/>
    <xf numFmtId="172" fontId="51" fillId="23" borderId="0" applyNumberFormat="0" applyBorder="0" applyAlignment="0" applyProtection="0"/>
    <xf numFmtId="0" fontId="11" fillId="13" borderId="0" applyNumberFormat="0" applyBorder="0" applyAlignment="0" applyProtection="0"/>
    <xf numFmtId="172" fontId="51" fillId="26" borderId="0" applyNumberFormat="0" applyBorder="0" applyAlignment="0" applyProtection="0"/>
    <xf numFmtId="0" fontId="11" fillId="15" borderId="0" applyNumberFormat="0" applyBorder="0" applyAlignment="0" applyProtection="0"/>
    <xf numFmtId="172" fontId="55" fillId="27" borderId="0" applyNumberFormat="0" applyBorder="0" applyAlignment="0" applyProtection="0"/>
    <xf numFmtId="172" fontId="55" fillId="24" borderId="0" applyNumberFormat="0" applyBorder="0" applyAlignment="0" applyProtection="0"/>
    <xf numFmtId="172" fontId="55" fillId="25" borderId="0" applyNumberFormat="0" applyBorder="0" applyAlignment="0" applyProtection="0"/>
    <xf numFmtId="172" fontId="55" fillId="28" borderId="0" applyNumberFormat="0" applyBorder="0" applyAlignment="0" applyProtection="0"/>
    <xf numFmtId="172" fontId="55" fillId="29" borderId="0" applyNumberFormat="0" applyBorder="0" applyAlignment="0" applyProtection="0"/>
    <xf numFmtId="172" fontId="55" fillId="30" borderId="0" applyNumberFormat="0" applyBorder="0" applyAlignment="0" applyProtection="0"/>
    <xf numFmtId="172" fontId="55" fillId="31" borderId="0" applyNumberFormat="0" applyBorder="0" applyAlignment="0" applyProtection="0"/>
    <xf numFmtId="172" fontId="55" fillId="32" borderId="0" applyNumberFormat="0" applyBorder="0" applyAlignment="0" applyProtection="0"/>
    <xf numFmtId="172" fontId="55" fillId="33" borderId="0" applyNumberFormat="0" applyBorder="0" applyAlignment="0" applyProtection="0"/>
    <xf numFmtId="172" fontId="55" fillId="28" borderId="0" applyNumberFormat="0" applyBorder="0" applyAlignment="0" applyProtection="0"/>
    <xf numFmtId="172" fontId="55" fillId="29" borderId="0" applyNumberFormat="0" applyBorder="0" applyAlignment="0" applyProtection="0"/>
    <xf numFmtId="172" fontId="55" fillId="34" borderId="0" applyNumberFormat="0" applyBorder="0" applyAlignment="0" applyProtection="0"/>
    <xf numFmtId="0" fontId="56" fillId="0" borderId="0" applyNumberFormat="0" applyAlignment="0"/>
    <xf numFmtId="180" fontId="13" fillId="0" borderId="0" applyFont="0" applyFill="0" applyBorder="0" applyAlignment="0" applyProtection="0"/>
    <xf numFmtId="0" fontId="57" fillId="0" borderId="0" applyFont="0" applyFill="0" applyBorder="0" applyAlignment="0" applyProtection="0"/>
    <xf numFmtId="181" fontId="58" fillId="0" borderId="0" applyFont="0" applyFill="0" applyBorder="0" applyAlignment="0" applyProtection="0"/>
    <xf numFmtId="182" fontId="13" fillId="0" borderId="0" applyFont="0" applyFill="0" applyBorder="0" applyAlignment="0" applyProtection="0"/>
    <xf numFmtId="0" fontId="57" fillId="0" borderId="0" applyFont="0" applyFill="0" applyBorder="0" applyAlignment="0" applyProtection="0"/>
    <xf numFmtId="182" fontId="13" fillId="0" borderId="0" applyFont="0" applyFill="0" applyBorder="0" applyAlignment="0" applyProtection="0"/>
    <xf numFmtId="0" fontId="59" fillId="0" borderId="0">
      <alignment horizontal="center" wrapText="1"/>
      <protection locked="0"/>
    </xf>
    <xf numFmtId="183" fontId="60" fillId="0" borderId="0" applyFont="0" applyFill="0" applyBorder="0" applyAlignment="0" applyProtection="0"/>
    <xf numFmtId="0" fontId="57" fillId="0" borderId="0" applyFont="0" applyFill="0" applyBorder="0" applyAlignment="0" applyProtection="0"/>
    <xf numFmtId="183" fontId="60" fillId="0" borderId="0" applyFont="0" applyFill="0" applyBorder="0" applyAlignment="0" applyProtection="0"/>
    <xf numFmtId="184" fontId="60" fillId="0" borderId="0" applyFont="0" applyFill="0" applyBorder="0" applyAlignment="0" applyProtection="0"/>
    <xf numFmtId="0" fontId="57" fillId="0" borderId="0" applyFont="0" applyFill="0" applyBorder="0" applyAlignment="0" applyProtection="0"/>
    <xf numFmtId="184" fontId="60" fillId="0" borderId="0" applyFont="0" applyFill="0" applyBorder="0" applyAlignment="0" applyProtection="0"/>
    <xf numFmtId="171" fontId="32" fillId="0" borderId="0" applyFont="0" applyFill="0" applyBorder="0" applyAlignment="0" applyProtection="0"/>
    <xf numFmtId="172" fontId="61" fillId="18" borderId="0" applyNumberFormat="0" applyBorder="0" applyAlignment="0" applyProtection="0"/>
    <xf numFmtId="0" fontId="57" fillId="0" borderId="0"/>
    <xf numFmtId="0" fontId="47" fillId="0" borderId="0"/>
    <xf numFmtId="0" fontId="57" fillId="0" borderId="0"/>
    <xf numFmtId="37" fontId="62" fillId="0" borderId="0"/>
    <xf numFmtId="175" fontId="13" fillId="0" borderId="0" applyFont="0" applyFill="0" applyBorder="0" applyAlignment="0" applyProtection="0"/>
    <xf numFmtId="185" fontId="13" fillId="0" borderId="0" applyFont="0" applyFill="0" applyBorder="0" applyAlignment="0" applyProtection="0"/>
    <xf numFmtId="173" fontId="34" fillId="0" borderId="0" applyFill="0"/>
    <xf numFmtId="186" fontId="34" fillId="0" borderId="0" applyNumberFormat="0" applyFill="0" applyBorder="0" applyAlignment="0">
      <alignment horizontal="center"/>
    </xf>
    <xf numFmtId="0" fontId="63" fillId="0" borderId="0" applyNumberFormat="0" applyFill="0">
      <alignment horizontal="center" vertical="center" wrapText="1"/>
    </xf>
    <xf numFmtId="173" fontId="34" fillId="0" borderId="9" applyFill="0" applyBorder="0"/>
    <xf numFmtId="41" fontId="34" fillId="0" borderId="0" applyAlignment="0"/>
    <xf numFmtId="0" fontId="63" fillId="0" borderId="0" applyFill="0" applyBorder="0">
      <alignment horizontal="center" vertical="center"/>
    </xf>
    <xf numFmtId="0" fontId="63" fillId="0" borderId="0" applyFill="0" applyBorder="0">
      <alignment horizontal="center" vertical="center"/>
    </xf>
    <xf numFmtId="173"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3"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3"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3"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3"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3"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7" fontId="13" fillId="0" borderId="0" applyFill="0" applyBorder="0" applyAlignment="0"/>
    <xf numFmtId="172" fontId="67" fillId="16" borderId="10" applyNumberFormat="0" applyAlignment="0" applyProtection="0"/>
    <xf numFmtId="0" fontId="68" fillId="0" borderId="0"/>
    <xf numFmtId="188" fontId="45" fillId="0" borderId="0" applyFont="0" applyFill="0" applyBorder="0" applyAlignment="0" applyProtection="0"/>
    <xf numFmtId="172" fontId="69" fillId="35" borderId="11" applyNumberFormat="0" applyAlignment="0" applyProtection="0"/>
    <xf numFmtId="1" fontId="70"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4"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4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9" fontId="47" fillId="0" borderId="0"/>
    <xf numFmtId="189" fontId="47" fillId="0" borderId="0"/>
    <xf numFmtId="190" fontId="71" fillId="0" borderId="0"/>
    <xf numFmtId="3" fontId="13" fillId="0" borderId="0" applyFont="0" applyFill="0" applyBorder="0" applyAlignment="0" applyProtection="0"/>
    <xf numFmtId="3" fontId="13" fillId="0" borderId="0" applyFont="0" applyFill="0" applyBorder="0" applyAlignment="0" applyProtection="0"/>
    <xf numFmtId="0" fontId="72" fillId="0" borderId="0" applyNumberFormat="0" applyAlignment="0">
      <alignment horizontal="left"/>
    </xf>
    <xf numFmtId="0" fontId="73" fillId="0" borderId="0" applyNumberFormat="0" applyAlignment="0"/>
    <xf numFmtId="191" fontId="74"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3" fontId="13" fillId="0" borderId="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196" fontId="13" fillId="0" borderId="0"/>
    <xf numFmtId="0" fontId="45" fillId="0" borderId="12">
      <alignment horizontal="left"/>
    </xf>
    <xf numFmtId="0" fontId="75" fillId="0" borderId="0" applyNumberFormat="0" applyAlignment="0">
      <alignment horizontal="left"/>
    </xf>
    <xf numFmtId="197" fontId="18" fillId="0" borderId="0" applyFont="0" applyFill="0" applyBorder="0" applyAlignment="0" applyProtection="0"/>
    <xf numFmtId="198" fontId="13" fillId="0" borderId="0" applyFont="0" applyFill="0" applyBorder="0" applyAlignment="0" applyProtection="0"/>
    <xf numFmtId="172" fontId="7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9" fontId="18" fillId="0" borderId="13" applyFont="0" applyFill="0" applyBorder="0" applyProtection="0"/>
    <xf numFmtId="172"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2"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2"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2" fontId="83" fillId="0" borderId="19" applyNumberFormat="0" applyFill="0" applyAlignment="0" applyProtection="0"/>
    <xf numFmtId="172" fontId="83" fillId="0" borderId="0" applyNumberFormat="0" applyFill="0" applyBorder="0" applyAlignment="0" applyProtection="0"/>
    <xf numFmtId="14" fontId="33" fillId="21" borderId="16">
      <alignment horizontal="center" vertical="center" wrapText="1"/>
    </xf>
    <xf numFmtId="200" fontId="84" fillId="0" borderId="0">
      <protection locked="0"/>
    </xf>
    <xf numFmtId="200"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2"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7" fontId="90" fillId="37" borderId="0"/>
    <xf numFmtId="0" fontId="59" fillId="0" borderId="0" applyNumberFormat="0" applyFont="0" applyBorder="0" applyAlignment="0"/>
    <xf numFmtId="172" fontId="91" fillId="0" borderId="20" applyNumberFormat="0" applyFill="0" applyAlignment="0" applyProtection="0"/>
    <xf numFmtId="187" fontId="90" fillId="38" borderId="0"/>
    <xf numFmtId="38" fontId="43" fillId="0" borderId="0" applyFont="0" applyFill="0" applyBorder="0" applyAlignment="0" applyProtection="0"/>
    <xf numFmtId="40" fontId="4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92" fillId="0" borderId="16"/>
    <xf numFmtId="201" fontId="93" fillId="0" borderId="21"/>
    <xf numFmtId="171" fontId="13" fillId="0" borderId="0" applyFont="0" applyFill="0" applyBorder="0" applyAlignment="0" applyProtection="0"/>
    <xf numFmtId="202" fontId="13" fillId="0" borderId="0" applyFont="0" applyFill="0" applyBorder="0" applyAlignment="0" applyProtection="0"/>
    <xf numFmtId="203" fontId="43" fillId="0" borderId="0" applyFont="0" applyFill="0" applyBorder="0" applyAlignment="0" applyProtection="0"/>
    <xf numFmtId="204" fontId="43" fillId="0" borderId="0" applyFont="0" applyFill="0" applyBorder="0" applyAlignment="0" applyProtection="0"/>
    <xf numFmtId="205" fontId="45" fillId="0" borderId="0" applyFont="0" applyFill="0" applyBorder="0" applyAlignment="0" applyProtection="0"/>
    <xf numFmtId="206" fontId="45" fillId="0" borderId="0" applyFont="0" applyFill="0" applyBorder="0" applyAlignment="0" applyProtection="0"/>
    <xf numFmtId="0" fontId="94" fillId="0" borderId="0" applyNumberFormat="0" applyFont="0" applyFill="0" applyAlignment="0"/>
    <xf numFmtId="172"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7"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11" fillId="0" borderId="0"/>
    <xf numFmtId="0" fontId="11" fillId="0" borderId="0"/>
    <xf numFmtId="0" fontId="11" fillId="0" borderId="0"/>
    <xf numFmtId="0" fontId="11" fillId="0" borderId="0"/>
    <xf numFmtId="0" fontId="11" fillId="0" borderId="0"/>
    <xf numFmtId="172" fontId="13" fillId="0" borderId="0" applyNumberFormat="0" applyFill="0" applyBorder="0" applyAlignment="0" applyProtection="0"/>
    <xf numFmtId="0" fontId="11" fillId="0" borderId="0"/>
    <xf numFmtId="0" fontId="11" fillId="0" borderId="0"/>
    <xf numFmtId="172" fontId="13" fillId="0" borderId="0" applyNumberFormat="0" applyFill="0" applyBorder="0" applyAlignment="0" applyProtection="0"/>
    <xf numFmtId="0" fontId="11" fillId="0" borderId="0"/>
    <xf numFmtId="172" fontId="13" fillId="0" borderId="0" applyNumberFormat="0" applyFill="0" applyBorder="0" applyAlignment="0" applyProtection="0"/>
    <xf numFmtId="0" fontId="11" fillId="0" borderId="0"/>
    <xf numFmtId="172" fontId="13" fillId="0" borderId="0" applyNumberFormat="0" applyFill="0" applyBorder="0" applyAlignment="0" applyProtection="0"/>
    <xf numFmtId="0" fontId="13" fillId="0" borderId="0"/>
    <xf numFmtId="0" fontId="44"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0"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0" fontId="1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3"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3" fillId="0" borderId="0"/>
    <xf numFmtId="0"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3" fillId="0" borderId="0"/>
    <xf numFmtId="0" fontId="11" fillId="0" borderId="0"/>
    <xf numFmtId="172" fontId="11" fillId="0" borderId="0"/>
    <xf numFmtId="0" fontId="1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9" fillId="0" borderId="0">
      <alignment horizontal="right"/>
    </xf>
    <xf numFmtId="40" fontId="100" fillId="0" borderId="0">
      <alignment horizontal="center" wrapText="1"/>
    </xf>
    <xf numFmtId="172" fontId="4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3" fontId="59" fillId="0" borderId="0" applyBorder="0" applyAlignment="0"/>
    <xf numFmtId="0" fontId="101" fillId="0" borderId="0"/>
    <xf numFmtId="208" fontId="45" fillId="0" borderId="0" applyFont="0" applyFill="0" applyBorder="0" applyAlignment="0" applyProtection="0"/>
    <xf numFmtId="209" fontId="45" fillId="0" borderId="0" applyFont="0" applyFill="0" applyBorder="0" applyAlignment="0" applyProtection="0"/>
    <xf numFmtId="0" fontId="13" fillId="0" borderId="0" applyFont="0" applyFill="0" applyBorder="0" applyAlignment="0" applyProtection="0"/>
    <xf numFmtId="0" fontId="47" fillId="0" borderId="0"/>
    <xf numFmtId="172" fontId="102" fillId="16" borderId="23" applyNumberFormat="0" applyAlignment="0" applyProtection="0"/>
    <xf numFmtId="14" fontId="59" fillId="0" borderId="0">
      <alignment horizontal="center" wrapText="1"/>
      <protection locked="0"/>
    </xf>
    <xf numFmtId="2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3" fillId="0" borderId="24" applyNumberFormat="0" applyBorder="0"/>
    <xf numFmtId="5"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3"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3"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3"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3"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3"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3"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1" fontId="13" fillId="0" borderId="0" applyNumberFormat="0" applyFill="0" applyBorder="0" applyAlignment="0" applyProtection="0">
      <alignment horizontal="left"/>
    </xf>
    <xf numFmtId="212" fontId="111" fillId="0" borderId="0" applyFont="0" applyFill="0" applyBorder="0" applyAlignment="0" applyProtection="0"/>
    <xf numFmtId="0" fontId="43" fillId="0" borderId="0" applyFont="0" applyFill="0" applyBorder="0" applyAlignment="0" applyProtection="0"/>
    <xf numFmtId="0" fontId="13" fillId="0" borderId="0"/>
    <xf numFmtId="213" fontId="74" fillId="0" borderId="0" applyFont="0" applyFill="0" applyBorder="0" applyAlignment="0" applyProtection="0"/>
    <xf numFmtId="177" fontId="45" fillId="0" borderId="0" applyFont="0" applyFill="0" applyBorder="0" applyAlignment="0" applyProtection="0"/>
    <xf numFmtId="42"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4" fontId="74" fillId="0" borderId="3">
      <alignment horizontal="right" vertical="center"/>
    </xf>
    <xf numFmtId="214" fontId="74" fillId="0" borderId="3">
      <alignment horizontal="right" vertical="center"/>
    </xf>
    <xf numFmtId="214" fontId="74" fillId="0" borderId="3">
      <alignment horizontal="right" vertical="center"/>
    </xf>
    <xf numFmtId="215"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2" fontId="118" fillId="0" borderId="0" applyNumberFormat="0" applyFill="0" applyBorder="0" applyAlignment="0" applyProtection="0"/>
    <xf numFmtId="0" fontId="13" fillId="0" borderId="9" applyNumberFormat="0" applyFont="0" applyFill="0" applyAlignment="0" applyProtection="0"/>
    <xf numFmtId="172" fontId="11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5" fontId="74" fillId="0" borderId="0"/>
    <xf numFmtId="216" fontId="74" fillId="0" borderId="1"/>
    <xf numFmtId="0" fontId="120" fillId="42" borderId="1">
      <alignment horizontal="left" vertical="center"/>
    </xf>
    <xf numFmtId="5" fontId="121" fillId="0" borderId="5">
      <alignment horizontal="left" vertical="top"/>
    </xf>
    <xf numFmtId="5" fontId="46" fillId="0" borderId="30">
      <alignment horizontal="left" vertical="top"/>
    </xf>
    <xf numFmtId="5" fontId="46" fillId="0" borderId="30">
      <alignment horizontal="left" vertical="top"/>
    </xf>
    <xf numFmtId="0" fontId="122" fillId="0" borderId="30">
      <alignment horizontal="left" vertical="center"/>
    </xf>
    <xf numFmtId="217" fontId="13" fillId="0" borderId="0" applyFont="0" applyFill="0" applyBorder="0" applyAlignment="0" applyProtection="0"/>
    <xf numFmtId="218" fontId="13" fillId="0" borderId="0" applyFont="0" applyFill="0" applyBorder="0" applyAlignment="0" applyProtection="0"/>
    <xf numFmtId="172" fontId="123" fillId="0" borderId="0" applyNumberFormat="0" applyFill="0" applyBorder="0" applyAlignment="0" applyProtection="0"/>
    <xf numFmtId="0" fontId="124" fillId="0" borderId="0">
      <alignment vertical="center"/>
    </xf>
    <xf numFmtId="42" fontId="125" fillId="0" borderId="0" applyFont="0" applyFill="0" applyBorder="0" applyAlignment="0" applyProtection="0"/>
    <xf numFmtId="44"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19" fontId="130" fillId="0" borderId="0" applyFont="0" applyFill="0" applyBorder="0" applyAlignment="0" applyProtection="0"/>
    <xf numFmtId="220" fontId="13"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32" fillId="0" borderId="0"/>
    <xf numFmtId="0" fontId="94" fillId="0" borderId="0"/>
    <xf numFmtId="185" fontId="133" fillId="0" borderId="0" applyFon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0" fontId="133" fillId="0" borderId="0"/>
    <xf numFmtId="184" fontId="13" fillId="0" borderId="0" applyFont="0" applyFill="0" applyBorder="0" applyAlignment="0" applyProtection="0"/>
    <xf numFmtId="183" fontId="13" fillId="0" borderId="0" applyFont="0" applyFill="0" applyBorder="0" applyAlignment="0" applyProtection="0"/>
    <xf numFmtId="0" fontId="134" fillId="0" borderId="0"/>
    <xf numFmtId="171" fontId="38" fillId="0" borderId="0" applyFont="0" applyFill="0" applyBorder="0" applyAlignment="0" applyProtection="0"/>
    <xf numFmtId="203" fontId="40" fillId="0" borderId="0" applyFont="0" applyFill="0" applyBorder="0" applyAlignment="0" applyProtection="0"/>
    <xf numFmtId="202" fontId="38"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35" fillId="0" borderId="0" applyNumberFormat="0" applyFill="0" applyBorder="0" applyAlignment="0" applyProtection="0"/>
    <xf numFmtId="0" fontId="136" fillId="0" borderId="33" applyNumberFormat="0" applyFill="0" applyAlignment="0" applyProtection="0"/>
    <xf numFmtId="0" fontId="137" fillId="0" borderId="34" applyNumberFormat="0" applyFill="0" applyAlignment="0" applyProtection="0"/>
    <xf numFmtId="0" fontId="138" fillId="0" borderId="35"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6" applyNumberFormat="0" applyAlignment="0" applyProtection="0"/>
    <xf numFmtId="0" fontId="143" fillId="47" borderId="37" applyNumberFormat="0" applyAlignment="0" applyProtection="0"/>
    <xf numFmtId="0" fontId="144" fillId="47" borderId="36" applyNumberFormat="0" applyAlignment="0" applyProtection="0"/>
    <xf numFmtId="0" fontId="145" fillId="0" borderId="38" applyNumberFormat="0" applyFill="0" applyAlignment="0" applyProtection="0"/>
    <xf numFmtId="0" fontId="146" fillId="48" borderId="39"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40" applyNumberFormat="0" applyFill="0" applyAlignment="0" applyProtection="0"/>
    <xf numFmtId="0" fontId="14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8" fillId="60" borderId="0" applyNumberFormat="0" applyBorder="0" applyAlignment="0" applyProtection="0"/>
    <xf numFmtId="0" fontId="99"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9" fillId="0" borderId="0">
      <alignment vertical="top"/>
    </xf>
    <xf numFmtId="0" fontId="9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9" fillId="0" borderId="0" applyNumberFormat="0" applyFill="0" applyBorder="0" applyAlignment="0" applyProtection="0"/>
    <xf numFmtId="0" fontId="160"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1" fillId="0" borderId="0" applyNumberFormat="0" applyFill="0" applyBorder="0" applyAlignment="0" applyProtection="0"/>
    <xf numFmtId="0" fontId="160" fillId="0" borderId="0">
      <alignment vertical="top"/>
    </xf>
    <xf numFmtId="0" fontId="1" fillId="0" borderId="0"/>
    <xf numFmtId="165" fontId="1" fillId="0" borderId="0" applyFont="0" applyFill="0" applyBorder="0" applyAlignment="0" applyProtection="0"/>
  </cellStyleXfs>
  <cellXfs count="522">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4"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66"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66" fontId="17" fillId="2" borderId="0" xfId="1" applyNumberFormat="1" applyFont="1" applyFill="1" applyBorder="1" applyProtection="1">
      <protection locked="0"/>
    </xf>
    <xf numFmtId="166" fontId="16" fillId="2" borderId="0" xfId="1" applyNumberFormat="1" applyFont="1" applyFill="1" applyBorder="1" applyProtection="1">
      <protection locked="0"/>
    </xf>
    <xf numFmtId="0" fontId="17" fillId="2" borderId="2" xfId="0" applyFont="1" applyFill="1" applyBorder="1"/>
    <xf numFmtId="166" fontId="17"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6" fillId="2" borderId="0" xfId="19" applyFont="1" applyFill="1" applyAlignment="1">
      <alignment vertical="center" wrapText="1"/>
    </xf>
    <xf numFmtId="166" fontId="17" fillId="2" borderId="0" xfId="19" applyNumberFormat="1" applyFont="1" applyFill="1"/>
    <xf numFmtId="0" fontId="17" fillId="2" borderId="0" xfId="30" applyFont="1" applyFill="1"/>
    <xf numFmtId="0" fontId="16" fillId="2" borderId="0" xfId="0" applyFont="1" applyFill="1"/>
    <xf numFmtId="166" fontId="17" fillId="2" borderId="0" xfId="1" applyNumberFormat="1" applyFont="1" applyFill="1" applyProtection="1">
      <protection locked="0"/>
    </xf>
    <xf numFmtId="166" fontId="16" fillId="2" borderId="0" xfId="1" applyNumberFormat="1" applyFont="1" applyFill="1" applyProtection="1">
      <protection locked="0"/>
    </xf>
    <xf numFmtId="0" fontId="15" fillId="2" borderId="0" xfId="0" applyFont="1" applyFill="1"/>
    <xf numFmtId="166"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0" fontId="16" fillId="2" borderId="32" xfId="19" applyNumberFormat="1" applyFont="1" applyFill="1" applyBorder="1" applyAlignment="1" applyProtection="1">
      <alignment horizontal="center" vertical="center" wrapText="1"/>
    </xf>
    <xf numFmtId="166" fontId="63"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66"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66"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66"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166"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66" fontId="15" fillId="2" borderId="0" xfId="237" applyNumberFormat="1" applyFont="1" applyFill="1" applyAlignment="1">
      <alignment horizontal="center" vertical="center"/>
    </xf>
    <xf numFmtId="0" fontId="15" fillId="2" borderId="0" xfId="48" applyFont="1" applyFill="1" applyAlignment="1">
      <alignment horizontal="right" vertical="center"/>
    </xf>
    <xf numFmtId="166"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66"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66"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66"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10" fontId="16" fillId="2" borderId="3" xfId="48" applyNumberFormat="1" applyFont="1" applyFill="1" applyBorder="1" applyAlignment="1" applyProtection="1">
      <alignment horizontal="right"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66" fontId="16" fillId="2" borderId="3" xfId="48" applyNumberFormat="1" applyFont="1" applyFill="1" applyBorder="1" applyAlignment="1" applyProtection="1">
      <alignment horizontal="right" vertical="center" wrapText="1"/>
    </xf>
    <xf numFmtId="0" fontId="28" fillId="2" borderId="0" xfId="48" applyFont="1" applyFill="1"/>
    <xf numFmtId="3"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0" fontId="28" fillId="2" borderId="0" xfId="48" applyFont="1" applyFill="1" applyAlignment="1">
      <alignment horizontal="right"/>
    </xf>
    <xf numFmtId="166" fontId="16" fillId="2" borderId="1" xfId="237" applyNumberFormat="1" applyFont="1" applyFill="1" applyBorder="1" applyAlignment="1" applyProtection="1">
      <alignment horizontal="right" vertical="center" wrapText="1"/>
    </xf>
    <xf numFmtId="166" fontId="16" fillId="2" borderId="3" xfId="237" applyNumberFormat="1" applyFont="1" applyFill="1" applyBorder="1" applyAlignment="1" applyProtection="1">
      <alignment horizontal="right" vertical="center" wrapText="1"/>
    </xf>
    <xf numFmtId="166" fontId="17" fillId="2" borderId="1" xfId="237" applyNumberFormat="1" applyFont="1" applyFill="1" applyBorder="1" applyAlignment="1" applyProtection="1">
      <alignment horizontal="right" vertical="center" wrapText="1"/>
      <protection locked="0"/>
    </xf>
    <xf numFmtId="166" fontId="17" fillId="2" borderId="3" xfId="237" applyNumberFormat="1" applyFont="1" applyFill="1" applyBorder="1" applyAlignment="1" applyProtection="1">
      <alignment horizontal="right" vertical="center" wrapText="1"/>
      <protection locked="0"/>
    </xf>
    <xf numFmtId="166"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166" fontId="16" fillId="2" borderId="1" xfId="48"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0" fontId="29"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166" fontId="28"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0" fontId="16" fillId="2" borderId="3" xfId="19" applyNumberFormat="1" applyFont="1" applyFill="1" applyBorder="1" applyAlignment="1" applyProtection="1">
      <alignment horizontal="right" vertical="center" wrapText="1"/>
    </xf>
    <xf numFmtId="166"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66"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66" fontId="16" fillId="2" borderId="8" xfId="1" applyNumberFormat="1" applyFont="1" applyFill="1" applyBorder="1" applyAlignment="1" applyProtection="1">
      <alignment horizontal="left"/>
      <protection locked="0"/>
    </xf>
    <xf numFmtId="166" fontId="17" fillId="2" borderId="8" xfId="1" applyNumberFormat="1" applyFont="1" applyFill="1" applyBorder="1" applyAlignment="1" applyProtection="1">
      <alignment horizontal="left"/>
      <protection locked="0"/>
    </xf>
    <xf numFmtId="166" fontId="16" fillId="2" borderId="0" xfId="1" applyNumberFormat="1" applyFont="1" applyFill="1" applyBorder="1" applyAlignment="1" applyProtection="1">
      <alignment horizontal="left"/>
      <protection locked="0"/>
    </xf>
    <xf numFmtId="166"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66"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66" fontId="16" fillId="2" borderId="1" xfId="237" applyNumberFormat="1" applyFont="1" applyFill="1" applyBorder="1" applyAlignment="1" applyProtection="1">
      <alignment horizontal="left" vertical="center" wrapText="1"/>
    </xf>
    <xf numFmtId="0" fontId="27" fillId="2" borderId="0" xfId="48" applyFont="1" applyFill="1"/>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66" fontId="16" fillId="2" borderId="0" xfId="237" applyNumberFormat="1" applyFont="1" applyFill="1" applyAlignment="1">
      <alignment horizontal="left"/>
    </xf>
    <xf numFmtId="166" fontId="16" fillId="2" borderId="0" xfId="237" applyNumberFormat="1" applyFont="1" applyFill="1" applyAlignment="1"/>
    <xf numFmtId="166" fontId="17" fillId="2" borderId="0" xfId="237" applyNumberFormat="1" applyFont="1" applyFill="1" applyAlignment="1"/>
    <xf numFmtId="166"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66" fontId="16" fillId="2" borderId="8" xfId="1" applyNumberFormat="1" applyFont="1" applyFill="1" applyBorder="1" applyAlignment="1" applyProtection="1">
      <protection locked="0"/>
    </xf>
    <xf numFmtId="43" fontId="17" fillId="2" borderId="0" xfId="237" applyFont="1" applyFill="1"/>
    <xf numFmtId="43" fontId="17" fillId="2" borderId="0" xfId="237" applyFont="1" applyFill="1" applyAlignment="1">
      <alignment vertical="center"/>
    </xf>
    <xf numFmtId="3" fontId="30"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66" fontId="17" fillId="2" borderId="0" xfId="48" applyNumberFormat="1" applyFont="1" applyFill="1"/>
    <xf numFmtId="166"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43" fontId="28"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66"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43" fontId="17" fillId="2" borderId="8" xfId="237" applyFont="1" applyFill="1" applyBorder="1"/>
    <xf numFmtId="43"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66" fontId="16" fillId="2" borderId="0" xfId="50" applyNumberFormat="1" applyFont="1" applyFill="1" applyAlignment="1" applyProtection="1">
      <alignment horizontal="right"/>
      <protection locked="0"/>
    </xf>
    <xf numFmtId="0" fontId="15" fillId="2" borderId="0" xfId="48" applyFont="1" applyFill="1"/>
    <xf numFmtId="166" fontId="15" fillId="2" borderId="0" xfId="50" applyNumberFormat="1" applyFont="1" applyFill="1" applyAlignment="1" applyProtection="1">
      <alignment horizontal="right"/>
      <protection locked="0"/>
    </xf>
    <xf numFmtId="0" fontId="28" fillId="2" borderId="0" xfId="49" applyFont="1" applyFill="1"/>
    <xf numFmtId="166" fontId="17" fillId="2" borderId="0" xfId="50" applyNumberFormat="1" applyFont="1" applyFill="1" applyAlignment="1" applyProtection="1">
      <alignment horizontal="right"/>
      <protection locked="0"/>
    </xf>
    <xf numFmtId="0" fontId="28" fillId="2" borderId="0" xfId="49" applyFont="1" applyFill="1" applyBorder="1"/>
    <xf numFmtId="166"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8"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41"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8"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43"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2" fillId="0" borderId="0" xfId="963" applyFont="1" applyFill="1"/>
    <xf numFmtId="0" fontId="153" fillId="0" borderId="0" xfId="963" applyFont="1" applyFill="1"/>
    <xf numFmtId="0" fontId="154"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5" fillId="0" borderId="0" xfId="963" applyFont="1" applyFill="1" applyAlignment="1">
      <alignment horizontal="right" vertical="center"/>
    </xf>
    <xf numFmtId="0" fontId="155" fillId="0" borderId="0" xfId="963" applyFont="1" applyFill="1" applyAlignment="1">
      <alignment horizontal="left" vertical="center"/>
    </xf>
    <xf numFmtId="0" fontId="19" fillId="0" borderId="0" xfId="963" applyFont="1" applyFill="1" applyAlignment="1">
      <alignment horizontal="left" vertical="center"/>
    </xf>
    <xf numFmtId="0" fontId="155" fillId="0" borderId="0" xfId="963" applyFont="1" applyFill="1" applyAlignment="1">
      <alignment horizontal="right"/>
    </xf>
    <xf numFmtId="0" fontId="155" fillId="0" borderId="0" xfId="963" applyFont="1" applyFill="1" applyBorder="1" applyAlignment="1" applyProtection="1">
      <alignment horizontal="left"/>
      <protection locked="0"/>
    </xf>
    <xf numFmtId="0" fontId="155" fillId="0" borderId="0" xfId="963" applyFont="1" applyFill="1"/>
    <xf numFmtId="0" fontId="156"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8"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6" fillId="0" borderId="0" xfId="963" applyFont="1" applyFill="1" applyAlignment="1">
      <alignment horizontal="center" vertical="center"/>
    </xf>
    <xf numFmtId="0" fontId="156" fillId="0" borderId="0" xfId="963" applyFont="1" applyFill="1" applyAlignment="1">
      <alignment horizontal="center"/>
    </xf>
    <xf numFmtId="0" fontId="157" fillId="0" borderId="0" xfId="963" applyFont="1" applyFill="1" applyAlignment="1">
      <alignment horizontal="center"/>
    </xf>
    <xf numFmtId="0" fontId="155" fillId="0" borderId="0" xfId="963" applyFont="1" applyFill="1" applyAlignment="1">
      <alignment horizontal="center"/>
    </xf>
    <xf numFmtId="0" fontId="159" fillId="0" borderId="0" xfId="963" applyFont="1" applyFill="1"/>
    <xf numFmtId="0" fontId="159"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3"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41" fontId="17" fillId="2" borderId="0" xfId="0" applyNumberFormat="1" applyFont="1" applyFill="1"/>
    <xf numFmtId="0" fontId="16" fillId="2" borderId="1" xfId="8" applyFont="1" applyFill="1" applyBorder="1" applyAlignment="1" applyProtection="1">
      <alignment horizontal="left" vertical="center" wrapText="1"/>
    </xf>
    <xf numFmtId="41" fontId="13" fillId="2" borderId="0" xfId="0" applyNumberFormat="1" applyFont="1" applyFill="1"/>
    <xf numFmtId="43" fontId="17" fillId="2" borderId="0" xfId="1" applyFont="1" applyFill="1">
      <protection locked="0"/>
    </xf>
    <xf numFmtId="0" fontId="17" fillId="2" borderId="1" xfId="8" applyFont="1" applyFill="1" applyBorder="1" applyAlignment="1" applyProtection="1">
      <alignment horizontal="left" vertical="center" wrapText="1"/>
    </xf>
    <xf numFmtId="41"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66" fontId="17" fillId="2" borderId="0" xfId="4" applyNumberFormat="1" applyFont="1" applyFill="1" applyBorder="1"/>
    <xf numFmtId="166" fontId="17" fillId="2" borderId="2" xfId="4" applyNumberFormat="1" applyFont="1" applyFill="1" applyBorder="1"/>
    <xf numFmtId="166" fontId="17" fillId="2" borderId="0" xfId="2" applyNumberFormat="1" applyFont="1" applyFill="1" applyAlignment="1">
      <alignment vertical="center"/>
    </xf>
    <xf numFmtId="0" fontId="13" fillId="2" borderId="0" xfId="0" applyNumberFormat="1" applyFont="1" applyFill="1"/>
    <xf numFmtId="166" fontId="16" fillId="2" borderId="1" xfId="1" applyNumberFormat="1" applyFont="1" applyFill="1" applyBorder="1" applyAlignment="1" applyProtection="1">
      <alignment horizontal="center" vertical="center" wrapText="1"/>
      <protection locked="0"/>
    </xf>
    <xf numFmtId="0" fontId="17" fillId="2" borderId="0" xfId="0" applyNumberFormat="1" applyFont="1" applyFill="1"/>
    <xf numFmtId="166" fontId="17" fillId="2" borderId="0" xfId="0" applyNumberFormat="1" applyFont="1" applyFill="1"/>
    <xf numFmtId="166" fontId="13" fillId="2" borderId="0" xfId="0" applyNumberFormat="1" applyFont="1" applyFill="1"/>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66"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66" fontId="13" fillId="2" borderId="0" xfId="4" applyNumberFormat="1" applyFont="1" applyFill="1"/>
    <xf numFmtId="0" fontId="16" fillId="2" borderId="1" xfId="19" applyFont="1" applyFill="1" applyBorder="1" applyAlignment="1" applyProtection="1">
      <alignment horizontal="center" vertical="center" wrapText="1"/>
    </xf>
    <xf numFmtId="166"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66" fontId="17" fillId="2" borderId="1" xfId="1" applyNumberFormat="1" applyFont="1" applyFill="1" applyBorder="1" applyAlignment="1" applyProtection="1">
      <alignment horizontal="right" vertical="center" wrapText="1"/>
    </xf>
    <xf numFmtId="166"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right" vertical="center" wrapText="1"/>
    </xf>
    <xf numFmtId="166" fontId="13" fillId="2" borderId="0" xfId="1" applyNumberFormat="1" applyFont="1" applyFill="1">
      <protection locked="0"/>
    </xf>
    <xf numFmtId="164" fontId="13" fillId="2" borderId="0" xfId="0" applyNumberFormat="1" applyFont="1" applyFill="1"/>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164" fontId="16" fillId="2" borderId="1" xfId="0" applyNumberFormat="1" applyFont="1" applyFill="1" applyBorder="1" applyAlignment="1" applyProtection="1">
      <alignment horizontal="right" vertical="center" wrapText="1"/>
    </xf>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41"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66"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66" fontId="17" fillId="2" borderId="2" xfId="1" applyNumberFormat="1" applyFont="1" applyFill="1" applyBorder="1" applyAlignment="1" applyProtection="1">
      <alignment horizontal="right"/>
    </xf>
    <xf numFmtId="10" fontId="17" fillId="2" borderId="2" xfId="44" applyNumberFormat="1" applyFont="1" applyFill="1" applyBorder="1" applyAlignment="1" applyProtection="1">
      <alignment horizontal="right"/>
    </xf>
    <xf numFmtId="166" fontId="20" fillId="2" borderId="0" xfId="4" applyNumberFormat="1" applyFont="1" applyFill="1"/>
    <xf numFmtId="0" fontId="16" fillId="2" borderId="1" xfId="0" applyFont="1" applyFill="1" applyBorder="1" applyAlignment="1">
      <alignment horizontal="center" vertical="center"/>
    </xf>
    <xf numFmtId="166" fontId="151" fillId="2" borderId="0" xfId="30" applyNumberFormat="1" applyFont="1" applyFill="1" applyAlignment="1">
      <alignment vertical="center"/>
    </xf>
    <xf numFmtId="0" fontId="151" fillId="2" borderId="0" xfId="30" applyFont="1" applyFill="1" applyAlignment="1">
      <alignment vertical="center"/>
    </xf>
    <xf numFmtId="0" fontId="17" fillId="2" borderId="1" xfId="0" applyFont="1" applyFill="1" applyBorder="1" applyAlignment="1">
      <alignment horizontal="center" vertical="center"/>
    </xf>
    <xf numFmtId="166" fontId="27" fillId="2" borderId="0" xfId="30" applyNumberFormat="1" applyFont="1" applyFill="1" applyAlignment="1">
      <alignment vertical="center"/>
    </xf>
    <xf numFmtId="0" fontId="27" fillId="2" borderId="0" xfId="30" applyFont="1" applyFill="1" applyAlignment="1">
      <alignment vertical="center"/>
    </xf>
    <xf numFmtId="43" fontId="13" fillId="2" borderId="0" xfId="1" applyFont="1" applyFill="1">
      <protection locked="0"/>
    </xf>
    <xf numFmtId="166" fontId="151" fillId="2" borderId="0" xfId="1" applyNumberFormat="1" applyFont="1" applyFill="1" applyAlignment="1">
      <alignment vertical="center"/>
      <protection locked="0"/>
    </xf>
    <xf numFmtId="166" fontId="27" fillId="2" borderId="0" xfId="1" applyNumberFormat="1" applyFont="1" applyFill="1" applyAlignment="1">
      <alignment vertical="center"/>
      <protection locked="0"/>
    </xf>
    <xf numFmtId="166" fontId="17" fillId="2" borderId="0" xfId="1" applyNumberFormat="1" applyFont="1" applyFill="1">
      <protection locked="0"/>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66"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66" fontId="13" fillId="2" borderId="1" xfId="2" applyNumberFormat="1" applyFont="1" applyFill="1" applyBorder="1" applyAlignment="1">
      <alignment horizontal="right" vertical="center"/>
    </xf>
    <xf numFmtId="166" fontId="17"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0" fontId="16" fillId="2" borderId="0" xfId="0" applyNumberFormat="1" applyFont="1" applyFill="1" applyBorder="1" applyAlignment="1" applyProtection="1">
      <alignment horizontal="left" vertical="center" wrapText="1"/>
    </xf>
    <xf numFmtId="166" fontId="16" fillId="2" borderId="0" xfId="1" applyNumberFormat="1" applyFont="1" applyFill="1" applyBorder="1" applyAlignment="1" applyProtection="1">
      <alignment horizontal="right"/>
    </xf>
    <xf numFmtId="166" fontId="16" fillId="2" borderId="0" xfId="1" applyNumberFormat="1" applyFont="1" applyFill="1" applyBorder="1" applyAlignment="1">
      <alignment horizontal="right"/>
      <protection locked="0"/>
    </xf>
    <xf numFmtId="10" fontId="16" fillId="2" borderId="0" xfId="1" applyNumberFormat="1" applyFont="1" applyFill="1" applyBorder="1" applyAlignment="1" applyProtection="1">
      <alignment horizontal="right"/>
    </xf>
    <xf numFmtId="0" fontId="17" fillId="2" borderId="0" xfId="30" applyFont="1" applyFill="1" applyBorder="1" applyAlignment="1">
      <alignment horizontal="left"/>
    </xf>
    <xf numFmtId="0" fontId="17" fillId="2" borderId="0" xfId="30" applyFont="1" applyFill="1" applyBorder="1"/>
    <xf numFmtId="0" fontId="17" fillId="2" borderId="0" xfId="30" applyFont="1" applyFill="1" applyBorder="1" applyAlignment="1">
      <alignment horizontal="center"/>
    </xf>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10" fontId="17" fillId="2" borderId="0" xfId="44" applyNumberFormat="1" applyFont="1" applyFill="1" applyAlignment="1">
      <alignment vertical="center"/>
      <protection locked="0"/>
    </xf>
    <xf numFmtId="166" fontId="17" fillId="2" borderId="0" xfId="1" applyNumberFormat="1" applyFont="1" applyFill="1" applyAlignment="1">
      <alignment vertical="center"/>
      <protection locked="0"/>
    </xf>
    <xf numFmtId="49"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horizontal="righ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10" fontId="17" fillId="2" borderId="0" xfId="44" applyNumberFormat="1" applyFont="1" applyFill="1">
      <protection locked="0"/>
    </xf>
    <xf numFmtId="170" fontId="17" fillId="2" borderId="0" xfId="30" applyNumberFormat="1" applyFont="1" applyFill="1"/>
    <xf numFmtId="10" fontId="16" fillId="2" borderId="0" xfId="44" applyNumberFormat="1" applyFont="1" applyFill="1">
      <protection locked="0"/>
    </xf>
    <xf numFmtId="166" fontId="16" fillId="2" borderId="0" xfId="1" applyNumberFormat="1" applyFont="1" applyFill="1">
      <protection locked="0"/>
    </xf>
    <xf numFmtId="166" fontId="17" fillId="2" borderId="0" xfId="30" applyNumberFormat="1" applyFont="1" applyFill="1"/>
    <xf numFmtId="166" fontId="164" fillId="61" borderId="0" xfId="1" applyNumberFormat="1" applyFont="1" applyFill="1">
      <protection locked="0"/>
    </xf>
    <xf numFmtId="0" fontId="17" fillId="2" borderId="1" xfId="0" quotePrefix="1" applyNumberFormat="1" applyFont="1" applyFill="1" applyBorder="1" applyAlignment="1" applyProtection="1">
      <alignment horizontal="left" vertical="center" wrapText="1"/>
    </xf>
    <xf numFmtId="1" fontId="13" fillId="2" borderId="0" xfId="0" applyNumberFormat="1" applyFont="1" applyFill="1"/>
    <xf numFmtId="3" fontId="17" fillId="2" borderId="0" xfId="0" applyNumberFormat="1" applyFont="1" applyFill="1"/>
    <xf numFmtId="10" fontId="17" fillId="2" borderId="1" xfId="44" applyNumberFormat="1" applyFont="1" applyFill="1" applyBorder="1" applyAlignment="1" applyProtection="1">
      <alignment horizontal="right" vertical="center" wrapText="1"/>
    </xf>
    <xf numFmtId="14" fontId="13" fillId="2" borderId="0" xfId="1" applyNumberFormat="1" applyFont="1" applyFill="1">
      <protection locked="0"/>
    </xf>
    <xf numFmtId="166" fontId="17" fillId="2" borderId="0" xfId="1" applyNumberFormat="1" applyFont="1" applyFill="1" applyBorder="1" applyProtection="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49" fontId="16"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xf>
    <xf numFmtId="3" fontId="13" fillId="2" borderId="0" xfId="0" applyNumberFormat="1" applyFont="1" applyFill="1"/>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66" fontId="16" fillId="2" borderId="1" xfId="1" applyNumberFormat="1" applyFont="1" applyFill="1" applyBorder="1" applyAlignment="1" applyProtection="1">
      <alignment horizontal="left" wrapText="1"/>
      <protection locked="0"/>
    </xf>
    <xf numFmtId="166" fontId="16" fillId="2" borderId="1" xfId="1" applyNumberFormat="1" applyFont="1" applyFill="1" applyBorder="1" applyAlignment="1" applyProtection="1">
      <alignment horizontal="right" vertical="center" wrapText="1"/>
      <protection locked="0"/>
    </xf>
    <xf numFmtId="166"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66" fontId="17" fillId="2" borderId="1" xfId="1" applyNumberFormat="1" applyFont="1" applyFill="1" applyBorder="1" applyAlignment="1" applyProtection="1">
      <alignment horizontal="left"/>
      <protection locked="0"/>
    </xf>
    <xf numFmtId="0" fontId="33" fillId="2" borderId="1" xfId="0" quotePrefix="1" applyFont="1" applyFill="1" applyBorder="1" applyAlignment="1">
      <alignment horizontal="center"/>
    </xf>
    <xf numFmtId="0" fontId="13" fillId="2" borderId="1" xfId="0" quotePrefix="1" applyFont="1" applyFill="1" applyBorder="1" applyAlignment="1">
      <alignment horizontal="center"/>
    </xf>
    <xf numFmtId="0" fontId="27" fillId="2" borderId="0" xfId="30" applyFont="1" applyFill="1"/>
    <xf numFmtId="0" fontId="13" fillId="0" borderId="0" xfId="0" applyFont="1"/>
    <xf numFmtId="10" fontId="27" fillId="2" borderId="0" xfId="30" applyNumberFormat="1" applyFont="1" applyFill="1"/>
    <xf numFmtId="0" fontId="151" fillId="2" borderId="0" xfId="30" applyFont="1" applyFill="1"/>
    <xf numFmtId="0" fontId="27" fillId="2" borderId="0" xfId="0" applyFont="1" applyFill="1"/>
    <xf numFmtId="3" fontId="27" fillId="2" borderId="0" xfId="0" applyNumberFormat="1" applyFont="1" applyFill="1"/>
    <xf numFmtId="166" fontId="27" fillId="2" borderId="0" xfId="0" applyNumberFormat="1" applyFont="1" applyFill="1"/>
    <xf numFmtId="3" fontId="13" fillId="0" borderId="0" xfId="0" applyNumberFormat="1" applyFont="1"/>
    <xf numFmtId="166" fontId="13" fillId="0" borderId="0" xfId="0" applyNumberFormat="1" applyFont="1"/>
    <xf numFmtId="3" fontId="151" fillId="2" borderId="0" xfId="0" applyNumberFormat="1" applyFont="1" applyFill="1"/>
    <xf numFmtId="0" fontId="151" fillId="2" borderId="0" xfId="0" applyFont="1" applyFill="1"/>
    <xf numFmtId="4" fontId="27" fillId="2" borderId="0" xfId="0" applyNumberFormat="1" applyFont="1" applyFill="1"/>
    <xf numFmtId="4" fontId="13" fillId="0" borderId="0" xfId="0" applyNumberFormat="1" applyFont="1"/>
    <xf numFmtId="41" fontId="27" fillId="2" borderId="0" xfId="30" applyNumberFormat="1" applyFont="1" applyFill="1"/>
    <xf numFmtId="166" fontId="27" fillId="2" borderId="0" xfId="1" applyNumberFormat="1" applyFont="1" applyFill="1">
      <protection locked="0"/>
    </xf>
    <xf numFmtId="49" fontId="15" fillId="2" borderId="1" xfId="19" applyNumberFormat="1" applyFont="1" applyFill="1" applyBorder="1" applyAlignment="1" applyProtection="1">
      <alignment horizontal="left" vertical="center" wrapText="1"/>
    </xf>
    <xf numFmtId="11" fontId="17" fillId="2" borderId="1" xfId="19"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right" vertical="center" wrapText="1"/>
    </xf>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27" fillId="2" borderId="0" xfId="30" applyFont="1" applyFill="1" applyBorder="1" applyAlignment="1">
      <alignment vertical="center"/>
    </xf>
    <xf numFmtId="0" fontId="27" fillId="2" borderId="0" xfId="30" applyFont="1" applyFill="1" applyBorder="1" applyAlignment="1">
      <alignment horizontal="center"/>
    </xf>
    <xf numFmtId="0" fontId="27" fillId="2" borderId="0" xfId="30" applyFont="1" applyFill="1" applyBorder="1"/>
    <xf numFmtId="0" fontId="27" fillId="2" borderId="0" xfId="30" applyFont="1" applyFill="1" applyAlignment="1">
      <alignment horizontal="center"/>
    </xf>
    <xf numFmtId="0" fontId="16" fillId="2" borderId="0" xfId="19" applyFont="1" applyFill="1" applyAlignment="1">
      <alignment horizontal="center" vertical="center" wrapText="1"/>
    </xf>
    <xf numFmtId="10" fontId="27" fillId="2" borderId="0" xfId="44" applyNumberFormat="1" applyFont="1" applyFill="1">
      <protection locked="0"/>
    </xf>
    <xf numFmtId="166" fontId="27" fillId="2" borderId="0" xfId="30" applyNumberFormat="1" applyFont="1" applyFill="1"/>
    <xf numFmtId="166" fontId="27" fillId="2" borderId="0" xfId="44" applyNumberFormat="1" applyFont="1" applyFill="1">
      <protection locked="0"/>
    </xf>
    <xf numFmtId="164" fontId="27" fillId="2" borderId="0" xfId="0" applyNumberFormat="1" applyFont="1" applyFill="1"/>
    <xf numFmtId="2" fontId="27" fillId="2" borderId="0" xfId="1" applyNumberFormat="1" applyFont="1" applyFill="1" applyProtection="1"/>
    <xf numFmtId="168" fontId="27" fillId="2" borderId="0" xfId="1" applyNumberFormat="1" applyFont="1" applyFill="1" applyProtection="1"/>
    <xf numFmtId="221" fontId="165" fillId="2" borderId="41" xfId="965" applyNumberFormat="1" applyFont="1" applyFill="1" applyBorder="1" applyAlignment="1">
      <alignment horizontal="center" vertical="top"/>
    </xf>
    <xf numFmtId="222" fontId="166" fillId="2" borderId="41" xfId="980" applyNumberFormat="1" applyFont="1" applyFill="1" applyBorder="1" applyAlignment="1">
      <alignment vertical="top"/>
    </xf>
    <xf numFmtId="170" fontId="27" fillId="2" borderId="0" xfId="1" applyNumberFormat="1" applyFont="1" applyFill="1">
      <protection locked="0"/>
    </xf>
    <xf numFmtId="43" fontId="27" fillId="2" borderId="0" xfId="1" applyFont="1" applyFill="1">
      <protection locked="0"/>
    </xf>
    <xf numFmtId="10" fontId="27" fillId="2" borderId="0" xfId="0" applyNumberFormat="1" applyFont="1" applyFill="1"/>
    <xf numFmtId="10" fontId="27" fillId="2" borderId="0" xfId="1" applyNumberFormat="1" applyFont="1" applyFill="1" applyProtection="1"/>
    <xf numFmtId="0" fontId="167" fillId="2" borderId="0" xfId="0" applyFont="1" applyFill="1"/>
    <xf numFmtId="165" fontId="27" fillId="2" borderId="0" xfId="0" applyNumberFormat="1" applyFont="1" applyFill="1"/>
    <xf numFmtId="43" fontId="27" fillId="2" borderId="0" xfId="0" applyNumberFormat="1" applyFont="1" applyFill="1"/>
    <xf numFmtId="222" fontId="165" fillId="2" borderId="41" xfId="980" applyNumberFormat="1" applyFont="1" applyFill="1" applyBorder="1" applyAlignment="1">
      <alignment vertical="top"/>
    </xf>
    <xf numFmtId="14" fontId="27" fillId="2" borderId="0" xfId="0" applyNumberFormat="1" applyFont="1" applyFill="1"/>
    <xf numFmtId="221" fontId="165" fillId="2" borderId="41" xfId="949" applyNumberFormat="1" applyFont="1" applyFill="1" applyBorder="1" applyAlignment="1">
      <alignment horizontal="center" vertical="top"/>
    </xf>
    <xf numFmtId="222" fontId="165" fillId="2" borderId="41" xfId="948" applyNumberFormat="1" applyFont="1" applyFill="1" applyBorder="1" applyAlignment="1">
      <alignment vertical="top"/>
    </xf>
    <xf numFmtId="14" fontId="27" fillId="2" borderId="0" xfId="1" applyNumberFormat="1" applyFont="1" applyFill="1">
      <protection locked="0"/>
    </xf>
    <xf numFmtId="221" fontId="165" fillId="2" borderId="41" xfId="934" applyNumberFormat="1" applyFont="1" applyFill="1" applyBorder="1" applyAlignment="1">
      <alignment horizontal="center" vertical="top"/>
    </xf>
    <xf numFmtId="221" fontId="165" fillId="2" borderId="42" xfId="905" applyNumberFormat="1" applyFont="1" applyFill="1" applyBorder="1" applyAlignment="1">
      <alignment horizontal="center" vertical="top"/>
    </xf>
    <xf numFmtId="222" fontId="165" fillId="2" borderId="1" xfId="904" applyNumberFormat="1" applyFont="1" applyFill="1" applyBorder="1" applyAlignment="1">
      <alignment vertical="top"/>
    </xf>
    <xf numFmtId="43" fontId="17" fillId="2" borderId="1" xfId="1" applyNumberFormat="1" applyFont="1" applyFill="1" applyBorder="1" applyAlignment="1" applyProtection="1">
      <alignment horizontal="right" vertical="center" wrapText="1"/>
    </xf>
    <xf numFmtId="166" fontId="16" fillId="2" borderId="1" xfId="5" applyNumberFormat="1" applyFont="1" applyFill="1" applyBorder="1" applyAlignment="1" applyProtection="1">
      <alignment vertical="center"/>
      <protection locked="0"/>
    </xf>
    <xf numFmtId="166" fontId="17" fillId="2" borderId="1" xfId="5" applyNumberFormat="1" applyFont="1" applyFill="1" applyBorder="1" applyAlignment="1" applyProtection="1">
      <alignment horizontal="left" vertical="center" wrapText="1"/>
      <protection locked="0"/>
    </xf>
    <xf numFmtId="166" fontId="16" fillId="2" borderId="1" xfId="1" applyNumberFormat="1" applyFont="1" applyFill="1" applyBorder="1" applyAlignment="1">
      <alignment horizontal="right"/>
      <protection locked="0"/>
    </xf>
    <xf numFmtId="166" fontId="17" fillId="2" borderId="1" xfId="1" applyNumberFormat="1" applyFont="1" applyFill="1" applyBorder="1" applyAlignment="1">
      <alignment horizontal="right"/>
      <protection locked="0"/>
    </xf>
    <xf numFmtId="169"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right" vertical="center" wrapText="1"/>
    </xf>
    <xf numFmtId="41" fontId="16" fillId="2" borderId="1" xfId="0" applyNumberFormat="1" applyFont="1" applyFill="1" applyBorder="1" applyAlignment="1" applyProtection="1">
      <alignment horizontal="right" vertical="center" wrapText="1"/>
    </xf>
    <xf numFmtId="166" fontId="17" fillId="2" borderId="1" xfId="0"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left" vertical="center" wrapText="1"/>
    </xf>
    <xf numFmtId="164" fontId="16" fillId="2" borderId="1" xfId="0" applyNumberFormat="1" applyFont="1" applyFill="1" applyBorder="1" applyAlignment="1" applyProtection="1">
      <alignment horizontal="left" vertical="center" wrapText="1"/>
    </xf>
    <xf numFmtId="167" fontId="17" fillId="2" borderId="1" xfId="0" applyNumberFormat="1" applyFont="1" applyFill="1" applyBorder="1" applyAlignment="1" applyProtection="1">
      <alignment horizontal="right" vertical="center" wrapText="1"/>
    </xf>
    <xf numFmtId="167" fontId="17" fillId="2" borderId="1" xfId="0" applyNumberFormat="1" applyFont="1" applyFill="1" applyBorder="1" applyAlignment="1" applyProtection="1">
      <alignment horizontal="left" vertical="center" wrapText="1"/>
    </xf>
    <xf numFmtId="41" fontId="16" fillId="2" borderId="1" xfId="1" applyNumberFormat="1" applyFont="1" applyFill="1" applyBorder="1" applyAlignment="1" applyProtection="1">
      <alignment horizontal="right" vertical="center"/>
    </xf>
    <xf numFmtId="166" fontId="16" fillId="2" borderId="1" xfId="1" applyNumberFormat="1" applyFont="1" applyFill="1" applyBorder="1" applyAlignment="1">
      <alignment horizontal="right" vertical="center"/>
      <protection locked="0"/>
    </xf>
    <xf numFmtId="41" fontId="17" fillId="2" borderId="1" xfId="8" applyNumberFormat="1" applyFont="1" applyFill="1" applyBorder="1" applyAlignment="1" applyProtection="1">
      <alignment horizontal="right" vertical="center" wrapText="1"/>
    </xf>
    <xf numFmtId="43" fontId="16" fillId="2" borderId="1" xfId="1" applyFont="1" applyFill="1" applyBorder="1" applyAlignment="1">
      <alignment horizontal="right" vertical="center"/>
      <protection locked="0"/>
    </xf>
    <xf numFmtId="43" fontId="17" fillId="2" borderId="1" xfId="1" applyFont="1" applyFill="1" applyBorder="1" applyAlignment="1">
      <alignment horizontal="right" vertical="center"/>
      <protection locked="0"/>
    </xf>
    <xf numFmtId="43" fontId="17" fillId="2" borderId="1" xfId="1" applyFont="1" applyFill="1" applyBorder="1" applyAlignment="1">
      <alignment horizontal="right" vertical="center" wrapText="1"/>
      <protection locked="0"/>
    </xf>
    <xf numFmtId="41" fontId="16" fillId="2" borderId="1" xfId="8" applyNumberFormat="1" applyFont="1" applyFill="1" applyBorder="1" applyAlignment="1" applyProtection="1">
      <alignment horizontal="right" vertical="center" wrapText="1"/>
    </xf>
    <xf numFmtId="166" fontId="17" fillId="2" borderId="1" xfId="1" applyNumberFormat="1" applyFont="1" applyFill="1" applyBorder="1" applyAlignment="1" applyProtection="1">
      <alignment vertical="center" wrapText="1"/>
    </xf>
    <xf numFmtId="166" fontId="17" fillId="2" borderId="1" xfId="1" applyNumberFormat="1" applyFont="1" applyFill="1" applyBorder="1" applyAlignment="1">
      <alignment vertical="center" wrapText="1"/>
      <protection locked="0"/>
    </xf>
    <xf numFmtId="43" fontId="17" fillId="2" borderId="1" xfId="1" applyFont="1" applyFill="1" applyBorder="1" applyAlignment="1" applyProtection="1">
      <alignment horizontal="right" vertical="center" wrapText="1"/>
    </xf>
    <xf numFmtId="165" fontId="17" fillId="2" borderId="1" xfId="1" applyNumberFormat="1" applyFont="1" applyFill="1" applyBorder="1" applyAlignment="1" applyProtection="1">
      <alignment vertical="center" wrapText="1"/>
    </xf>
    <xf numFmtId="43" fontId="17" fillId="2" borderId="1" xfId="1" applyNumberFormat="1" applyFont="1" applyFill="1" applyBorder="1" applyAlignment="1" applyProtection="1">
      <alignment vertical="center" wrapText="1"/>
    </xf>
    <xf numFmtId="0" fontId="17" fillId="0" borderId="0" xfId="0" applyFont="1" applyFill="1" applyAlignment="1">
      <alignment horizontal="left" vertical="center" wrapText="1"/>
    </xf>
    <xf numFmtId="14" fontId="162"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top"/>
    </xf>
    <xf numFmtId="0" fontId="16" fillId="2" borderId="0" xfId="0" applyFont="1" applyFill="1" applyAlignment="1">
      <alignment horizontal="center"/>
    </xf>
    <xf numFmtId="0" fontId="17" fillId="2" borderId="0" xfId="43" applyFont="1" applyFill="1" applyAlignment="1">
      <alignment horizontal="center" vertical="center"/>
    </xf>
    <xf numFmtId="0" fontId="17" fillId="2" borderId="0" xfId="0" applyFont="1" applyFill="1" applyBorder="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3" fillId="0" borderId="6" xfId="0" applyFont="1" applyBorder="1"/>
    <xf numFmtId="0" fontId="17" fillId="2" borderId="0" xfId="19" applyFont="1" applyFill="1" applyAlignment="1">
      <alignment horizontal="left" vertical="center" wrapText="1"/>
    </xf>
    <xf numFmtId="0" fontId="16" fillId="2" borderId="0" xfId="19" applyFont="1" applyFill="1" applyAlignment="1">
      <alignment horizontal="lef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4" fillId="2" borderId="0" xfId="0" applyFont="1" applyFill="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50"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66" fontId="16" fillId="2" borderId="3" xfId="237" applyNumberFormat="1" applyFont="1" applyFill="1" applyBorder="1" applyAlignment="1" applyProtection="1">
      <alignment horizontal="center" vertical="center" wrapText="1"/>
    </xf>
    <xf numFmtId="166"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66" fontId="16" fillId="2" borderId="5" xfId="237" applyNumberFormat="1" applyFont="1" applyFill="1" applyBorder="1" applyAlignment="1" applyProtection="1">
      <alignment horizontal="center" vertical="center" wrapText="1"/>
    </xf>
    <xf numFmtId="166"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0" fontId="16" fillId="2" borderId="31" xfId="19" applyNumberFormat="1" applyFont="1" applyFill="1" applyBorder="1" applyAlignment="1" applyProtection="1">
      <alignment horizontal="center" vertical="center" wrapText="1"/>
    </xf>
    <xf numFmtId="0" fontId="16" fillId="2" borderId="32" xfId="19" applyNumberFormat="1" applyFont="1" applyFill="1" applyBorder="1" applyAlignment="1" applyProtection="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4" sqref="B4"/>
    </sheetView>
  </sheetViews>
  <sheetFormatPr defaultColWidth="9.109375" defaultRowHeight="13.2"/>
  <cols>
    <col min="1" max="1" width="9.109375" style="24"/>
    <col min="2" max="2" width="41" style="24" customWidth="1"/>
    <col min="3" max="3" width="42" style="24" customWidth="1"/>
    <col min="4" max="16384" width="9.109375" style="24"/>
  </cols>
  <sheetData>
    <row r="1" spans="1:3">
      <c r="A1" s="199" t="s">
        <v>461</v>
      </c>
      <c r="B1" s="199" t="s">
        <v>462</v>
      </c>
      <c r="C1" s="199" t="s">
        <v>463</v>
      </c>
    </row>
    <row r="2" spans="1:3">
      <c r="A2" s="199"/>
      <c r="B2" s="200">
        <f>BCthunhap!D46-BCKetQuaHoatDong_06028!D44</f>
        <v>0</v>
      </c>
      <c r="C2" s="200">
        <f>BCtinhhinhtaichinh!D33-BCTaiSan_06027!D30</f>
        <v>0</v>
      </c>
    </row>
    <row r="3" spans="1:3">
      <c r="A3" s="199"/>
      <c r="B3" s="200">
        <f>BCthunhap!D45-BCKetQuaHoatDong_06028!D43-BCKetQuaHoatDong_06028!D41</f>
        <v>0</v>
      </c>
      <c r="C3" s="200">
        <f>BCTaiSan_06027!D54-BCtinhhinhtaichinh!D45</f>
        <v>0</v>
      </c>
    </row>
    <row r="4" spans="1:3">
      <c r="A4" s="199"/>
      <c r="B4" s="200">
        <f>BCtinhhinhtaichinh!D51-BCtinhhinhtaichinh!E51-BCthunhap!D48</f>
        <v>0</v>
      </c>
      <c r="C4" s="200">
        <f>BCtinhhinhtaichinh!D52-BCTaiSan_06027!D57</f>
        <v>0</v>
      </c>
    </row>
    <row r="5" spans="1:3">
      <c r="A5" s="199"/>
      <c r="B5" s="200">
        <f>BCthunhap!D48-BCKetQuaHoatDong_06028!D45</f>
        <v>0</v>
      </c>
      <c r="C5" s="200">
        <f>BCtinhhinhtaichinh!D47-Khac_06030!D34</f>
        <v>0</v>
      </c>
    </row>
    <row r="6" spans="1:3">
      <c r="A6" s="199"/>
      <c r="B6" s="200"/>
      <c r="C6" s="200">
        <f>BCtinhhinhtaichinh!D33-BCDanhMucDauTu_06029!F64</f>
        <v>0</v>
      </c>
    </row>
    <row r="7" spans="1:3">
      <c r="A7" s="199"/>
      <c r="B7" s="200"/>
      <c r="C7" s="200">
        <f>BCtinhhinhtaichinh!D33-BCDanhMucDauTu_06029!F64</f>
        <v>0</v>
      </c>
    </row>
    <row r="10" spans="1:3">
      <c r="B10" s="7" t="s">
        <v>662</v>
      </c>
    </row>
    <row r="11" spans="1:3">
      <c r="B11" s="8"/>
    </row>
    <row r="12" spans="1:3">
      <c r="B12" s="9" t="s">
        <v>663</v>
      </c>
    </row>
    <row r="13" spans="1:3" ht="13.8">
      <c r="B13" s="201"/>
    </row>
    <row r="14" spans="1:3" ht="20.399999999999999">
      <c r="B14" s="204" t="s">
        <v>664</v>
      </c>
    </row>
    <row r="15" spans="1:3" ht="13.8">
      <c r="B15" s="201"/>
    </row>
    <row r="16" spans="1:3" ht="20.399999999999999">
      <c r="B16" s="202" t="s">
        <v>665</v>
      </c>
      <c r="C16" s="202" t="s">
        <v>658</v>
      </c>
    </row>
    <row r="21" spans="2:3" ht="26.4">
      <c r="B21" s="203" t="s">
        <v>667</v>
      </c>
      <c r="C21" s="203" t="s">
        <v>666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abSelected="1" zoomScale="115" zoomScaleNormal="115" workbookViewId="0">
      <selection activeCell="G14" sqref="G14"/>
    </sheetView>
  </sheetViews>
  <sheetFormatPr defaultColWidth="9.109375" defaultRowHeight="13.8"/>
  <cols>
    <col min="1" max="1" width="7.88671875" style="205" customWidth="1"/>
    <col min="2" max="2" width="15.6640625" style="205" customWidth="1"/>
    <col min="3" max="3" width="33.88671875" style="205" customWidth="1"/>
    <col min="4" max="4" width="32" style="205" customWidth="1"/>
    <col min="5" max="9" width="9.109375" style="205"/>
    <col min="10" max="14" width="9.109375" style="227"/>
    <col min="15" max="16384" width="9.109375" style="205"/>
  </cols>
  <sheetData>
    <row r="2" spans="1:12" ht="17.399999999999999">
      <c r="B2" s="206" t="s">
        <v>590</v>
      </c>
    </row>
    <row r="3" spans="1:12" ht="18">
      <c r="B3" s="207" t="s">
        <v>579</v>
      </c>
    </row>
    <row r="4" spans="1:12" ht="18">
      <c r="B4" s="208"/>
      <c r="C4" s="209" t="s">
        <v>580</v>
      </c>
      <c r="D4" s="210" t="s">
        <v>581</v>
      </c>
    </row>
    <row r="5" spans="1:12" ht="18">
      <c r="B5" s="208"/>
      <c r="C5" s="211" t="s">
        <v>582</v>
      </c>
      <c r="D5" s="212" t="s">
        <v>583</v>
      </c>
    </row>
    <row r="6" spans="1:12" ht="18">
      <c r="B6" s="208"/>
      <c r="C6" s="209" t="s">
        <v>584</v>
      </c>
      <c r="D6" s="244">
        <v>2</v>
      </c>
      <c r="J6" s="227" t="s">
        <v>581</v>
      </c>
    </row>
    <row r="7" spans="1:12" ht="18">
      <c r="B7" s="208"/>
      <c r="C7" s="211" t="s">
        <v>585</v>
      </c>
      <c r="D7" s="213"/>
    </row>
    <row r="8" spans="1:12" ht="18">
      <c r="B8" s="208"/>
      <c r="C8" s="209" t="s">
        <v>586</v>
      </c>
      <c r="D8" s="210">
        <v>2024</v>
      </c>
      <c r="J8" s="227" t="s">
        <v>587</v>
      </c>
    </row>
    <row r="9" spans="1:12" ht="18">
      <c r="B9" s="208"/>
      <c r="C9" s="214" t="s">
        <v>588</v>
      </c>
      <c r="D9" s="215">
        <f>D8</f>
        <v>2024</v>
      </c>
      <c r="J9" s="227" t="s">
        <v>589</v>
      </c>
    </row>
    <row r="10" spans="1:12" ht="18">
      <c r="B10" s="208"/>
      <c r="C10" s="214"/>
      <c r="D10" s="215"/>
    </row>
    <row r="11" spans="1:12" ht="34.5" customHeight="1">
      <c r="A11" s="449" t="s">
        <v>245</v>
      </c>
      <c r="B11" s="449"/>
      <c r="C11" s="449" t="s">
        <v>648</v>
      </c>
      <c r="D11" s="449"/>
      <c r="E11" s="449"/>
      <c r="F11" s="449"/>
    </row>
    <row r="12" spans="1:12" ht="26.25" customHeight="1">
      <c r="A12" s="449" t="s">
        <v>243</v>
      </c>
      <c r="B12" s="449"/>
      <c r="C12" s="449" t="s">
        <v>649</v>
      </c>
      <c r="D12" s="449"/>
      <c r="E12" s="449"/>
      <c r="F12" s="449"/>
    </row>
    <row r="13" spans="1:12" ht="48" customHeight="1">
      <c r="A13" s="447" t="s">
        <v>242</v>
      </c>
      <c r="B13" s="447"/>
      <c r="C13" s="447" t="s">
        <v>244</v>
      </c>
      <c r="D13" s="447"/>
      <c r="E13" s="447"/>
      <c r="F13" s="447"/>
      <c r="J13" s="227">
        <v>1</v>
      </c>
      <c r="K13" s="227" t="s">
        <v>46</v>
      </c>
    </row>
    <row r="14" spans="1:12" ht="34.5" customHeight="1">
      <c r="A14" s="447" t="s">
        <v>246</v>
      </c>
      <c r="B14" s="447"/>
      <c r="C14" s="448">
        <v>45294</v>
      </c>
      <c r="D14" s="448"/>
      <c r="E14" s="448"/>
      <c r="F14" s="448"/>
    </row>
    <row r="15" spans="1:12">
      <c r="B15" s="216"/>
      <c r="J15" s="227">
        <v>4</v>
      </c>
      <c r="K15" s="227" t="s">
        <v>135</v>
      </c>
    </row>
    <row r="16" spans="1:12">
      <c r="D16" s="216" t="s">
        <v>591</v>
      </c>
      <c r="J16" s="227">
        <v>5</v>
      </c>
      <c r="K16" s="228"/>
      <c r="L16" s="228"/>
    </row>
    <row r="17" spans="2:12">
      <c r="D17" s="216" t="s">
        <v>592</v>
      </c>
      <c r="K17" s="228"/>
      <c r="L17" s="228"/>
    </row>
    <row r="18" spans="2:12" ht="14.4">
      <c r="B18" s="217" t="s">
        <v>638</v>
      </c>
      <c r="C18" s="217" t="s">
        <v>639</v>
      </c>
      <c r="D18" s="217" t="s">
        <v>640</v>
      </c>
      <c r="J18" s="227">
        <v>6</v>
      </c>
      <c r="K18" s="228"/>
      <c r="L18" s="228"/>
    </row>
    <row r="19" spans="2:12" ht="27.6">
      <c r="B19" s="218">
        <v>1</v>
      </c>
      <c r="C19" s="219" t="s">
        <v>641</v>
      </c>
      <c r="D19" s="220" t="s">
        <v>598</v>
      </c>
      <c r="K19" s="228"/>
      <c r="L19" s="228"/>
    </row>
    <row r="20" spans="2:12" ht="27.6">
      <c r="B20" s="218">
        <v>2</v>
      </c>
      <c r="C20" s="219" t="s">
        <v>642</v>
      </c>
      <c r="D20" s="220" t="s">
        <v>599</v>
      </c>
      <c r="K20" s="228"/>
      <c r="L20" s="228"/>
    </row>
    <row r="21" spans="2:12" ht="54.75" customHeight="1">
      <c r="B21" s="218" t="s">
        <v>78</v>
      </c>
      <c r="C21" s="219" t="s">
        <v>602</v>
      </c>
      <c r="D21" s="220"/>
      <c r="K21" s="228"/>
      <c r="L21" s="228"/>
    </row>
    <row r="22" spans="2:12" ht="27.6">
      <c r="B22" s="218">
        <v>3</v>
      </c>
      <c r="C22" s="221" t="s">
        <v>643</v>
      </c>
      <c r="D22" s="220" t="s">
        <v>594</v>
      </c>
      <c r="J22" s="227">
        <v>7</v>
      </c>
      <c r="K22" s="228"/>
      <c r="L22" s="228"/>
    </row>
    <row r="23" spans="2:12" ht="27.6">
      <c r="B23" s="218">
        <v>4</v>
      </c>
      <c r="C23" s="221" t="s">
        <v>644</v>
      </c>
      <c r="D23" s="220" t="s">
        <v>593</v>
      </c>
      <c r="J23" s="227">
        <v>8</v>
      </c>
      <c r="K23" s="228"/>
      <c r="L23" s="228"/>
    </row>
    <row r="24" spans="2:12" ht="27.6">
      <c r="B24" s="218">
        <v>5</v>
      </c>
      <c r="C24" s="221" t="s">
        <v>645</v>
      </c>
      <c r="D24" s="220" t="s">
        <v>595</v>
      </c>
      <c r="J24" s="227">
        <v>9</v>
      </c>
      <c r="K24" s="228"/>
      <c r="L24" s="228"/>
    </row>
    <row r="25" spans="2:12" ht="55.2">
      <c r="B25" s="218">
        <v>6</v>
      </c>
      <c r="C25" s="221" t="s">
        <v>646</v>
      </c>
      <c r="D25" s="220" t="s">
        <v>596</v>
      </c>
      <c r="J25" s="227">
        <v>10</v>
      </c>
      <c r="K25" s="228"/>
      <c r="L25" s="228"/>
    </row>
    <row r="26" spans="2:12" ht="14.4">
      <c r="B26" s="218">
        <v>7</v>
      </c>
      <c r="C26" s="221" t="s">
        <v>647</v>
      </c>
      <c r="D26" s="220" t="s">
        <v>597</v>
      </c>
      <c r="J26" s="227">
        <v>11</v>
      </c>
      <c r="K26" s="228"/>
      <c r="L26" s="228"/>
    </row>
    <row r="27" spans="2:12" ht="55.2">
      <c r="B27" s="218">
        <v>8</v>
      </c>
      <c r="C27" s="221" t="s">
        <v>646</v>
      </c>
      <c r="D27" s="220" t="s">
        <v>596</v>
      </c>
    </row>
    <row r="28" spans="2:12" ht="87" customHeight="1">
      <c r="B28" s="218" t="s">
        <v>86</v>
      </c>
      <c r="C28" s="219" t="s">
        <v>600</v>
      </c>
      <c r="D28" s="222" t="s">
        <v>601</v>
      </c>
    </row>
    <row r="31" spans="2:12" ht="28.5" customHeight="1">
      <c r="B31" s="223"/>
      <c r="D31" s="223"/>
    </row>
    <row r="32" spans="2:12">
      <c r="B32" s="224"/>
      <c r="D32" s="224"/>
    </row>
    <row r="33" spans="2:4" ht="14.4">
      <c r="B33" s="225"/>
      <c r="D33" s="225"/>
    </row>
    <row r="34" spans="2:4" ht="14.4">
      <c r="B34" s="225"/>
      <c r="D34" s="225"/>
    </row>
    <row r="35" spans="2:4">
      <c r="B35" s="226"/>
      <c r="D35" s="216"/>
    </row>
    <row r="36" spans="2:4">
      <c r="B36" s="226"/>
      <c r="D36" s="22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topLeftCell="A19" zoomScale="85" zoomScaleNormal="100" zoomScaleSheetLayoutView="85" workbookViewId="0">
      <selection activeCell="A60" sqref="A60"/>
    </sheetView>
  </sheetViews>
  <sheetFormatPr defaultColWidth="9.109375" defaultRowHeight="13.2"/>
  <cols>
    <col min="1" max="1" width="49.33203125" style="1" customWidth="1"/>
    <col min="2" max="2" width="14.33203125" style="1" customWidth="1"/>
    <col min="3" max="3" width="9.109375" style="1"/>
    <col min="4" max="4" width="21.5546875" style="245" customWidth="1"/>
    <col min="5" max="5" width="22.109375" style="245" customWidth="1"/>
    <col min="6" max="6" width="20.44140625" style="245" customWidth="1"/>
    <col min="7" max="7" width="18.44140625" style="245" customWidth="1"/>
    <col min="8" max="8" width="19.6640625" style="24" hidden="1" customWidth="1"/>
    <col min="9" max="9" width="12.88671875" style="24" hidden="1" customWidth="1"/>
    <col min="10" max="10" width="14.6640625" style="24" hidden="1" customWidth="1"/>
    <col min="11" max="12" width="12.88671875" style="24" hidden="1" customWidth="1"/>
    <col min="13" max="14" width="17.5546875" style="24" hidden="1" customWidth="1"/>
    <col min="15" max="15" width="21.109375" style="24" hidden="1" customWidth="1"/>
    <col min="16" max="16" width="13.44140625" style="24" hidden="1" customWidth="1"/>
    <col min="17" max="18" width="0" style="1" hidden="1" customWidth="1"/>
    <col min="19" max="20" width="14.109375" style="1" bestFit="1" customWidth="1"/>
    <col min="21" max="22" width="12.5546875" style="1" bestFit="1" customWidth="1"/>
    <col min="23" max="16384" width="9.109375" style="1"/>
  </cols>
  <sheetData>
    <row r="1" spans="1:22" ht="23.25" customHeight="1">
      <c r="A1" s="456" t="s">
        <v>233</v>
      </c>
      <c r="B1" s="456"/>
      <c r="C1" s="456"/>
      <c r="D1" s="456"/>
      <c r="E1" s="456"/>
      <c r="F1" s="456"/>
      <c r="G1" s="456"/>
    </row>
    <row r="2" spans="1:22" ht="27.75" customHeight="1">
      <c r="A2" s="457" t="s">
        <v>171</v>
      </c>
      <c r="B2" s="457"/>
      <c r="C2" s="457"/>
      <c r="D2" s="457"/>
      <c r="E2" s="457"/>
      <c r="F2" s="457"/>
      <c r="G2" s="457"/>
    </row>
    <row r="3" spans="1:22">
      <c r="A3" s="458" t="s">
        <v>172</v>
      </c>
      <c r="B3" s="458"/>
      <c r="C3" s="458"/>
      <c r="D3" s="458"/>
      <c r="E3" s="458"/>
      <c r="F3" s="458"/>
      <c r="G3" s="458"/>
    </row>
    <row r="4" spans="1:22" ht="18.75" customHeight="1">
      <c r="A4" s="458"/>
      <c r="B4" s="458"/>
      <c r="C4" s="458"/>
      <c r="D4" s="458"/>
      <c r="E4" s="458"/>
      <c r="F4" s="458"/>
      <c r="G4" s="458"/>
    </row>
    <row r="5" spans="1:22">
      <c r="A5" s="459" t="str">
        <f>'ngay thang'!B10</f>
        <v>Tháng 02 năm 2024/February 2024</v>
      </c>
      <c r="B5" s="459"/>
      <c r="C5" s="459"/>
      <c r="D5" s="459"/>
      <c r="E5" s="459"/>
      <c r="F5" s="459"/>
      <c r="G5" s="459"/>
    </row>
    <row r="6" spans="1:22">
      <c r="A6" s="358"/>
      <c r="B6" s="358"/>
      <c r="C6" s="358"/>
      <c r="D6" s="358"/>
      <c r="E6" s="358"/>
      <c r="F6" s="358"/>
    </row>
    <row r="7" spans="1:22" ht="30" customHeight="1">
      <c r="A7" s="357" t="s">
        <v>243</v>
      </c>
      <c r="B7" s="455" t="s">
        <v>474</v>
      </c>
      <c r="C7" s="455"/>
      <c r="D7" s="455"/>
      <c r="E7" s="455"/>
      <c r="F7" s="246"/>
      <c r="G7" s="246"/>
    </row>
    <row r="8" spans="1:22" ht="30" customHeight="1">
      <c r="A8" s="356" t="s">
        <v>242</v>
      </c>
      <c r="B8" s="454" t="s">
        <v>244</v>
      </c>
      <c r="C8" s="454"/>
      <c r="D8" s="454"/>
      <c r="E8" s="454"/>
      <c r="F8" s="247"/>
      <c r="G8" s="247"/>
    </row>
    <row r="9" spans="1:22" ht="30" customHeight="1">
      <c r="A9" s="357" t="s">
        <v>245</v>
      </c>
      <c r="B9" s="455" t="s">
        <v>648</v>
      </c>
      <c r="C9" s="455"/>
      <c r="D9" s="455"/>
      <c r="E9" s="455"/>
      <c r="F9" s="246"/>
      <c r="G9" s="246"/>
    </row>
    <row r="10" spans="1:22" ht="30" customHeight="1">
      <c r="A10" s="356" t="s">
        <v>246</v>
      </c>
      <c r="B10" s="454" t="str">
        <f>'ngay thang'!B14</f>
        <v>Ngày 01 tháng 03 năm 2024
01 Mar 2024</v>
      </c>
      <c r="C10" s="454"/>
      <c r="D10" s="454"/>
      <c r="E10" s="454"/>
      <c r="F10" s="247"/>
      <c r="G10" s="247"/>
    </row>
    <row r="12" spans="1:22" ht="33.75" customHeight="1">
      <c r="A12" s="452" t="s">
        <v>173</v>
      </c>
      <c r="B12" s="452" t="s">
        <v>174</v>
      </c>
      <c r="C12" s="452" t="s">
        <v>175</v>
      </c>
      <c r="D12" s="450" t="s">
        <v>657</v>
      </c>
      <c r="E12" s="451"/>
      <c r="F12" s="450" t="s">
        <v>651</v>
      </c>
      <c r="G12" s="451"/>
    </row>
    <row r="13" spans="1:22" ht="53.25" customHeight="1">
      <c r="A13" s="453"/>
      <c r="B13" s="453"/>
      <c r="C13" s="453"/>
      <c r="D13" s="248" t="s">
        <v>306</v>
      </c>
      <c r="E13" s="248" t="s">
        <v>307</v>
      </c>
      <c r="F13" s="248" t="s">
        <v>308</v>
      </c>
      <c r="G13" s="248" t="s">
        <v>309</v>
      </c>
      <c r="Q13" s="249"/>
      <c r="R13" s="249"/>
      <c r="S13" s="249"/>
    </row>
    <row r="14" spans="1:22" ht="26.4">
      <c r="A14" s="250" t="s">
        <v>310</v>
      </c>
      <c r="B14" s="229" t="s">
        <v>16</v>
      </c>
      <c r="C14" s="229"/>
      <c r="D14" s="441">
        <v>2901297430</v>
      </c>
      <c r="E14" s="441">
        <v>2641177852</v>
      </c>
      <c r="F14" s="441">
        <v>-6009986921</v>
      </c>
      <c r="G14" s="441">
        <v>-432877790</v>
      </c>
      <c r="L14" s="251"/>
      <c r="M14" s="251"/>
      <c r="N14" s="251"/>
      <c r="O14" s="251"/>
      <c r="P14" s="251"/>
      <c r="Q14" s="252"/>
      <c r="S14" s="352"/>
      <c r="T14" s="352"/>
      <c r="U14" s="249"/>
      <c r="V14" s="249"/>
    </row>
    <row r="15" spans="1:22" ht="26.4">
      <c r="A15" s="253" t="s">
        <v>311</v>
      </c>
      <c r="B15" s="229" t="s">
        <v>17</v>
      </c>
      <c r="C15" s="229"/>
      <c r="D15" s="437"/>
      <c r="E15" s="437">
        <v>115331900</v>
      </c>
      <c r="F15" s="437"/>
      <c r="G15" s="437">
        <v>117500000</v>
      </c>
      <c r="H15" s="362"/>
      <c r="I15" s="251"/>
      <c r="L15" s="251"/>
      <c r="M15" s="251"/>
      <c r="N15" s="251"/>
      <c r="O15" s="251"/>
      <c r="P15" s="251"/>
      <c r="Q15" s="252"/>
      <c r="S15" s="352"/>
      <c r="T15" s="352"/>
      <c r="U15" s="249"/>
      <c r="V15" s="249"/>
    </row>
    <row r="16" spans="1:22" ht="26.4">
      <c r="A16" s="253" t="s">
        <v>312</v>
      </c>
      <c r="B16" s="229" t="s">
        <v>18</v>
      </c>
      <c r="C16" s="229"/>
      <c r="D16" s="437">
        <v>1015430</v>
      </c>
      <c r="E16" s="437">
        <v>2289952</v>
      </c>
      <c r="F16" s="437">
        <v>34785579</v>
      </c>
      <c r="G16" s="437">
        <v>80243710</v>
      </c>
      <c r="H16" s="362"/>
      <c r="I16" s="251"/>
      <c r="L16" s="251"/>
      <c r="M16" s="251"/>
      <c r="N16" s="251"/>
      <c r="O16" s="251"/>
      <c r="P16" s="251"/>
      <c r="Q16" s="252"/>
      <c r="S16" s="352"/>
      <c r="T16" s="352"/>
      <c r="U16" s="249"/>
      <c r="V16" s="249"/>
    </row>
    <row r="17" spans="1:22" ht="26.4">
      <c r="A17" s="253" t="s">
        <v>313</v>
      </c>
      <c r="B17" s="229" t="s">
        <v>27</v>
      </c>
      <c r="C17" s="229"/>
      <c r="D17" s="437">
        <v>373855232</v>
      </c>
      <c r="E17" s="437">
        <v>2101988347</v>
      </c>
      <c r="F17" s="437">
        <v>641052152</v>
      </c>
      <c r="G17" s="437">
        <v>550854152</v>
      </c>
      <c r="H17" s="362"/>
      <c r="I17" s="251"/>
      <c r="L17" s="251"/>
      <c r="M17" s="251"/>
      <c r="N17" s="251"/>
      <c r="O17" s="251"/>
      <c r="P17" s="251"/>
      <c r="Q17" s="252"/>
      <c r="S17" s="352"/>
      <c r="T17" s="352"/>
      <c r="U17" s="249"/>
      <c r="V17" s="249"/>
    </row>
    <row r="18" spans="1:22" ht="39.6">
      <c r="A18" s="253" t="s">
        <v>314</v>
      </c>
      <c r="B18" s="229" t="s">
        <v>28</v>
      </c>
      <c r="C18" s="229"/>
      <c r="D18" s="437">
        <v>2526426768</v>
      </c>
      <c r="E18" s="437">
        <v>421567653</v>
      </c>
      <c r="F18" s="437">
        <v>-6685824652</v>
      </c>
      <c r="G18" s="437">
        <v>-1181475652</v>
      </c>
      <c r="L18" s="251"/>
      <c r="M18" s="251"/>
      <c r="N18" s="251"/>
      <c r="O18" s="251"/>
      <c r="P18" s="251"/>
      <c r="Q18" s="252"/>
      <c r="S18" s="352"/>
      <c r="T18" s="352"/>
      <c r="U18" s="249"/>
      <c r="V18" s="249"/>
    </row>
    <row r="19" spans="1:22" ht="26.4">
      <c r="A19" s="253" t="s">
        <v>315</v>
      </c>
      <c r="B19" s="229" t="s">
        <v>29</v>
      </c>
      <c r="C19" s="229"/>
      <c r="D19" s="437"/>
      <c r="E19" s="437"/>
      <c r="F19" s="437"/>
      <c r="G19" s="437"/>
      <c r="L19" s="251"/>
      <c r="M19" s="251"/>
      <c r="N19" s="251"/>
      <c r="O19" s="251"/>
      <c r="P19" s="251"/>
      <c r="Q19" s="252"/>
      <c r="U19" s="249"/>
      <c r="V19" s="249"/>
    </row>
    <row r="20" spans="1:22" ht="52.8">
      <c r="A20" s="253" t="s">
        <v>316</v>
      </c>
      <c r="B20" s="229" t="s">
        <v>30</v>
      </c>
      <c r="C20" s="229"/>
      <c r="D20" s="437"/>
      <c r="E20" s="437"/>
      <c r="F20" s="437"/>
      <c r="G20" s="437"/>
      <c r="L20" s="251"/>
      <c r="M20" s="251"/>
      <c r="N20" s="251"/>
      <c r="O20" s="251"/>
      <c r="P20" s="251"/>
      <c r="Q20" s="252"/>
      <c r="U20" s="249"/>
      <c r="V20" s="249"/>
    </row>
    <row r="21" spans="1:22" ht="26.4">
      <c r="A21" s="253" t="s">
        <v>317</v>
      </c>
      <c r="B21" s="229" t="s">
        <v>31</v>
      </c>
      <c r="C21" s="229"/>
      <c r="D21" s="437"/>
      <c r="E21" s="437"/>
      <c r="F21" s="437"/>
      <c r="G21" s="437"/>
      <c r="L21" s="251"/>
      <c r="M21" s="251"/>
      <c r="N21" s="251"/>
      <c r="O21" s="251"/>
      <c r="P21" s="251"/>
      <c r="Q21" s="252"/>
      <c r="U21" s="249"/>
      <c r="V21" s="249"/>
    </row>
    <row r="22" spans="1:22" ht="66">
      <c r="A22" s="253" t="s">
        <v>318</v>
      </c>
      <c r="B22" s="229" t="s">
        <v>32</v>
      </c>
      <c r="C22" s="229"/>
      <c r="D22" s="437"/>
      <c r="E22" s="437"/>
      <c r="F22" s="437"/>
      <c r="G22" s="437"/>
      <c r="L22" s="251"/>
      <c r="M22" s="251"/>
      <c r="N22" s="251"/>
      <c r="O22" s="251"/>
      <c r="P22" s="251"/>
      <c r="Q22" s="252"/>
      <c r="U22" s="249"/>
      <c r="V22" s="249"/>
    </row>
    <row r="23" spans="1:22" ht="26.4">
      <c r="A23" s="250" t="s">
        <v>319</v>
      </c>
      <c r="B23" s="229" t="s">
        <v>26</v>
      </c>
      <c r="C23" s="229"/>
      <c r="D23" s="441">
        <v>22494335</v>
      </c>
      <c r="E23" s="441">
        <v>56224678</v>
      </c>
      <c r="F23" s="441">
        <v>49306653</v>
      </c>
      <c r="G23" s="441">
        <v>67109174</v>
      </c>
      <c r="L23" s="251"/>
      <c r="M23" s="251"/>
      <c r="N23" s="251"/>
      <c r="O23" s="251"/>
      <c r="P23" s="251"/>
      <c r="Q23" s="252"/>
      <c r="S23" s="352"/>
      <c r="T23" s="352"/>
      <c r="U23" s="249"/>
      <c r="V23" s="249"/>
    </row>
    <row r="24" spans="1:22" ht="26.4">
      <c r="A24" s="253" t="s">
        <v>320</v>
      </c>
      <c r="B24" s="229" t="s">
        <v>25</v>
      </c>
      <c r="C24" s="229"/>
      <c r="D24" s="254">
        <v>22494335</v>
      </c>
      <c r="E24" s="254">
        <v>56224678</v>
      </c>
      <c r="F24" s="254">
        <v>49306653</v>
      </c>
      <c r="G24" s="254">
        <v>67109174</v>
      </c>
      <c r="L24" s="251"/>
      <c r="M24" s="251"/>
      <c r="N24" s="251"/>
      <c r="O24" s="251"/>
      <c r="P24" s="251"/>
      <c r="Q24" s="252"/>
      <c r="S24" s="352"/>
      <c r="T24" s="352"/>
      <c r="U24" s="249"/>
      <c r="V24" s="249"/>
    </row>
    <row r="25" spans="1:22" ht="52.8">
      <c r="A25" s="253" t="s">
        <v>321</v>
      </c>
      <c r="B25" s="229" t="s">
        <v>24</v>
      </c>
      <c r="C25" s="229"/>
      <c r="D25" s="437"/>
      <c r="E25" s="437"/>
      <c r="F25" s="437"/>
      <c r="G25" s="437"/>
      <c r="L25" s="251"/>
      <c r="M25" s="251"/>
      <c r="N25" s="251"/>
      <c r="O25" s="251"/>
      <c r="P25" s="251"/>
      <c r="Q25" s="252"/>
      <c r="U25" s="249"/>
      <c r="V25" s="249"/>
    </row>
    <row r="26" spans="1:22" ht="26.4">
      <c r="A26" s="253" t="s">
        <v>322</v>
      </c>
      <c r="B26" s="229" t="s">
        <v>23</v>
      </c>
      <c r="C26" s="229"/>
      <c r="D26" s="437"/>
      <c r="E26" s="437"/>
      <c r="F26" s="437"/>
      <c r="G26" s="437"/>
      <c r="L26" s="251"/>
      <c r="M26" s="251"/>
      <c r="N26" s="251"/>
      <c r="O26" s="251"/>
      <c r="P26" s="251"/>
      <c r="Q26" s="252"/>
      <c r="U26" s="249"/>
      <c r="V26" s="249"/>
    </row>
    <row r="27" spans="1:22" ht="52.8">
      <c r="A27" s="253" t="s">
        <v>323</v>
      </c>
      <c r="B27" s="229" t="s">
        <v>22</v>
      </c>
      <c r="C27" s="229"/>
      <c r="D27" s="437"/>
      <c r="E27" s="437"/>
      <c r="F27" s="437"/>
      <c r="G27" s="437"/>
      <c r="L27" s="251"/>
      <c r="M27" s="251"/>
      <c r="N27" s="251"/>
      <c r="O27" s="251"/>
      <c r="P27" s="251"/>
      <c r="Q27" s="252"/>
      <c r="U27" s="249"/>
      <c r="V27" s="249"/>
    </row>
    <row r="28" spans="1:22" ht="26.4">
      <c r="A28" s="253" t="s">
        <v>324</v>
      </c>
      <c r="B28" s="229" t="s">
        <v>33</v>
      </c>
      <c r="C28" s="229"/>
      <c r="D28" s="437"/>
      <c r="E28" s="437"/>
      <c r="F28" s="437"/>
      <c r="G28" s="437"/>
      <c r="L28" s="251"/>
      <c r="M28" s="251"/>
      <c r="N28" s="251"/>
      <c r="O28" s="251"/>
      <c r="P28" s="251"/>
      <c r="Q28" s="252"/>
      <c r="U28" s="249"/>
      <c r="V28" s="249"/>
    </row>
    <row r="29" spans="1:22" ht="26.4">
      <c r="A29" s="250" t="s">
        <v>325</v>
      </c>
      <c r="B29" s="230" t="s">
        <v>34</v>
      </c>
      <c r="C29" s="230"/>
      <c r="D29" s="441">
        <v>153457904</v>
      </c>
      <c r="E29" s="441">
        <v>320978840</v>
      </c>
      <c r="F29" s="441">
        <v>138333091</v>
      </c>
      <c r="G29" s="441">
        <v>273788389</v>
      </c>
      <c r="L29" s="251"/>
      <c r="M29" s="251"/>
      <c r="N29" s="251"/>
      <c r="O29" s="251"/>
      <c r="P29" s="251"/>
      <c r="Q29" s="252"/>
      <c r="S29" s="352"/>
      <c r="T29" s="352"/>
      <c r="U29" s="249"/>
      <c r="V29" s="249"/>
    </row>
    <row r="30" spans="1:22" ht="26.4">
      <c r="A30" s="253" t="s">
        <v>326</v>
      </c>
      <c r="B30" s="229" t="s">
        <v>35</v>
      </c>
      <c r="C30" s="229"/>
      <c r="D30" s="437">
        <v>75276339</v>
      </c>
      <c r="E30" s="437">
        <v>153295429</v>
      </c>
      <c r="F30" s="437">
        <v>52018364</v>
      </c>
      <c r="G30" s="437">
        <v>110796215</v>
      </c>
      <c r="L30" s="251"/>
      <c r="M30" s="251"/>
      <c r="N30" s="251"/>
      <c r="O30" s="251"/>
      <c r="P30" s="251"/>
      <c r="Q30" s="252"/>
      <c r="S30" s="352"/>
      <c r="T30" s="352"/>
      <c r="U30" s="249"/>
      <c r="V30" s="249"/>
    </row>
    <row r="31" spans="1:22" ht="26.4">
      <c r="A31" s="253" t="s">
        <v>327</v>
      </c>
      <c r="B31" s="229" t="s">
        <v>36</v>
      </c>
      <c r="C31" s="229"/>
      <c r="D31" s="437">
        <v>27959150</v>
      </c>
      <c r="E31" s="437">
        <v>67221627</v>
      </c>
      <c r="F31" s="437">
        <v>35310274</v>
      </c>
      <c r="G31" s="437">
        <v>60884063</v>
      </c>
      <c r="L31" s="251"/>
      <c r="M31" s="251"/>
      <c r="N31" s="251"/>
      <c r="O31" s="251"/>
      <c r="P31" s="251"/>
      <c r="Q31" s="252"/>
      <c r="R31" s="249">
        <v>0</v>
      </c>
      <c r="S31" s="249"/>
      <c r="T31" s="352"/>
      <c r="U31" s="249"/>
      <c r="V31" s="249"/>
    </row>
    <row r="32" spans="1:22" ht="26.4">
      <c r="A32" s="253" t="s">
        <v>328</v>
      </c>
      <c r="B32" s="229" t="s">
        <v>37</v>
      </c>
      <c r="C32" s="229"/>
      <c r="D32" s="437">
        <v>5500000</v>
      </c>
      <c r="E32" s="437">
        <v>11000000</v>
      </c>
      <c r="F32" s="437">
        <v>5500000</v>
      </c>
      <c r="G32" s="437">
        <v>11000000</v>
      </c>
      <c r="L32" s="251"/>
      <c r="M32" s="251"/>
      <c r="N32" s="251"/>
      <c r="O32" s="251"/>
      <c r="P32" s="251"/>
      <c r="Q32" s="252"/>
      <c r="S32" s="352"/>
      <c r="T32" s="352"/>
      <c r="U32" s="249"/>
      <c r="V32" s="249"/>
    </row>
    <row r="33" spans="1:22" ht="26.4">
      <c r="A33" s="253" t="s">
        <v>329</v>
      </c>
      <c r="B33" s="229" t="s">
        <v>38</v>
      </c>
      <c r="C33" s="229"/>
      <c r="D33" s="437">
        <v>16500000</v>
      </c>
      <c r="E33" s="437">
        <v>33000000</v>
      </c>
      <c r="F33" s="437">
        <v>16500000</v>
      </c>
      <c r="G33" s="437">
        <v>33000000</v>
      </c>
      <c r="L33" s="251"/>
      <c r="M33" s="251"/>
      <c r="N33" s="251"/>
      <c r="O33" s="251"/>
      <c r="P33" s="251"/>
      <c r="Q33" s="252"/>
      <c r="S33" s="352"/>
      <c r="T33" s="352"/>
      <c r="U33" s="249"/>
      <c r="V33" s="249"/>
    </row>
    <row r="34" spans="1:22" ht="26.4">
      <c r="A34" s="14" t="s">
        <v>330</v>
      </c>
      <c r="B34" s="229" t="s">
        <v>39</v>
      </c>
      <c r="C34" s="229"/>
      <c r="D34" s="437">
        <v>13200000</v>
      </c>
      <c r="E34" s="437">
        <v>26400000</v>
      </c>
      <c r="F34" s="437">
        <v>13200000</v>
      </c>
      <c r="G34" s="437">
        <v>26400000</v>
      </c>
      <c r="L34" s="251"/>
      <c r="M34" s="251"/>
      <c r="N34" s="251"/>
      <c r="O34" s="251"/>
      <c r="P34" s="251"/>
      <c r="Q34" s="252"/>
      <c r="S34" s="352"/>
      <c r="T34" s="352"/>
      <c r="U34" s="249"/>
      <c r="V34" s="249"/>
    </row>
    <row r="35" spans="1:22" ht="26.4">
      <c r="A35" s="253" t="s">
        <v>340</v>
      </c>
      <c r="B35" s="229">
        <v>20.6</v>
      </c>
      <c r="C35" s="229"/>
      <c r="D35" s="437">
        <v>15000000</v>
      </c>
      <c r="E35" s="437">
        <v>30000000</v>
      </c>
      <c r="F35" s="437">
        <v>15000000</v>
      </c>
      <c r="G35" s="437">
        <v>30000000</v>
      </c>
      <c r="L35" s="251"/>
      <c r="M35" s="251"/>
      <c r="N35" s="251"/>
      <c r="O35" s="251"/>
      <c r="P35" s="251"/>
      <c r="Q35" s="252"/>
      <c r="S35" s="352"/>
      <c r="T35" s="352"/>
      <c r="U35" s="249"/>
      <c r="V35" s="249"/>
    </row>
    <row r="36" spans="1:22" ht="26.4">
      <c r="A36" s="253" t="s">
        <v>469</v>
      </c>
      <c r="B36" s="229">
        <v>20.7</v>
      </c>
      <c r="C36" s="229"/>
      <c r="D36" s="437"/>
      <c r="E36" s="437"/>
      <c r="F36" s="437"/>
      <c r="G36" s="437"/>
      <c r="L36" s="251"/>
      <c r="M36" s="251"/>
      <c r="N36" s="251"/>
      <c r="O36" s="251"/>
      <c r="P36" s="251"/>
      <c r="Q36" s="252"/>
      <c r="U36" s="249"/>
      <c r="V36" s="249"/>
    </row>
    <row r="37" spans="1:22" ht="26.4">
      <c r="A37" s="253" t="s">
        <v>470</v>
      </c>
      <c r="B37" s="229">
        <v>20.8</v>
      </c>
      <c r="C37" s="229"/>
      <c r="D37" s="437"/>
      <c r="E37" s="437"/>
      <c r="F37" s="437"/>
      <c r="G37" s="437"/>
      <c r="L37" s="251"/>
      <c r="M37" s="251"/>
      <c r="N37" s="251"/>
      <c r="O37" s="251"/>
      <c r="P37" s="251"/>
      <c r="Q37" s="252"/>
      <c r="U37" s="249"/>
      <c r="V37" s="249"/>
    </row>
    <row r="38" spans="1:22" ht="26.4">
      <c r="A38" s="253" t="s">
        <v>471</v>
      </c>
      <c r="B38" s="229">
        <v>20.9</v>
      </c>
      <c r="C38" s="229"/>
      <c r="D38" s="437"/>
      <c r="E38" s="437"/>
      <c r="F38" s="437"/>
      <c r="G38" s="437"/>
      <c r="L38" s="251"/>
      <c r="M38" s="251"/>
      <c r="N38" s="251"/>
      <c r="O38" s="251"/>
      <c r="P38" s="251"/>
      <c r="Q38" s="252"/>
      <c r="U38" s="249"/>
      <c r="V38" s="249"/>
    </row>
    <row r="39" spans="1:22" ht="26.4">
      <c r="A39" s="253" t="s">
        <v>472</v>
      </c>
      <c r="B39" s="255">
        <v>20.100000000000001</v>
      </c>
      <c r="C39" s="229"/>
      <c r="D39" s="437">
        <v>22415</v>
      </c>
      <c r="E39" s="437">
        <v>61784</v>
      </c>
      <c r="F39" s="437">
        <v>804453</v>
      </c>
      <c r="G39" s="437">
        <v>1708111</v>
      </c>
      <c r="L39" s="251"/>
      <c r="M39" s="251"/>
      <c r="N39" s="251"/>
      <c r="O39" s="251"/>
      <c r="P39" s="251"/>
      <c r="Q39" s="252"/>
      <c r="S39" s="352"/>
      <c r="T39" s="352"/>
      <c r="U39" s="249"/>
      <c r="V39" s="249"/>
    </row>
    <row r="40" spans="1:22" ht="39.6">
      <c r="A40" s="250" t="s">
        <v>331</v>
      </c>
      <c r="B40" s="256" t="s">
        <v>40</v>
      </c>
      <c r="C40" s="230"/>
      <c r="D40" s="441">
        <v>2725345191</v>
      </c>
      <c r="E40" s="441">
        <v>2263974334</v>
      </c>
      <c r="F40" s="441">
        <v>-6197626665</v>
      </c>
      <c r="G40" s="441">
        <v>-773775353</v>
      </c>
      <c r="L40" s="251"/>
      <c r="M40" s="251"/>
      <c r="N40" s="251"/>
      <c r="O40" s="251"/>
      <c r="P40" s="251"/>
      <c r="Q40" s="252"/>
      <c r="S40" s="352"/>
      <c r="T40" s="352"/>
      <c r="U40" s="249"/>
      <c r="V40" s="249"/>
    </row>
    <row r="41" spans="1:22" ht="26.4">
      <c r="A41" s="250" t="s">
        <v>332</v>
      </c>
      <c r="B41" s="256" t="s">
        <v>41</v>
      </c>
      <c r="C41" s="230"/>
      <c r="D41" s="441"/>
      <c r="E41" s="441"/>
      <c r="F41" s="441"/>
      <c r="G41" s="441"/>
      <c r="L41" s="251"/>
      <c r="M41" s="251"/>
      <c r="N41" s="251"/>
      <c r="O41" s="251"/>
      <c r="P41" s="251"/>
      <c r="Q41" s="252"/>
      <c r="U41" s="249"/>
      <c r="V41" s="249"/>
    </row>
    <row r="42" spans="1:22" ht="26.4">
      <c r="A42" s="253" t="s">
        <v>333</v>
      </c>
      <c r="B42" s="257" t="s">
        <v>42</v>
      </c>
      <c r="C42" s="229"/>
      <c r="D42" s="437"/>
      <c r="E42" s="437"/>
      <c r="F42" s="437"/>
      <c r="G42" s="437"/>
      <c r="L42" s="251"/>
      <c r="M42" s="251"/>
      <c r="N42" s="251"/>
      <c r="O42" s="251"/>
      <c r="P42" s="251"/>
      <c r="Q42" s="252"/>
      <c r="U42" s="249"/>
      <c r="V42" s="249"/>
    </row>
    <row r="43" spans="1:22" ht="26.4">
      <c r="A43" s="253" t="s">
        <v>334</v>
      </c>
      <c r="B43" s="257" t="s">
        <v>43</v>
      </c>
      <c r="C43" s="229"/>
      <c r="D43" s="437"/>
      <c r="E43" s="437"/>
      <c r="F43" s="437"/>
      <c r="G43" s="437"/>
      <c r="L43" s="251"/>
      <c r="M43" s="251"/>
      <c r="N43" s="251"/>
      <c r="O43" s="251"/>
      <c r="P43" s="251"/>
      <c r="Q43" s="252"/>
      <c r="U43" s="249"/>
      <c r="V43" s="249"/>
    </row>
    <row r="44" spans="1:22" ht="26.4">
      <c r="A44" s="250" t="s">
        <v>335</v>
      </c>
      <c r="B44" s="256" t="s">
        <v>21</v>
      </c>
      <c r="C44" s="230"/>
      <c r="D44" s="441">
        <v>2725345191</v>
      </c>
      <c r="E44" s="441">
        <v>2263974334</v>
      </c>
      <c r="F44" s="441">
        <v>-6197626665</v>
      </c>
      <c r="G44" s="441">
        <v>-773775353</v>
      </c>
      <c r="L44" s="251"/>
      <c r="M44" s="251"/>
      <c r="N44" s="251"/>
      <c r="O44" s="251"/>
      <c r="P44" s="251"/>
      <c r="Q44" s="252"/>
      <c r="S44" s="352"/>
      <c r="T44" s="352"/>
      <c r="U44" s="249"/>
      <c r="V44" s="249"/>
    </row>
    <row r="45" spans="1:22" ht="26.4">
      <c r="A45" s="253" t="s">
        <v>336</v>
      </c>
      <c r="B45" s="257" t="s">
        <v>20</v>
      </c>
      <c r="C45" s="229"/>
      <c r="D45" s="437">
        <v>198918423</v>
      </c>
      <c r="E45" s="437">
        <v>1842406681</v>
      </c>
      <c r="F45" s="437">
        <v>488197987</v>
      </c>
      <c r="G45" s="437">
        <v>407700299</v>
      </c>
      <c r="L45" s="251"/>
      <c r="M45" s="251"/>
      <c r="N45" s="251"/>
      <c r="O45" s="251"/>
      <c r="P45" s="251"/>
      <c r="Q45" s="252"/>
      <c r="S45" s="352"/>
      <c r="T45" s="352"/>
      <c r="U45" s="249"/>
      <c r="V45" s="249"/>
    </row>
    <row r="46" spans="1:22" ht="26.4">
      <c r="A46" s="253" t="s">
        <v>337</v>
      </c>
      <c r="B46" s="257" t="s">
        <v>19</v>
      </c>
      <c r="C46" s="229"/>
      <c r="D46" s="437">
        <v>2526426768</v>
      </c>
      <c r="E46" s="437">
        <v>421567653</v>
      </c>
      <c r="F46" s="437">
        <v>-6685824652</v>
      </c>
      <c r="G46" s="437">
        <v>-1181475652</v>
      </c>
      <c r="L46" s="251"/>
      <c r="M46" s="251"/>
      <c r="N46" s="251"/>
      <c r="O46" s="251"/>
      <c r="P46" s="251"/>
      <c r="Q46" s="252"/>
      <c r="S46" s="352"/>
      <c r="T46" s="352"/>
      <c r="U46" s="249"/>
      <c r="V46" s="249"/>
    </row>
    <row r="47" spans="1:22" ht="26.4">
      <c r="A47" s="250" t="s">
        <v>338</v>
      </c>
      <c r="B47" s="256" t="s">
        <v>44</v>
      </c>
      <c r="C47" s="230"/>
      <c r="D47" s="441"/>
      <c r="E47" s="441"/>
      <c r="F47" s="441"/>
      <c r="G47" s="441"/>
      <c r="L47" s="251"/>
      <c r="M47" s="251"/>
      <c r="N47" s="251"/>
      <c r="O47" s="251"/>
      <c r="P47" s="251"/>
      <c r="Q47" s="252"/>
      <c r="U47" s="249"/>
      <c r="V47" s="249"/>
    </row>
    <row r="48" spans="1:22" ht="26.4">
      <c r="A48" s="250" t="s">
        <v>339</v>
      </c>
      <c r="B48" s="256" t="s">
        <v>45</v>
      </c>
      <c r="C48" s="230"/>
      <c r="D48" s="441">
        <v>2725345191</v>
      </c>
      <c r="E48" s="441">
        <v>2263974334</v>
      </c>
      <c r="F48" s="441">
        <v>-6197626665</v>
      </c>
      <c r="G48" s="441">
        <v>-773775353</v>
      </c>
      <c r="L48" s="251"/>
      <c r="M48" s="251"/>
      <c r="N48" s="251"/>
      <c r="O48" s="251"/>
      <c r="P48" s="251"/>
      <c r="Q48" s="252"/>
      <c r="S48" s="352"/>
      <c r="T48" s="352"/>
      <c r="U48" s="249"/>
      <c r="V48" s="249"/>
    </row>
    <row r="49" spans="1:16">
      <c r="A49" s="248"/>
      <c r="B49" s="248"/>
      <c r="C49" s="248"/>
      <c r="D49" s="248"/>
      <c r="E49" s="248"/>
      <c r="F49" s="248"/>
      <c r="G49" s="248"/>
      <c r="L49" s="251">
        <f t="shared" ref="L49" si="0">D49-H49</f>
        <v>0</v>
      </c>
      <c r="M49" s="251">
        <f t="shared" ref="M49" si="1">E49-I49</f>
        <v>0</v>
      </c>
      <c r="N49" s="251">
        <f t="shared" ref="N49" si="2">F49-J49</f>
        <v>0</v>
      </c>
      <c r="O49" s="251">
        <f t="shared" ref="O49" si="3">G49-K49</f>
        <v>0</v>
      </c>
    </row>
    <row r="51" spans="1:16" s="34" customFormat="1">
      <c r="A51" s="25" t="s">
        <v>653</v>
      </c>
      <c r="B51" s="258"/>
      <c r="C51" s="26"/>
      <c r="D51" s="26"/>
      <c r="E51" s="27" t="s">
        <v>654</v>
      </c>
      <c r="F51" s="259"/>
      <c r="G51" s="259"/>
      <c r="H51" s="24"/>
      <c r="I51" s="24"/>
      <c r="J51" s="24"/>
      <c r="K51" s="24"/>
      <c r="L51" s="24"/>
      <c r="M51" s="24"/>
      <c r="N51" s="24"/>
      <c r="O51" s="24"/>
      <c r="P51" s="24"/>
    </row>
    <row r="52" spans="1:16" s="34" customFormat="1">
      <c r="A52" s="258" t="s">
        <v>176</v>
      </c>
      <c r="B52" s="258"/>
      <c r="C52" s="26"/>
      <c r="D52" s="26"/>
      <c r="E52" s="26" t="s">
        <v>177</v>
      </c>
      <c r="F52" s="259"/>
      <c r="G52" s="259"/>
      <c r="H52" s="24"/>
      <c r="I52" s="24"/>
      <c r="J52" s="24"/>
      <c r="K52" s="24"/>
      <c r="L52" s="24"/>
      <c r="M52" s="24"/>
      <c r="N52" s="24"/>
      <c r="O52" s="24"/>
      <c r="P52" s="24"/>
    </row>
    <row r="53" spans="1:16" s="34" customFormat="1">
      <c r="A53" s="258"/>
      <c r="B53" s="258"/>
      <c r="C53" s="26"/>
      <c r="D53" s="26"/>
      <c r="E53" s="26"/>
      <c r="F53" s="259"/>
      <c r="G53" s="259"/>
      <c r="H53" s="24"/>
      <c r="I53" s="24"/>
      <c r="J53" s="24"/>
      <c r="K53" s="24"/>
      <c r="L53" s="24"/>
      <c r="M53" s="24"/>
      <c r="N53" s="24"/>
      <c r="O53" s="24"/>
      <c r="P53" s="24"/>
    </row>
    <row r="54" spans="1:16" s="34" customFormat="1">
      <c r="A54" s="258"/>
      <c r="B54" s="258"/>
      <c r="C54" s="26"/>
      <c r="D54" s="26"/>
      <c r="E54" s="26"/>
      <c r="F54" s="259"/>
      <c r="G54" s="259"/>
      <c r="H54" s="24"/>
      <c r="I54" s="24"/>
      <c r="J54" s="24"/>
      <c r="K54" s="24"/>
      <c r="L54" s="24"/>
      <c r="M54" s="24"/>
      <c r="N54" s="24"/>
      <c r="O54" s="24"/>
      <c r="P54" s="24"/>
    </row>
    <row r="55" spans="1:16" s="34" customFormat="1">
      <c r="A55" s="258"/>
      <c r="B55" s="258"/>
      <c r="C55" s="26"/>
      <c r="D55" s="26"/>
      <c r="E55" s="26"/>
      <c r="F55" s="259"/>
      <c r="G55" s="259"/>
      <c r="H55" s="24"/>
      <c r="I55" s="24"/>
      <c r="J55" s="24"/>
      <c r="K55" s="24"/>
      <c r="L55" s="24"/>
      <c r="M55" s="24"/>
      <c r="N55" s="24"/>
      <c r="O55" s="24"/>
      <c r="P55" s="24"/>
    </row>
    <row r="56" spans="1:16" s="34" customFormat="1">
      <c r="A56" s="258"/>
      <c r="B56" s="258"/>
      <c r="C56" s="26"/>
      <c r="D56" s="26"/>
      <c r="E56" s="26"/>
      <c r="F56" s="259"/>
      <c r="G56" s="259"/>
      <c r="H56" s="24"/>
      <c r="I56" s="24"/>
      <c r="J56" s="24"/>
      <c r="K56" s="24"/>
      <c r="L56" s="24"/>
      <c r="M56" s="24"/>
      <c r="N56" s="24"/>
      <c r="O56" s="24"/>
      <c r="P56" s="24"/>
    </row>
    <row r="57" spans="1:16" s="34" customFormat="1">
      <c r="A57" s="258"/>
      <c r="B57" s="258"/>
      <c r="C57" s="26"/>
      <c r="D57" s="26"/>
      <c r="E57" s="26"/>
      <c r="F57" s="259"/>
      <c r="G57" s="259"/>
      <c r="H57" s="24"/>
      <c r="I57" s="24"/>
      <c r="J57" s="24"/>
      <c r="K57" s="24"/>
      <c r="L57" s="24"/>
      <c r="M57" s="24"/>
      <c r="N57" s="24"/>
      <c r="O57" s="24"/>
      <c r="P57" s="24"/>
    </row>
    <row r="58" spans="1:16" s="34" customFormat="1">
      <c r="A58" s="258"/>
      <c r="B58" s="258"/>
      <c r="C58" s="26"/>
      <c r="D58" s="26"/>
      <c r="E58" s="26"/>
      <c r="F58" s="259"/>
      <c r="G58" s="259"/>
      <c r="H58" s="24"/>
      <c r="I58" s="24"/>
      <c r="J58" s="24"/>
      <c r="K58" s="24"/>
      <c r="L58" s="24"/>
      <c r="M58" s="24"/>
      <c r="N58" s="24"/>
      <c r="O58" s="24"/>
      <c r="P58" s="24"/>
    </row>
    <row r="59" spans="1:16" s="34" customFormat="1">
      <c r="A59" s="258"/>
      <c r="B59" s="258"/>
      <c r="C59" s="26"/>
      <c r="D59" s="26"/>
      <c r="E59" s="26"/>
      <c r="F59" s="259"/>
      <c r="G59" s="259"/>
      <c r="H59" s="24"/>
      <c r="I59" s="24"/>
      <c r="J59" s="24"/>
      <c r="K59" s="24"/>
      <c r="L59" s="24"/>
      <c r="M59" s="24"/>
      <c r="N59" s="24"/>
      <c r="O59" s="24"/>
      <c r="P59" s="24"/>
    </row>
    <row r="60" spans="1:16" s="34" customFormat="1">
      <c r="A60" s="258"/>
      <c r="B60" s="258"/>
      <c r="C60" s="26"/>
      <c r="D60" s="26"/>
      <c r="E60" s="26"/>
      <c r="F60" s="259"/>
      <c r="G60" s="259"/>
      <c r="H60" s="24"/>
      <c r="I60" s="24"/>
      <c r="J60" s="24"/>
      <c r="K60" s="24"/>
      <c r="L60" s="24"/>
      <c r="M60" s="24"/>
      <c r="N60" s="24"/>
      <c r="O60" s="24"/>
      <c r="P60" s="24"/>
    </row>
    <row r="61" spans="1:16" s="34" customFormat="1">
      <c r="A61" s="28"/>
      <c r="B61" s="28"/>
      <c r="C61" s="26"/>
      <c r="D61" s="26"/>
      <c r="E61" s="29"/>
      <c r="F61" s="260"/>
      <c r="G61" s="259"/>
      <c r="H61" s="24"/>
      <c r="I61" s="24"/>
      <c r="J61" s="24"/>
      <c r="K61" s="24"/>
      <c r="L61" s="24"/>
      <c r="M61" s="24"/>
      <c r="N61" s="24"/>
      <c r="O61" s="24"/>
      <c r="P61" s="24"/>
    </row>
    <row r="62" spans="1:16" s="34" customFormat="1">
      <c r="A62" s="25" t="s">
        <v>237</v>
      </c>
      <c r="B62" s="258"/>
      <c r="C62" s="26"/>
      <c r="D62" s="26"/>
      <c r="E62" s="27" t="s">
        <v>475</v>
      </c>
      <c r="F62" s="259"/>
      <c r="G62" s="259"/>
      <c r="H62" s="24"/>
      <c r="I62" s="24"/>
      <c r="J62" s="24"/>
      <c r="K62" s="24"/>
      <c r="L62" s="24"/>
      <c r="M62" s="24"/>
      <c r="N62" s="24"/>
      <c r="O62" s="24"/>
      <c r="P62" s="24"/>
    </row>
    <row r="63" spans="1:16" s="34" customFormat="1">
      <c r="A63" s="25" t="s">
        <v>635</v>
      </c>
      <c r="B63" s="258"/>
      <c r="C63" s="26"/>
      <c r="D63" s="26"/>
      <c r="E63" s="27"/>
      <c r="F63" s="259"/>
      <c r="G63" s="259"/>
      <c r="H63" s="24"/>
      <c r="I63" s="24"/>
      <c r="J63" s="24"/>
      <c r="K63" s="24"/>
      <c r="L63" s="24"/>
      <c r="M63" s="24"/>
      <c r="N63" s="24"/>
      <c r="O63" s="24"/>
      <c r="P63" s="24"/>
    </row>
    <row r="64" spans="1:16" s="34" customFormat="1">
      <c r="A64" s="1" t="s">
        <v>238</v>
      </c>
      <c r="B64" s="258"/>
      <c r="C64" s="26"/>
      <c r="D64" s="26"/>
      <c r="E64" s="26"/>
      <c r="F64" s="259"/>
      <c r="G64" s="259"/>
      <c r="H64" s="24"/>
      <c r="I64" s="24"/>
      <c r="J64" s="24"/>
      <c r="K64" s="24"/>
      <c r="L64" s="24"/>
      <c r="M64" s="24"/>
      <c r="N64" s="24"/>
      <c r="O64" s="24"/>
      <c r="P64" s="24"/>
    </row>
    <row r="65" spans="1:7">
      <c r="A65" s="245"/>
      <c r="B65" s="245"/>
      <c r="D65" s="1"/>
      <c r="E65" s="261"/>
      <c r="F65" s="1"/>
      <c r="G65"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10" zoomScale="90" zoomScaleNormal="100" zoomScaleSheetLayoutView="90" workbookViewId="0">
      <selection activeCell="D21" sqref="D21"/>
    </sheetView>
  </sheetViews>
  <sheetFormatPr defaultColWidth="9.109375" defaultRowHeight="13.2"/>
  <cols>
    <col min="1" max="1" width="56" style="24" customWidth="1"/>
    <col min="2" max="2" width="10.33203125" style="24" customWidth="1"/>
    <col min="3" max="3" width="13.44140625" style="24" customWidth="1"/>
    <col min="4" max="4" width="29.88671875" style="24" customWidth="1"/>
    <col min="5" max="5" width="31.33203125" style="24" customWidth="1"/>
    <col min="6" max="6" width="24.5546875" style="262" hidden="1" customWidth="1"/>
    <col min="7" max="7" width="32.5546875" style="24" hidden="1" customWidth="1"/>
    <col min="8" max="8" width="6" style="24" hidden="1" customWidth="1"/>
    <col min="9" max="10" width="23.88671875" style="24" hidden="1" customWidth="1"/>
    <col min="11" max="11" width="13.5546875" style="24" hidden="1" customWidth="1"/>
    <col min="12" max="35" width="0" style="24" hidden="1" customWidth="1"/>
    <col min="36" max="16384" width="9.109375" style="24"/>
  </cols>
  <sheetData>
    <row r="1" spans="1:12" ht="27" customHeight="1">
      <c r="A1" s="456" t="s">
        <v>234</v>
      </c>
      <c r="B1" s="456"/>
      <c r="C1" s="456"/>
      <c r="D1" s="456"/>
      <c r="E1" s="456"/>
    </row>
    <row r="2" spans="1:12" ht="35.25" customHeight="1">
      <c r="A2" s="457" t="s">
        <v>171</v>
      </c>
      <c r="B2" s="457"/>
      <c r="C2" s="457"/>
      <c r="D2" s="457"/>
      <c r="E2" s="457"/>
    </row>
    <row r="3" spans="1:12">
      <c r="A3" s="458" t="s">
        <v>178</v>
      </c>
      <c r="B3" s="458"/>
      <c r="C3" s="458"/>
      <c r="D3" s="458"/>
      <c r="E3" s="458"/>
    </row>
    <row r="4" spans="1:12" ht="19.5" customHeight="1">
      <c r="A4" s="458"/>
      <c r="B4" s="458"/>
      <c r="C4" s="458"/>
      <c r="D4" s="458"/>
      <c r="E4" s="458"/>
    </row>
    <row r="5" spans="1:12">
      <c r="A5" s="464" t="str">
        <f>'ngay thang'!B10</f>
        <v>Tháng 02 năm 2024/February 2024</v>
      </c>
      <c r="B5" s="464"/>
      <c r="C5" s="464"/>
      <c r="D5" s="464"/>
      <c r="E5" s="464"/>
    </row>
    <row r="6" spans="1:12">
      <c r="A6" s="359"/>
      <c r="B6" s="359"/>
      <c r="C6" s="359"/>
      <c r="D6" s="359"/>
      <c r="E6" s="359"/>
    </row>
    <row r="7" spans="1:12" ht="30" customHeight="1">
      <c r="A7" s="357" t="s">
        <v>243</v>
      </c>
      <c r="B7" s="455" t="s">
        <v>474</v>
      </c>
      <c r="C7" s="455"/>
      <c r="D7" s="455"/>
      <c r="E7" s="455"/>
    </row>
    <row r="8" spans="1:12" ht="30" customHeight="1">
      <c r="A8" s="356" t="s">
        <v>242</v>
      </c>
      <c r="B8" s="454" t="s">
        <v>244</v>
      </c>
      <c r="C8" s="454"/>
      <c r="D8" s="454"/>
      <c r="E8" s="454"/>
    </row>
    <row r="9" spans="1:12" ht="30" customHeight="1">
      <c r="A9" s="357" t="s">
        <v>245</v>
      </c>
      <c r="B9" s="455" t="s">
        <v>648</v>
      </c>
      <c r="C9" s="455"/>
      <c r="D9" s="455"/>
      <c r="E9" s="455"/>
    </row>
    <row r="10" spans="1:12" ht="30" customHeight="1">
      <c r="A10" s="356" t="s">
        <v>246</v>
      </c>
      <c r="B10" s="454" t="str">
        <f>'ngay thang'!B14</f>
        <v>Ngày 01 tháng 03 năm 2024
01 Mar 2024</v>
      </c>
      <c r="C10" s="454"/>
      <c r="D10" s="454"/>
      <c r="E10" s="454"/>
    </row>
    <row r="12" spans="1:12" s="1" customFormat="1" ht="31.5" customHeight="1">
      <c r="A12" s="248" t="s">
        <v>173</v>
      </c>
      <c r="B12" s="248" t="s">
        <v>174</v>
      </c>
      <c r="C12" s="263" t="s">
        <v>175</v>
      </c>
      <c r="D12" s="263" t="str">
        <f>'ngay thang'!B16</f>
        <v>KỲ BÁO CÁO/ THIS PERIOD
29/02/2024</v>
      </c>
      <c r="E12" s="263" t="str">
        <f>'ngay thang'!C16</f>
        <v>KỲ BÁO CÁO/ THIS PERIOD
31/01/2024</v>
      </c>
      <c r="F12" s="264"/>
      <c r="G12" s="24"/>
      <c r="H12" s="24"/>
      <c r="I12" s="24"/>
      <c r="J12" s="24"/>
      <c r="K12" s="24"/>
      <c r="L12" s="24"/>
    </row>
    <row r="13" spans="1:12" s="1" customFormat="1" ht="26.4">
      <c r="A13" s="363" t="s">
        <v>348</v>
      </c>
      <c r="B13" s="364" t="s">
        <v>46</v>
      </c>
      <c r="C13" s="365"/>
      <c r="D13" s="254"/>
      <c r="E13" s="366"/>
      <c r="F13" s="264"/>
      <c r="G13" s="24"/>
      <c r="H13" s="24"/>
      <c r="I13" s="24"/>
      <c r="J13" s="24"/>
      <c r="K13" s="24"/>
      <c r="L13" s="24"/>
    </row>
    <row r="14" spans="1:12" s="1" customFormat="1" ht="26.4">
      <c r="A14" s="363" t="s">
        <v>349</v>
      </c>
      <c r="B14" s="364" t="s">
        <v>0</v>
      </c>
      <c r="C14" s="367"/>
      <c r="D14" s="366">
        <v>3525865185</v>
      </c>
      <c r="E14" s="366">
        <v>4698898459</v>
      </c>
      <c r="F14" s="265"/>
      <c r="G14" s="24"/>
      <c r="H14" s="266"/>
      <c r="I14" s="266"/>
      <c r="J14" s="24"/>
      <c r="K14" s="24"/>
      <c r="L14" s="24"/>
    </row>
    <row r="15" spans="1:12" s="1" customFormat="1" ht="26.4">
      <c r="A15" s="368" t="s">
        <v>350</v>
      </c>
      <c r="B15" s="369" t="s">
        <v>47</v>
      </c>
      <c r="C15" s="229"/>
      <c r="D15" s="254">
        <v>3525865185</v>
      </c>
      <c r="E15" s="254">
        <v>4698898459</v>
      </c>
      <c r="F15" s="265"/>
      <c r="G15" s="24"/>
      <c r="H15" s="266"/>
      <c r="I15" s="266"/>
      <c r="J15" s="24"/>
      <c r="K15" s="24"/>
      <c r="L15" s="24"/>
    </row>
    <row r="16" spans="1:12" s="1" customFormat="1" ht="26.4">
      <c r="A16" s="368" t="s">
        <v>351</v>
      </c>
      <c r="B16" s="369" t="s">
        <v>48</v>
      </c>
      <c r="C16" s="229"/>
      <c r="D16" s="254"/>
      <c r="E16" s="254"/>
      <c r="F16" s="265"/>
      <c r="G16" s="24"/>
      <c r="H16" s="266"/>
      <c r="I16" s="266"/>
      <c r="J16" s="24"/>
      <c r="K16" s="24"/>
      <c r="L16" s="24"/>
    </row>
    <row r="17" spans="1:12" s="1" customFormat="1" ht="26.4">
      <c r="A17" s="363" t="s">
        <v>352</v>
      </c>
      <c r="B17" s="364" t="s">
        <v>1</v>
      </c>
      <c r="C17" s="230"/>
      <c r="D17" s="435">
        <v>70340814000</v>
      </c>
      <c r="E17" s="435">
        <v>73002597000</v>
      </c>
      <c r="F17" s="265"/>
      <c r="G17" s="24"/>
      <c r="H17" s="266"/>
      <c r="I17" s="266"/>
      <c r="J17" s="24"/>
      <c r="K17" s="24"/>
      <c r="L17" s="24"/>
    </row>
    <row r="18" spans="1:12" s="1" customFormat="1" ht="26.4">
      <c r="A18" s="368" t="s">
        <v>353</v>
      </c>
      <c r="B18" s="369" t="s">
        <v>2</v>
      </c>
      <c r="C18" s="229"/>
      <c r="D18" s="254">
        <v>70340814000</v>
      </c>
      <c r="E18" s="254">
        <v>73002597000</v>
      </c>
      <c r="F18" s="265"/>
      <c r="G18" s="24"/>
      <c r="H18" s="266"/>
      <c r="I18" s="266"/>
      <c r="J18" s="24"/>
      <c r="K18" s="24"/>
      <c r="L18" s="24"/>
    </row>
    <row r="19" spans="1:12" s="1" customFormat="1" ht="26.4">
      <c r="A19" s="368" t="s">
        <v>285</v>
      </c>
      <c r="B19" s="369">
        <v>121.1</v>
      </c>
      <c r="C19" s="229"/>
      <c r="D19" s="254">
        <v>69461264000</v>
      </c>
      <c r="E19" s="254">
        <v>73002597000</v>
      </c>
      <c r="F19" s="265"/>
      <c r="G19" s="24"/>
      <c r="H19" s="266"/>
      <c r="I19" s="266"/>
      <c r="J19" s="24"/>
      <c r="K19" s="24"/>
      <c r="L19" s="24"/>
    </row>
    <row r="20" spans="1:12" s="1" customFormat="1" ht="26.4">
      <c r="A20" s="368" t="s">
        <v>286</v>
      </c>
      <c r="B20" s="369">
        <v>121.2</v>
      </c>
      <c r="C20" s="229"/>
      <c r="D20" s="254"/>
      <c r="E20" s="254"/>
      <c r="F20" s="265"/>
      <c r="G20" s="24"/>
      <c r="H20" s="266"/>
      <c r="I20" s="266"/>
      <c r="J20" s="24"/>
      <c r="K20" s="24"/>
      <c r="L20" s="24"/>
    </row>
    <row r="21" spans="1:12" s="1" customFormat="1" ht="26.4">
      <c r="A21" s="368" t="s">
        <v>287</v>
      </c>
      <c r="B21" s="369">
        <v>121.3</v>
      </c>
      <c r="C21" s="229"/>
      <c r="D21" s="254">
        <v>879550000</v>
      </c>
      <c r="E21" s="254"/>
      <c r="F21" s="265"/>
      <c r="G21" s="24"/>
      <c r="H21" s="266"/>
      <c r="I21" s="266"/>
      <c r="J21" s="24"/>
      <c r="K21" s="24"/>
      <c r="L21" s="24"/>
    </row>
    <row r="22" spans="1:12" s="1" customFormat="1" ht="26.4">
      <c r="A22" s="368" t="s">
        <v>288</v>
      </c>
      <c r="B22" s="369">
        <v>121.4</v>
      </c>
      <c r="C22" s="229"/>
      <c r="D22" s="254"/>
      <c r="E22" s="254"/>
      <c r="F22" s="265"/>
      <c r="G22" s="24"/>
      <c r="H22" s="266"/>
      <c r="I22" s="266"/>
      <c r="J22" s="24"/>
      <c r="K22" s="24"/>
      <c r="L22" s="24"/>
    </row>
    <row r="23" spans="1:12" s="1" customFormat="1" ht="26.4">
      <c r="A23" s="368" t="s">
        <v>354</v>
      </c>
      <c r="B23" s="369" t="s">
        <v>49</v>
      </c>
      <c r="C23" s="370"/>
      <c r="D23" s="254"/>
      <c r="E23" s="254"/>
      <c r="F23" s="265"/>
      <c r="G23" s="24"/>
      <c r="H23" s="266"/>
      <c r="I23" s="266"/>
      <c r="J23" s="24"/>
      <c r="K23" s="24"/>
      <c r="L23" s="24"/>
    </row>
    <row r="24" spans="1:12" s="1" customFormat="1" ht="26.4">
      <c r="A24" s="363" t="s">
        <v>355</v>
      </c>
      <c r="B24" s="371" t="s">
        <v>3</v>
      </c>
      <c r="C24" s="367"/>
      <c r="D24" s="435">
        <v>6650075000</v>
      </c>
      <c r="E24" s="435">
        <v>115331900</v>
      </c>
      <c r="F24" s="265"/>
      <c r="G24" s="24"/>
      <c r="H24" s="266"/>
      <c r="I24" s="266"/>
      <c r="J24" s="24"/>
      <c r="K24" s="24"/>
      <c r="L24" s="24"/>
    </row>
    <row r="25" spans="1:12" s="1" customFormat="1" ht="26.4">
      <c r="A25" s="368" t="s">
        <v>356</v>
      </c>
      <c r="B25" s="369" t="s">
        <v>4</v>
      </c>
      <c r="C25" s="370"/>
      <c r="D25" s="254">
        <v>6650075000</v>
      </c>
      <c r="E25" s="254"/>
      <c r="F25" s="265"/>
      <c r="G25" s="24"/>
      <c r="H25" s="266"/>
      <c r="I25" s="266"/>
      <c r="J25" s="24"/>
      <c r="K25" s="24"/>
      <c r="L25" s="24"/>
    </row>
    <row r="26" spans="1:12" s="1" customFormat="1" ht="26.4">
      <c r="A26" s="368" t="s">
        <v>357</v>
      </c>
      <c r="B26" s="372" t="s">
        <v>247</v>
      </c>
      <c r="C26" s="370"/>
      <c r="D26" s="254"/>
      <c r="E26" s="254"/>
      <c r="F26" s="265"/>
      <c r="G26" s="24"/>
      <c r="H26" s="266"/>
      <c r="I26" s="266"/>
      <c r="J26" s="24"/>
      <c r="K26" s="24"/>
      <c r="L26" s="24"/>
    </row>
    <row r="27" spans="1:12" s="1" customFormat="1" ht="26.4">
      <c r="A27" s="368" t="s">
        <v>358</v>
      </c>
      <c r="B27" s="369" t="s">
        <v>50</v>
      </c>
      <c r="C27" s="229"/>
      <c r="D27" s="254"/>
      <c r="E27" s="254">
        <v>115331900</v>
      </c>
      <c r="F27" s="265"/>
      <c r="G27" s="24"/>
      <c r="H27" s="266"/>
      <c r="I27" s="266"/>
      <c r="J27" s="24"/>
      <c r="K27" s="24"/>
      <c r="L27" s="24"/>
    </row>
    <row r="28" spans="1:12" s="1" customFormat="1" ht="26.4">
      <c r="A28" s="368" t="s">
        <v>359</v>
      </c>
      <c r="B28" s="369" t="s">
        <v>51</v>
      </c>
      <c r="C28" s="229"/>
      <c r="D28" s="254"/>
      <c r="E28" s="254"/>
      <c r="F28" s="265"/>
      <c r="G28" s="24"/>
      <c r="H28" s="266"/>
      <c r="I28" s="266"/>
      <c r="J28" s="24"/>
      <c r="K28" s="24"/>
      <c r="L28" s="24"/>
    </row>
    <row r="29" spans="1:12" s="1" customFormat="1" ht="39.6">
      <c r="A29" s="368" t="s">
        <v>360</v>
      </c>
      <c r="B29" s="369" t="s">
        <v>248</v>
      </c>
      <c r="C29" s="229"/>
      <c r="D29" s="254"/>
      <c r="E29" s="254"/>
      <c r="F29" s="265"/>
      <c r="G29" s="24"/>
      <c r="H29" s="266"/>
      <c r="I29" s="266"/>
      <c r="J29" s="24"/>
      <c r="K29" s="24"/>
      <c r="L29" s="24"/>
    </row>
    <row r="30" spans="1:12" s="1" customFormat="1" ht="26.4">
      <c r="A30" s="368" t="s">
        <v>361</v>
      </c>
      <c r="B30" s="369" t="s">
        <v>52</v>
      </c>
      <c r="C30" s="229"/>
      <c r="D30" s="254"/>
      <c r="E30" s="254">
        <v>115331900</v>
      </c>
      <c r="F30" s="265"/>
      <c r="G30" s="24"/>
      <c r="H30" s="266"/>
      <c r="I30" s="266"/>
      <c r="J30" s="24"/>
      <c r="K30" s="24"/>
      <c r="L30" s="24"/>
    </row>
    <row r="31" spans="1:12" s="1" customFormat="1" ht="26.4">
      <c r="A31" s="368" t="s">
        <v>362</v>
      </c>
      <c r="B31" s="369" t="s">
        <v>53</v>
      </c>
      <c r="C31" s="229"/>
      <c r="D31" s="254"/>
      <c r="E31" s="254"/>
      <c r="F31" s="265"/>
      <c r="G31" s="24"/>
      <c r="H31" s="266"/>
      <c r="I31" s="266"/>
      <c r="J31" s="24"/>
      <c r="K31" s="24"/>
      <c r="L31" s="24"/>
    </row>
    <row r="32" spans="1:12" s="1" customFormat="1" ht="26.4">
      <c r="A32" s="368" t="s">
        <v>363</v>
      </c>
      <c r="B32" s="369" t="s">
        <v>54</v>
      </c>
      <c r="C32" s="229"/>
      <c r="D32" s="254"/>
      <c r="E32" s="254"/>
      <c r="F32" s="265"/>
      <c r="G32" s="24"/>
      <c r="H32" s="266"/>
      <c r="I32" s="266"/>
      <c r="J32" s="24"/>
      <c r="K32" s="24"/>
      <c r="L32" s="24"/>
    </row>
    <row r="33" spans="1:12" s="1" customFormat="1" ht="26.4">
      <c r="A33" s="363" t="s">
        <v>364</v>
      </c>
      <c r="B33" s="364" t="s">
        <v>55</v>
      </c>
      <c r="C33" s="230"/>
      <c r="D33" s="436">
        <v>80516754185</v>
      </c>
      <c r="E33" s="436">
        <v>77816827359</v>
      </c>
      <c r="F33" s="265"/>
      <c r="G33" s="24"/>
      <c r="H33" s="266"/>
      <c r="I33" s="266"/>
      <c r="J33" s="24"/>
      <c r="K33" s="24"/>
      <c r="L33" s="24"/>
    </row>
    <row r="34" spans="1:12" s="1" customFormat="1" ht="26.4">
      <c r="A34" s="363" t="s">
        <v>365</v>
      </c>
      <c r="B34" s="364" t="s">
        <v>56</v>
      </c>
      <c r="C34" s="230"/>
      <c r="D34" s="254"/>
      <c r="E34" s="435"/>
      <c r="F34" s="265"/>
      <c r="G34" s="24"/>
      <c r="H34" s="266"/>
      <c r="I34" s="266"/>
      <c r="J34" s="24"/>
      <c r="K34" s="24"/>
      <c r="L34" s="24"/>
    </row>
    <row r="35" spans="1:12" s="1" customFormat="1" ht="26.4">
      <c r="A35" s="368" t="s">
        <v>366</v>
      </c>
      <c r="B35" s="369" t="s">
        <v>6</v>
      </c>
      <c r="C35" s="229"/>
      <c r="D35" s="254"/>
      <c r="E35" s="254"/>
      <c r="F35" s="265"/>
      <c r="G35" s="24"/>
      <c r="H35" s="266"/>
      <c r="I35" s="266"/>
      <c r="J35" s="24"/>
      <c r="K35" s="24"/>
      <c r="L35" s="24"/>
    </row>
    <row r="36" spans="1:12" s="1" customFormat="1" ht="26.4">
      <c r="A36" s="368" t="s">
        <v>367</v>
      </c>
      <c r="B36" s="369" t="s">
        <v>7</v>
      </c>
      <c r="C36" s="229"/>
      <c r="D36" s="254"/>
      <c r="E36" s="254"/>
      <c r="F36" s="265"/>
      <c r="G36" s="24"/>
      <c r="H36" s="266"/>
      <c r="I36" s="266"/>
      <c r="J36" s="24"/>
      <c r="K36" s="24"/>
      <c r="L36" s="24"/>
    </row>
    <row r="37" spans="1:12" s="1" customFormat="1" ht="52.8">
      <c r="A37" s="368" t="s">
        <v>368</v>
      </c>
      <c r="B37" s="369" t="s">
        <v>57</v>
      </c>
      <c r="C37" s="229"/>
      <c r="D37" s="254">
        <v>22771962</v>
      </c>
      <c r="E37" s="254">
        <v>3483596</v>
      </c>
      <c r="F37" s="265"/>
      <c r="G37" s="24"/>
      <c r="H37" s="266"/>
      <c r="I37" s="266"/>
      <c r="J37" s="24"/>
      <c r="K37" s="24"/>
      <c r="L37" s="24"/>
    </row>
    <row r="38" spans="1:12" s="1" customFormat="1" ht="26.4">
      <c r="A38" s="368" t="s">
        <v>369</v>
      </c>
      <c r="B38" s="369" t="s">
        <v>8</v>
      </c>
      <c r="C38" s="229"/>
      <c r="D38" s="437">
        <v>2334091</v>
      </c>
      <c r="E38" s="437">
        <v>383611</v>
      </c>
      <c r="F38" s="265"/>
      <c r="G38" s="24"/>
      <c r="H38" s="266"/>
      <c r="I38" s="266"/>
      <c r="J38" s="24"/>
      <c r="K38" s="24"/>
      <c r="L38" s="24"/>
    </row>
    <row r="39" spans="1:12" s="1" customFormat="1" ht="26.4">
      <c r="A39" s="368" t="s">
        <v>370</v>
      </c>
      <c r="B39" s="369" t="s">
        <v>9</v>
      </c>
      <c r="C39" s="229"/>
      <c r="D39" s="254"/>
      <c r="E39" s="254"/>
      <c r="F39" s="265"/>
      <c r="G39" s="24"/>
      <c r="H39" s="266"/>
      <c r="I39" s="266"/>
      <c r="J39" s="24"/>
      <c r="K39" s="24"/>
      <c r="L39" s="24"/>
    </row>
    <row r="40" spans="1:12" s="1" customFormat="1" ht="26.4">
      <c r="A40" s="368" t="s">
        <v>371</v>
      </c>
      <c r="B40" s="369" t="s">
        <v>58</v>
      </c>
      <c r="C40" s="229"/>
      <c r="D40" s="254">
        <v>82034098</v>
      </c>
      <c r="E40" s="254">
        <v>58389000</v>
      </c>
      <c r="F40" s="265"/>
      <c r="G40" s="24"/>
      <c r="H40" s="266"/>
      <c r="I40" s="266"/>
      <c r="J40" s="24"/>
      <c r="K40" s="24"/>
      <c r="L40" s="24"/>
    </row>
    <row r="41" spans="1:12" s="1" customFormat="1" ht="26.4">
      <c r="A41" s="368" t="s">
        <v>372</v>
      </c>
      <c r="B41" s="369" t="s">
        <v>59</v>
      </c>
      <c r="C41" s="229"/>
      <c r="D41" s="254">
        <v>205328932</v>
      </c>
      <c r="E41" s="254">
        <v>371398159</v>
      </c>
      <c r="F41" s="265"/>
      <c r="G41" s="24"/>
      <c r="H41" s="266"/>
      <c r="I41" s="266"/>
      <c r="J41" s="24"/>
      <c r="K41" s="24"/>
      <c r="L41" s="24"/>
    </row>
    <row r="42" spans="1:12" s="1" customFormat="1" ht="26.4">
      <c r="A42" s="368" t="s">
        <v>373</v>
      </c>
      <c r="B42" s="369" t="s">
        <v>10</v>
      </c>
      <c r="C42" s="229"/>
      <c r="D42" s="254">
        <v>1206707</v>
      </c>
      <c r="E42" s="254">
        <v>6944379</v>
      </c>
      <c r="F42" s="265"/>
      <c r="G42" s="24"/>
      <c r="H42" s="266"/>
      <c r="I42" s="266"/>
      <c r="J42" s="24"/>
      <c r="K42" s="24"/>
      <c r="L42" s="24"/>
    </row>
    <row r="43" spans="1:12" s="1" customFormat="1" ht="26.4">
      <c r="A43" s="368" t="s">
        <v>374</v>
      </c>
      <c r="B43" s="369" t="s">
        <v>60</v>
      </c>
      <c r="C43" s="229"/>
      <c r="D43" s="254">
        <v>131284482</v>
      </c>
      <c r="E43" s="254">
        <v>134343137</v>
      </c>
      <c r="F43" s="265"/>
      <c r="G43" s="24"/>
      <c r="H43" s="266"/>
      <c r="I43" s="266"/>
      <c r="J43" s="24"/>
      <c r="K43" s="24"/>
      <c r="L43" s="24"/>
    </row>
    <row r="44" spans="1:12" s="1" customFormat="1" ht="26.4">
      <c r="A44" s="368" t="s">
        <v>375</v>
      </c>
      <c r="B44" s="369" t="s">
        <v>61</v>
      </c>
      <c r="C44" s="229"/>
      <c r="D44" s="254"/>
      <c r="E44" s="254"/>
      <c r="F44" s="265"/>
      <c r="G44" s="24"/>
      <c r="H44" s="266"/>
      <c r="I44" s="266"/>
      <c r="J44" s="24"/>
      <c r="K44" s="24"/>
      <c r="L44" s="24"/>
    </row>
    <row r="45" spans="1:12" s="1" customFormat="1" ht="26.4">
      <c r="A45" s="363" t="s">
        <v>376</v>
      </c>
      <c r="B45" s="364" t="s">
        <v>5</v>
      </c>
      <c r="C45" s="230"/>
      <c r="D45" s="435">
        <v>444960272</v>
      </c>
      <c r="E45" s="435">
        <v>574941882</v>
      </c>
      <c r="F45" s="265"/>
      <c r="G45" s="24"/>
      <c r="H45" s="266"/>
      <c r="I45" s="266"/>
      <c r="J45" s="24"/>
      <c r="K45" s="24"/>
      <c r="L45" s="24"/>
    </row>
    <row r="46" spans="1:12" s="1" customFormat="1" ht="39.6">
      <c r="A46" s="363" t="s">
        <v>377</v>
      </c>
      <c r="B46" s="364" t="s">
        <v>11</v>
      </c>
      <c r="C46" s="230"/>
      <c r="D46" s="435">
        <v>80071793913</v>
      </c>
      <c r="E46" s="435">
        <v>77241885477</v>
      </c>
      <c r="F46" s="265"/>
      <c r="G46" s="24"/>
      <c r="H46" s="266"/>
      <c r="I46" s="266"/>
      <c r="J46" s="24"/>
      <c r="K46" s="24"/>
      <c r="L46" s="24"/>
    </row>
    <row r="47" spans="1:12" s="1" customFormat="1" ht="26.4">
      <c r="A47" s="368" t="s">
        <v>378</v>
      </c>
      <c r="B47" s="369" t="s">
        <v>12</v>
      </c>
      <c r="C47" s="229"/>
      <c r="D47" s="254">
        <v>60658526400</v>
      </c>
      <c r="E47" s="254">
        <v>60573939300</v>
      </c>
      <c r="F47" s="265"/>
      <c r="G47" s="24"/>
      <c r="H47" s="266"/>
      <c r="I47" s="266"/>
      <c r="J47" s="24"/>
      <c r="K47" s="24"/>
      <c r="L47" s="24"/>
    </row>
    <row r="48" spans="1:12" s="1" customFormat="1" ht="26.4">
      <c r="A48" s="368" t="s">
        <v>379</v>
      </c>
      <c r="B48" s="369" t="s">
        <v>13</v>
      </c>
      <c r="C48" s="229"/>
      <c r="D48" s="254">
        <v>65160053000</v>
      </c>
      <c r="E48" s="254">
        <v>63281375300</v>
      </c>
      <c r="F48" s="265">
        <f>D48-E48</f>
        <v>1878677700</v>
      </c>
      <c r="G48" s="24"/>
      <c r="H48" s="266"/>
      <c r="I48" s="266"/>
      <c r="J48" s="24"/>
      <c r="K48" s="24"/>
      <c r="L48" s="24"/>
    </row>
    <row r="49" spans="1:12" s="1" customFormat="1" ht="26.4">
      <c r="A49" s="368" t="s">
        <v>380</v>
      </c>
      <c r="B49" s="369" t="s">
        <v>62</v>
      </c>
      <c r="C49" s="229"/>
      <c r="D49" s="254">
        <v>-4501526600</v>
      </c>
      <c r="E49" s="254">
        <v>-2707436000</v>
      </c>
      <c r="F49" s="265">
        <f>D49-E49</f>
        <v>-1794090600</v>
      </c>
      <c r="G49" s="24"/>
      <c r="H49" s="266"/>
      <c r="I49" s="266"/>
      <c r="J49" s="24"/>
      <c r="K49" s="24"/>
      <c r="L49" s="24"/>
    </row>
    <row r="50" spans="1:12" s="1" customFormat="1" ht="26.4">
      <c r="A50" s="368" t="s">
        <v>381</v>
      </c>
      <c r="B50" s="369" t="s">
        <v>63</v>
      </c>
      <c r="C50" s="229"/>
      <c r="D50" s="254">
        <v>2595823502</v>
      </c>
      <c r="E50" s="254">
        <v>2575847357</v>
      </c>
      <c r="F50" s="265">
        <f t="shared" ref="F50" si="0">D50-E50</f>
        <v>19976145</v>
      </c>
      <c r="G50" s="24"/>
      <c r="H50" s="266"/>
      <c r="I50" s="266"/>
      <c r="J50" s="24"/>
      <c r="K50" s="24"/>
      <c r="L50" s="24"/>
    </row>
    <row r="51" spans="1:12" s="1" customFormat="1" ht="26.4">
      <c r="A51" s="368" t="s">
        <v>382</v>
      </c>
      <c r="B51" s="369" t="s">
        <v>14</v>
      </c>
      <c r="C51" s="229"/>
      <c r="D51" s="254">
        <v>16817444011</v>
      </c>
      <c r="E51" s="254">
        <v>14092098820</v>
      </c>
      <c r="F51" s="265"/>
      <c r="G51" s="24"/>
      <c r="H51" s="266"/>
      <c r="I51" s="266"/>
      <c r="J51" s="24"/>
      <c r="K51" s="24"/>
      <c r="L51" s="24"/>
    </row>
    <row r="52" spans="1:12" s="1" customFormat="1" ht="52.8">
      <c r="A52" s="363" t="s">
        <v>383</v>
      </c>
      <c r="B52" s="364" t="s">
        <v>15</v>
      </c>
      <c r="C52" s="230"/>
      <c r="D52" s="438">
        <v>13200.41</v>
      </c>
      <c r="E52" s="438">
        <v>12751.66</v>
      </c>
      <c r="F52" s="265"/>
      <c r="G52" s="24"/>
      <c r="H52" s="266"/>
      <c r="I52" s="266"/>
      <c r="J52" s="24"/>
      <c r="K52" s="24"/>
      <c r="L52" s="24"/>
    </row>
    <row r="53" spans="1:12" s="1" customFormat="1" ht="26.4">
      <c r="A53" s="363" t="s">
        <v>384</v>
      </c>
      <c r="B53" s="364" t="s">
        <v>64</v>
      </c>
      <c r="C53" s="230"/>
      <c r="D53" s="254"/>
      <c r="E53" s="438"/>
      <c r="F53" s="265"/>
      <c r="G53" s="24"/>
      <c r="H53" s="266"/>
      <c r="I53" s="266"/>
      <c r="J53" s="24"/>
      <c r="K53" s="24"/>
      <c r="L53" s="24"/>
    </row>
    <row r="54" spans="1:12" s="1" customFormat="1" ht="26.4">
      <c r="A54" s="368" t="s">
        <v>385</v>
      </c>
      <c r="B54" s="369" t="s">
        <v>65</v>
      </c>
      <c r="C54" s="229"/>
      <c r="D54" s="254"/>
      <c r="E54" s="439"/>
      <c r="F54" s="265"/>
      <c r="G54" s="24"/>
      <c r="H54" s="266"/>
      <c r="I54" s="266"/>
      <c r="J54" s="24"/>
      <c r="K54" s="24"/>
      <c r="L54" s="24"/>
    </row>
    <row r="55" spans="1:12" s="1" customFormat="1" ht="39.6">
      <c r="A55" s="368" t="s">
        <v>386</v>
      </c>
      <c r="B55" s="369" t="s">
        <v>66</v>
      </c>
      <c r="C55" s="229"/>
      <c r="D55" s="254"/>
      <c r="E55" s="439"/>
      <c r="F55" s="265"/>
      <c r="G55" s="24"/>
      <c r="H55" s="266"/>
      <c r="I55" s="266"/>
      <c r="J55" s="24"/>
      <c r="K55" s="24"/>
      <c r="L55" s="24"/>
    </row>
    <row r="56" spans="1:12" s="1" customFormat="1" ht="39.6">
      <c r="A56" s="363" t="s">
        <v>387</v>
      </c>
      <c r="B56" s="364" t="s">
        <v>67</v>
      </c>
      <c r="C56" s="230"/>
      <c r="D56" s="254"/>
      <c r="E56" s="438"/>
      <c r="F56" s="265"/>
      <c r="G56" s="24"/>
      <c r="H56" s="266"/>
      <c r="I56" s="266"/>
      <c r="J56" s="24"/>
      <c r="K56" s="24"/>
      <c r="L56" s="24"/>
    </row>
    <row r="57" spans="1:12" s="1" customFormat="1" ht="26.4">
      <c r="A57" s="368" t="s">
        <v>388</v>
      </c>
      <c r="B57" s="369" t="s">
        <v>68</v>
      </c>
      <c r="C57" s="229"/>
      <c r="D57" s="254"/>
      <c r="E57" s="439"/>
      <c r="F57" s="265"/>
      <c r="G57" s="24"/>
      <c r="H57" s="266"/>
      <c r="I57" s="266"/>
      <c r="J57" s="24"/>
      <c r="K57" s="24"/>
      <c r="L57" s="24"/>
    </row>
    <row r="58" spans="1:12" s="1" customFormat="1" ht="26.4">
      <c r="A58" s="368" t="s">
        <v>389</v>
      </c>
      <c r="B58" s="369" t="s">
        <v>69</v>
      </c>
      <c r="C58" s="229"/>
      <c r="D58" s="254"/>
      <c r="E58" s="439"/>
      <c r="F58" s="265"/>
      <c r="G58" s="24"/>
      <c r="H58" s="266"/>
      <c r="I58" s="266"/>
      <c r="J58" s="24"/>
      <c r="K58" s="24"/>
      <c r="L58" s="24"/>
    </row>
    <row r="59" spans="1:12" s="1" customFormat="1" ht="26.4">
      <c r="A59" s="368" t="s">
        <v>390</v>
      </c>
      <c r="B59" s="369" t="s">
        <v>70</v>
      </c>
      <c r="C59" s="229"/>
      <c r="D59" s="254"/>
      <c r="E59" s="439"/>
      <c r="F59" s="265"/>
      <c r="G59" s="24"/>
      <c r="H59" s="266"/>
      <c r="I59" s="266"/>
      <c r="J59" s="24"/>
      <c r="K59" s="24"/>
      <c r="L59" s="24"/>
    </row>
    <row r="60" spans="1:12" s="1" customFormat="1" ht="26.4">
      <c r="A60" s="368" t="s">
        <v>391</v>
      </c>
      <c r="B60" s="369" t="s">
        <v>71</v>
      </c>
      <c r="C60" s="229"/>
      <c r="D60" s="440">
        <v>6065852.6399999997</v>
      </c>
      <c r="E60" s="440">
        <v>6057393.9299999997</v>
      </c>
      <c r="F60" s="265"/>
      <c r="G60" s="24"/>
      <c r="H60" s="266"/>
      <c r="I60" s="266"/>
      <c r="J60" s="24"/>
      <c r="K60" s="24"/>
      <c r="L60" s="24"/>
    </row>
    <row r="61" spans="1:12" s="1" customFormat="1">
      <c r="A61" s="267"/>
      <c r="B61" s="268"/>
      <c r="C61" s="248"/>
      <c r="D61" s="269"/>
      <c r="E61" s="269"/>
      <c r="F61" s="264"/>
      <c r="G61" s="24"/>
      <c r="H61" s="24"/>
      <c r="I61" s="24"/>
      <c r="J61" s="24"/>
      <c r="K61" s="24"/>
      <c r="L61" s="24"/>
    </row>
    <row r="62" spans="1:12" s="1" customFormat="1">
      <c r="A62" s="270"/>
      <c r="B62" s="358"/>
      <c r="C62" s="358"/>
      <c r="D62" s="271"/>
      <c r="E62" s="271"/>
      <c r="F62" s="264"/>
      <c r="G62" s="24"/>
      <c r="H62" s="24"/>
      <c r="I62" s="24"/>
      <c r="J62" s="24"/>
      <c r="K62" s="24"/>
      <c r="L62" s="24"/>
    </row>
    <row r="63" spans="1:12" s="1" customFormat="1">
      <c r="A63" s="25" t="str">
        <f>BCthunhap!A51</f>
        <v>Đại diện được ủy quyền của Ngân hàng giám sát</v>
      </c>
      <c r="B63" s="258"/>
      <c r="C63" s="26"/>
      <c r="D63" s="27" t="str">
        <f>BCthunhap!E51</f>
        <v>Đại diện được ủy quyền của Công ty quản lý Quỹ</v>
      </c>
      <c r="E63" s="27"/>
      <c r="F63" s="264"/>
      <c r="G63" s="24"/>
      <c r="H63" s="24"/>
      <c r="I63" s="24"/>
      <c r="J63" s="24"/>
      <c r="K63" s="24"/>
      <c r="L63" s="24"/>
    </row>
    <row r="64" spans="1:12" s="1" customFormat="1">
      <c r="A64" s="272" t="s">
        <v>176</v>
      </c>
      <c r="B64" s="258"/>
      <c r="C64" s="26"/>
      <c r="D64" s="273" t="s">
        <v>177</v>
      </c>
      <c r="E64" s="273"/>
      <c r="F64" s="264"/>
      <c r="G64" s="24"/>
      <c r="H64" s="24"/>
      <c r="I64" s="24"/>
      <c r="J64" s="24"/>
      <c r="K64" s="24"/>
      <c r="L64" s="24"/>
    </row>
    <row r="65" spans="1:12" s="1" customFormat="1">
      <c r="A65" s="258"/>
      <c r="B65" s="258"/>
      <c r="C65" s="26"/>
      <c r="D65" s="26"/>
      <c r="E65" s="26"/>
      <c r="F65" s="264"/>
      <c r="G65" s="24"/>
      <c r="H65" s="24"/>
      <c r="I65" s="24"/>
      <c r="J65" s="24"/>
      <c r="K65" s="24"/>
      <c r="L65" s="24"/>
    </row>
    <row r="66" spans="1:12" s="1" customFormat="1">
      <c r="A66" s="258"/>
      <c r="B66" s="258"/>
      <c r="C66" s="26"/>
      <c r="D66" s="26"/>
      <c r="E66" s="26"/>
      <c r="F66" s="264"/>
      <c r="G66" s="24"/>
      <c r="H66" s="24"/>
      <c r="I66" s="24"/>
      <c r="J66" s="24"/>
      <c r="K66" s="24"/>
      <c r="L66" s="24"/>
    </row>
    <row r="67" spans="1:12" s="1" customFormat="1">
      <c r="A67" s="258"/>
      <c r="B67" s="258"/>
      <c r="C67" s="26"/>
      <c r="D67" s="26"/>
      <c r="E67" s="26"/>
      <c r="F67" s="264"/>
      <c r="G67" s="24"/>
      <c r="H67" s="24"/>
      <c r="I67" s="24"/>
      <c r="J67" s="24"/>
      <c r="K67" s="24"/>
      <c r="L67" s="24"/>
    </row>
    <row r="68" spans="1:12" s="1" customFormat="1">
      <c r="A68" s="258"/>
      <c r="B68" s="258"/>
      <c r="C68" s="26"/>
      <c r="D68" s="26"/>
      <c r="E68" s="26"/>
      <c r="F68" s="264"/>
      <c r="G68" s="24"/>
      <c r="H68" s="24"/>
      <c r="I68" s="24"/>
      <c r="J68" s="24"/>
      <c r="K68" s="24"/>
      <c r="L68" s="24"/>
    </row>
    <row r="69" spans="1:12" s="1" customFormat="1">
      <c r="A69" s="258"/>
      <c r="B69" s="258"/>
      <c r="C69" s="26"/>
      <c r="D69" s="26"/>
      <c r="E69" s="26"/>
      <c r="F69" s="264"/>
      <c r="G69" s="24"/>
      <c r="H69" s="24"/>
      <c r="I69" s="24"/>
      <c r="J69" s="24"/>
      <c r="K69" s="24"/>
      <c r="L69" s="24"/>
    </row>
    <row r="70" spans="1:12" s="1" customFormat="1">
      <c r="A70" s="258"/>
      <c r="B70" s="258"/>
      <c r="C70" s="26"/>
      <c r="D70" s="26"/>
      <c r="E70" s="26"/>
      <c r="F70" s="264"/>
      <c r="G70" s="24"/>
      <c r="H70" s="24"/>
      <c r="I70" s="24"/>
      <c r="J70" s="24"/>
      <c r="K70" s="24"/>
      <c r="L70" s="24"/>
    </row>
    <row r="71" spans="1:12" s="1" customFormat="1">
      <c r="A71" s="28"/>
      <c r="B71" s="28"/>
      <c r="C71" s="26"/>
      <c r="D71" s="29"/>
      <c r="E71" s="29"/>
      <c r="F71" s="264"/>
      <c r="G71" s="24"/>
      <c r="H71" s="24"/>
      <c r="I71" s="24"/>
      <c r="J71" s="24"/>
      <c r="K71" s="24"/>
      <c r="L71" s="24"/>
    </row>
    <row r="72" spans="1:12" s="1" customFormat="1">
      <c r="A72" s="25" t="s">
        <v>237</v>
      </c>
      <c r="B72" s="258"/>
      <c r="C72" s="26"/>
      <c r="D72" s="130" t="s">
        <v>475</v>
      </c>
      <c r="E72" s="27"/>
      <c r="F72" s="264"/>
      <c r="G72" s="24"/>
      <c r="H72" s="24"/>
      <c r="I72" s="24"/>
      <c r="J72" s="24"/>
      <c r="K72" s="24"/>
      <c r="L72" s="24"/>
    </row>
    <row r="73" spans="1:12" s="1" customFormat="1">
      <c r="A73" s="25" t="s">
        <v>635</v>
      </c>
      <c r="B73" s="258"/>
      <c r="C73" s="26"/>
      <c r="D73" s="27"/>
      <c r="E73" s="27"/>
      <c r="F73" s="264"/>
      <c r="G73" s="24"/>
      <c r="H73" s="24"/>
      <c r="I73" s="24"/>
      <c r="J73" s="24"/>
      <c r="K73" s="24"/>
      <c r="L73" s="24"/>
    </row>
    <row r="74" spans="1:12" s="1" customFormat="1">
      <c r="A74" s="1" t="s">
        <v>238</v>
      </c>
      <c r="B74" s="258"/>
      <c r="C74" s="26"/>
      <c r="D74" s="26"/>
      <c r="E74" s="26"/>
      <c r="F74" s="264"/>
      <c r="G74" s="24"/>
      <c r="H74" s="24"/>
      <c r="I74" s="24"/>
      <c r="J74" s="24"/>
      <c r="K74" s="24"/>
      <c r="L74" s="24"/>
    </row>
    <row r="75" spans="1:12" s="1" customFormat="1">
      <c r="A75" s="245"/>
      <c r="B75" s="245"/>
      <c r="E75" s="261"/>
      <c r="F75" s="264"/>
      <c r="G75" s="24"/>
      <c r="H75" s="24"/>
      <c r="I75" s="24"/>
      <c r="J75" s="24"/>
      <c r="K75" s="24"/>
      <c r="L75" s="24"/>
    </row>
    <row r="76" spans="1:12" s="1" customFormat="1">
      <c r="A76" s="245"/>
      <c r="B76" s="245"/>
      <c r="E76" s="261"/>
      <c r="F76" s="264"/>
      <c r="G76" s="24"/>
      <c r="H76" s="24"/>
      <c r="I76" s="24"/>
      <c r="J76" s="24"/>
      <c r="K76" s="24"/>
      <c r="L76" s="24"/>
    </row>
    <row r="77" spans="1:12" s="1" customFormat="1">
      <c r="A77" s="463"/>
      <c r="B77" s="463"/>
      <c r="C77" s="274"/>
      <c r="D77" s="463"/>
      <c r="E77" s="463"/>
      <c r="F77" s="264"/>
      <c r="G77" s="24"/>
      <c r="H77" s="24"/>
      <c r="I77" s="24"/>
      <c r="J77" s="24"/>
      <c r="K77" s="24"/>
      <c r="L77" s="24"/>
    </row>
    <row r="78" spans="1:12" s="1" customFormat="1">
      <c r="A78" s="461"/>
      <c r="B78" s="461"/>
      <c r="C78" s="275"/>
      <c r="D78" s="461"/>
      <c r="E78" s="461"/>
      <c r="F78" s="264"/>
      <c r="G78" s="24"/>
      <c r="H78" s="24"/>
      <c r="I78" s="24"/>
      <c r="J78" s="24"/>
      <c r="K78" s="24"/>
      <c r="L78" s="24"/>
    </row>
    <row r="79" spans="1:12" s="1" customFormat="1" ht="13.2" customHeight="1">
      <c r="A79" s="462"/>
      <c r="B79" s="462"/>
      <c r="C79" s="276"/>
      <c r="D79" s="460"/>
      <c r="E79" s="460"/>
      <c r="F79" s="264"/>
      <c r="G79" s="24"/>
      <c r="H79" s="24"/>
      <c r="I79" s="24"/>
      <c r="J79" s="24"/>
      <c r="K79" s="24"/>
      <c r="L79" s="24"/>
    </row>
    <row r="80" spans="1:12" s="1" customFormat="1">
      <c r="F80" s="264"/>
      <c r="G80" s="24"/>
      <c r="H80" s="24"/>
      <c r="I80" s="24"/>
      <c r="J80" s="24"/>
      <c r="K80" s="24"/>
      <c r="L80" s="24"/>
    </row>
    <row r="81" spans="6:12" s="1" customFormat="1">
      <c r="F81" s="264"/>
      <c r="G81" s="24"/>
      <c r="H81" s="24"/>
      <c r="I81" s="24"/>
      <c r="J81" s="24"/>
      <c r="K81" s="24"/>
      <c r="L81" s="24"/>
    </row>
    <row r="82" spans="6:12" s="1" customFormat="1">
      <c r="F82" s="264"/>
      <c r="G82" s="24"/>
      <c r="H82" s="24"/>
      <c r="I82" s="24"/>
      <c r="J82" s="24"/>
      <c r="K82" s="24"/>
      <c r="L82" s="24"/>
    </row>
    <row r="83" spans="6:12" s="1" customFormat="1">
      <c r="F83" s="264"/>
      <c r="G83" s="24"/>
      <c r="H83" s="24"/>
      <c r="I83" s="24"/>
      <c r="J83" s="24"/>
      <c r="K83" s="24"/>
      <c r="L83" s="24"/>
    </row>
    <row r="84" spans="6:12" s="1" customFormat="1">
      <c r="F84" s="264"/>
      <c r="G84" s="24"/>
      <c r="H84" s="24"/>
      <c r="I84" s="24"/>
      <c r="J84" s="24"/>
      <c r="K84" s="24"/>
      <c r="L84" s="24"/>
    </row>
    <row r="85" spans="6:12" s="1" customFormat="1">
      <c r="F85" s="264"/>
      <c r="G85" s="24"/>
      <c r="H85" s="24"/>
      <c r="I85" s="24"/>
      <c r="J85" s="24"/>
      <c r="K85" s="24"/>
      <c r="L85" s="24"/>
    </row>
    <row r="86" spans="6:12" s="1" customFormat="1">
      <c r="F86" s="264"/>
      <c r="G86" s="24"/>
      <c r="H86" s="24"/>
      <c r="I86" s="24"/>
      <c r="J86" s="24"/>
      <c r="K86" s="24"/>
      <c r="L86" s="24"/>
    </row>
    <row r="87" spans="6:12" s="1" customFormat="1">
      <c r="F87" s="264"/>
      <c r="G87" s="24"/>
      <c r="H87" s="24"/>
      <c r="I87" s="24"/>
      <c r="J87" s="24"/>
      <c r="K87" s="24"/>
      <c r="L87" s="24"/>
    </row>
    <row r="88" spans="6:12" s="1" customFormat="1">
      <c r="F88" s="264"/>
      <c r="G88" s="24"/>
      <c r="H88" s="24"/>
      <c r="I88" s="24"/>
      <c r="J88" s="24"/>
      <c r="K88" s="24"/>
      <c r="L88" s="24"/>
    </row>
    <row r="89" spans="6:12" s="1" customFormat="1">
      <c r="F89" s="264"/>
      <c r="G89" s="24"/>
      <c r="H89" s="24"/>
      <c r="I89" s="24"/>
      <c r="J89" s="24"/>
      <c r="K89" s="24"/>
      <c r="L89" s="24"/>
    </row>
    <row r="90" spans="6:12" s="1" customFormat="1">
      <c r="F90" s="264"/>
      <c r="G90" s="24"/>
      <c r="H90" s="24"/>
      <c r="I90" s="24"/>
      <c r="J90" s="24"/>
      <c r="K90" s="24"/>
      <c r="L90" s="24"/>
    </row>
    <row r="91" spans="6:12" s="1" customFormat="1">
      <c r="F91" s="264"/>
      <c r="G91" s="24"/>
      <c r="H91" s="24"/>
      <c r="I91" s="24"/>
      <c r="J91" s="24"/>
      <c r="K91" s="24"/>
      <c r="L91" s="2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73"/>
  <sheetViews>
    <sheetView view="pageBreakPreview" topLeftCell="C1" zoomScaleNormal="100" zoomScaleSheetLayoutView="100" workbookViewId="0">
      <selection activeCell="V17" sqref="V17"/>
    </sheetView>
  </sheetViews>
  <sheetFormatPr defaultColWidth="9.109375" defaultRowHeight="13.8"/>
  <cols>
    <col min="1" max="1" width="9.33203125" style="373" bestFit="1" customWidth="1"/>
    <col min="2" max="2" width="50" style="373" customWidth="1"/>
    <col min="3" max="3" width="13.5546875" style="373" customWidth="1"/>
    <col min="4" max="4" width="22.5546875" style="304" customWidth="1"/>
    <col min="5" max="5" width="22" style="304" customWidth="1"/>
    <col min="6" max="6" width="21" style="375" customWidth="1"/>
    <col min="7" max="7" width="21" style="288" hidden="1" customWidth="1"/>
    <col min="8" max="10" width="21" style="373" hidden="1" customWidth="1"/>
    <col min="11" max="16" width="21" style="374" hidden="1" customWidth="1"/>
    <col min="17" max="17" width="7.6640625" style="374" hidden="1" customWidth="1"/>
    <col min="18" max="18" width="21" style="374" hidden="1" customWidth="1"/>
    <col min="19" max="19" width="9.109375" style="374" hidden="1" customWidth="1"/>
    <col min="20" max="20" width="9.109375" style="374" customWidth="1"/>
    <col min="21" max="21" width="16.109375" style="374" customWidth="1"/>
    <col min="22" max="22" width="13.5546875" style="374" customWidth="1"/>
    <col min="23" max="23" width="14.109375" style="374" customWidth="1"/>
    <col min="24" max="16384" width="9.109375" style="373"/>
  </cols>
  <sheetData>
    <row r="1" spans="1:23" ht="23.25" customHeight="1">
      <c r="A1" s="456" t="s">
        <v>543</v>
      </c>
      <c r="B1" s="456"/>
      <c r="C1" s="456"/>
      <c r="D1" s="456"/>
      <c r="E1" s="456"/>
      <c r="F1" s="456"/>
    </row>
    <row r="2" spans="1:23" ht="25.5" customHeight="1">
      <c r="A2" s="457" t="s">
        <v>544</v>
      </c>
      <c r="B2" s="457"/>
      <c r="C2" s="457"/>
      <c r="D2" s="457"/>
      <c r="E2" s="457"/>
      <c r="F2" s="457"/>
    </row>
    <row r="3" spans="1:23" ht="15" customHeight="1">
      <c r="A3" s="458" t="s">
        <v>280</v>
      </c>
      <c r="B3" s="458"/>
      <c r="C3" s="458"/>
      <c r="D3" s="458"/>
      <c r="E3" s="458"/>
      <c r="F3" s="458"/>
    </row>
    <row r="4" spans="1:23">
      <c r="A4" s="458"/>
      <c r="B4" s="458"/>
      <c r="C4" s="458"/>
      <c r="D4" s="458"/>
      <c r="E4" s="458"/>
      <c r="F4" s="458"/>
    </row>
    <row r="5" spans="1:23">
      <c r="A5" s="464" t="str">
        <f>'ngay thang'!B12</f>
        <v>Tại ngày 29 tháng 02 năm 2024/As at 29 Feb 2024</v>
      </c>
      <c r="B5" s="464"/>
      <c r="C5" s="464"/>
      <c r="D5" s="464"/>
      <c r="E5" s="464"/>
      <c r="F5" s="464"/>
    </row>
    <row r="6" spans="1:23">
      <c r="A6" s="359"/>
      <c r="B6" s="359"/>
      <c r="C6" s="359"/>
      <c r="D6" s="359"/>
      <c r="E6" s="359"/>
      <c r="F6" s="277"/>
    </row>
    <row r="7" spans="1:23" ht="30" customHeight="1">
      <c r="A7" s="455" t="s">
        <v>245</v>
      </c>
      <c r="B7" s="455"/>
      <c r="C7" s="455" t="s">
        <v>648</v>
      </c>
      <c r="D7" s="455"/>
      <c r="E7" s="455"/>
      <c r="F7" s="455"/>
    </row>
    <row r="8" spans="1:23" ht="30" customHeight="1">
      <c r="A8" s="455" t="s">
        <v>243</v>
      </c>
      <c r="B8" s="455"/>
      <c r="C8" s="455" t="s">
        <v>474</v>
      </c>
      <c r="D8" s="455"/>
      <c r="E8" s="455"/>
      <c r="F8" s="455"/>
    </row>
    <row r="9" spans="1:23" ht="30" customHeight="1">
      <c r="A9" s="454" t="s">
        <v>242</v>
      </c>
      <c r="B9" s="454"/>
      <c r="C9" s="454" t="s">
        <v>244</v>
      </c>
      <c r="D9" s="454"/>
      <c r="E9" s="454"/>
      <c r="F9" s="454"/>
    </row>
    <row r="10" spans="1:23" ht="30" customHeight="1">
      <c r="A10" s="454" t="s">
        <v>246</v>
      </c>
      <c r="B10" s="454"/>
      <c r="C10" s="454" t="str">
        <f>'ngay thang'!B14</f>
        <v>Ngày 01 tháng 03 năm 2024
01 Mar 2024</v>
      </c>
      <c r="D10" s="454"/>
      <c r="E10" s="454"/>
      <c r="F10" s="454"/>
    </row>
    <row r="11" spans="1:23" ht="19.5" customHeight="1">
      <c r="A11" s="356"/>
      <c r="B11" s="356"/>
      <c r="C11" s="356"/>
      <c r="D11" s="356"/>
      <c r="E11" s="356"/>
      <c r="F11" s="356"/>
    </row>
    <row r="12" spans="1:23" ht="21.75" customHeight="1">
      <c r="A12" s="278" t="s">
        <v>281</v>
      </c>
      <c r="D12" s="279"/>
      <c r="E12" s="279"/>
    </row>
    <row r="13" spans="1:23" ht="39.6">
      <c r="A13" s="280" t="s">
        <v>197</v>
      </c>
      <c r="B13" s="280" t="s">
        <v>198</v>
      </c>
      <c r="C13" s="280" t="s">
        <v>199</v>
      </c>
      <c r="D13" s="263" t="s">
        <v>304</v>
      </c>
      <c r="E13" s="281" t="s">
        <v>305</v>
      </c>
      <c r="F13" s="282" t="s">
        <v>232</v>
      </c>
      <c r="I13" s="376" t="s">
        <v>235</v>
      </c>
      <c r="J13" s="376"/>
    </row>
    <row r="14" spans="1:23" s="377" customFormat="1" ht="26.4">
      <c r="A14" s="283" t="s">
        <v>46</v>
      </c>
      <c r="B14" s="15" t="s">
        <v>249</v>
      </c>
      <c r="C14" s="14" t="s">
        <v>88</v>
      </c>
      <c r="D14" s="284"/>
      <c r="E14" s="285"/>
      <c r="F14" s="286"/>
      <c r="G14" s="288" t="s">
        <v>656</v>
      </c>
      <c r="H14" s="378"/>
      <c r="I14" s="379"/>
      <c r="K14" s="374"/>
      <c r="L14" s="374"/>
      <c r="M14" s="374"/>
      <c r="N14" s="374"/>
      <c r="O14" s="374"/>
      <c r="P14" s="374"/>
      <c r="Q14" s="374"/>
      <c r="R14" s="374"/>
      <c r="S14" s="374"/>
      <c r="T14" s="374"/>
      <c r="U14" s="374"/>
      <c r="V14" s="374"/>
      <c r="W14" s="374"/>
    </row>
    <row r="15" spans="1:23" s="377" customFormat="1" ht="26.4">
      <c r="A15" s="283" t="s">
        <v>89</v>
      </c>
      <c r="B15" s="14" t="s">
        <v>392</v>
      </c>
      <c r="C15" s="14" t="s">
        <v>90</v>
      </c>
      <c r="D15" s="287">
        <v>3525865185</v>
      </c>
      <c r="E15" s="431">
        <v>4698898459</v>
      </c>
      <c r="F15" s="353">
        <f>D15/G15</f>
        <v>0.18888989186149255</v>
      </c>
      <c r="G15" s="288">
        <v>18666245982</v>
      </c>
      <c r="H15" s="378"/>
      <c r="I15" s="379"/>
      <c r="K15" s="380">
        <v>36888741632</v>
      </c>
      <c r="L15" s="381">
        <f>K15-G15</f>
        <v>18222495650</v>
      </c>
      <c r="M15" s="374"/>
      <c r="N15" s="374"/>
      <c r="O15" s="374"/>
      <c r="P15" s="374"/>
      <c r="Q15" s="374"/>
      <c r="R15" s="374"/>
      <c r="S15" s="374"/>
      <c r="T15" s="374"/>
      <c r="U15" s="374"/>
      <c r="V15" s="374"/>
      <c r="W15" s="374"/>
    </row>
    <row r="16" spans="1:23" s="377" customFormat="1" ht="26.4">
      <c r="A16" s="283"/>
      <c r="B16" s="290" t="s">
        <v>545</v>
      </c>
      <c r="C16" s="14" t="s">
        <v>91</v>
      </c>
      <c r="D16" s="287"/>
      <c r="E16" s="287"/>
      <c r="F16" s="353">
        <f t="shared" ref="F16:F57" si="0">D16/G16</f>
        <v>0</v>
      </c>
      <c r="G16" s="288">
        <v>7000000000</v>
      </c>
      <c r="H16" s="378"/>
      <c r="I16" s="379"/>
      <c r="K16" s="380">
        <v>14500000000</v>
      </c>
      <c r="L16" s="381">
        <f t="shared" ref="L16:L58" si="1">K16-G16</f>
        <v>7500000000</v>
      </c>
      <c r="M16" s="374"/>
      <c r="N16" s="374"/>
      <c r="O16" s="374"/>
      <c r="P16" s="374"/>
      <c r="Q16" s="374"/>
      <c r="R16" s="374"/>
      <c r="S16" s="374"/>
      <c r="T16" s="374"/>
      <c r="U16" s="374"/>
      <c r="V16" s="374"/>
      <c r="W16" s="374"/>
    </row>
    <row r="17" spans="1:23" s="377" customFormat="1" ht="26.4">
      <c r="A17" s="283"/>
      <c r="B17" s="290" t="s">
        <v>393</v>
      </c>
      <c r="C17" s="14" t="s">
        <v>92</v>
      </c>
      <c r="D17" s="287">
        <v>3525865185</v>
      </c>
      <c r="E17" s="431">
        <v>4698898459</v>
      </c>
      <c r="F17" s="353">
        <f t="shared" si="0"/>
        <v>0.30222791379850061</v>
      </c>
      <c r="G17" s="288">
        <v>11666245982</v>
      </c>
      <c r="H17" s="378"/>
      <c r="I17" s="379"/>
      <c r="K17" s="380">
        <v>22388741632</v>
      </c>
      <c r="L17" s="381">
        <f t="shared" si="1"/>
        <v>10722495650</v>
      </c>
      <c r="M17" s="374"/>
      <c r="N17" s="374"/>
      <c r="O17" s="374"/>
      <c r="P17" s="374"/>
      <c r="Q17" s="374"/>
      <c r="R17" s="374"/>
      <c r="S17" s="374"/>
      <c r="T17" s="374"/>
      <c r="U17" s="374"/>
      <c r="V17" s="374"/>
      <c r="W17" s="374"/>
    </row>
    <row r="18" spans="1:23" s="377" customFormat="1" ht="26.4">
      <c r="A18" s="283" t="s">
        <v>93</v>
      </c>
      <c r="B18" s="14" t="s">
        <v>395</v>
      </c>
      <c r="C18" s="14" t="s">
        <v>94</v>
      </c>
      <c r="D18" s="287">
        <v>70340814000</v>
      </c>
      <c r="E18" s="431">
        <v>73002597000</v>
      </c>
      <c r="F18" s="353">
        <f t="shared" si="0"/>
        <v>2.1076649244074228</v>
      </c>
      <c r="G18" s="288">
        <v>33373812500</v>
      </c>
      <c r="H18" s="378"/>
      <c r="I18" s="379"/>
      <c r="K18" s="380">
        <v>34057667500</v>
      </c>
      <c r="L18" s="381">
        <f t="shared" si="1"/>
        <v>683855000</v>
      </c>
      <c r="M18" s="374"/>
      <c r="N18" s="374"/>
      <c r="O18" s="374"/>
      <c r="P18" s="374"/>
      <c r="Q18" s="374"/>
      <c r="R18" s="374"/>
      <c r="S18" s="374"/>
      <c r="T18" s="374"/>
      <c r="U18" s="374"/>
      <c r="V18" s="374"/>
      <c r="W18" s="374"/>
    </row>
    <row r="19" spans="1:23" s="377" customFormat="1" ht="26.4">
      <c r="A19" s="283"/>
      <c r="B19" s="290" t="s">
        <v>396</v>
      </c>
      <c r="C19" s="14" t="s">
        <v>95</v>
      </c>
      <c r="D19" s="431">
        <v>69461264000</v>
      </c>
      <c r="E19" s="431">
        <v>72194097000</v>
      </c>
      <c r="F19" s="353">
        <f t="shared" si="0"/>
        <v>2.0813104286482105</v>
      </c>
      <c r="G19" s="288">
        <v>33373812500</v>
      </c>
      <c r="H19" s="378"/>
      <c r="I19" s="379"/>
      <c r="K19" s="380">
        <v>34057667500</v>
      </c>
      <c r="L19" s="381">
        <f t="shared" si="1"/>
        <v>683855000</v>
      </c>
      <c r="M19" s="374"/>
      <c r="N19" s="374"/>
      <c r="O19" s="374"/>
      <c r="P19" s="374"/>
      <c r="Q19" s="374"/>
      <c r="R19" s="374"/>
      <c r="S19" s="374"/>
      <c r="T19" s="374"/>
      <c r="U19" s="374"/>
      <c r="V19" s="374"/>
      <c r="W19" s="374"/>
    </row>
    <row r="20" spans="1:23" s="377" customFormat="1" ht="26.4">
      <c r="A20" s="283"/>
      <c r="B20" s="290" t="s">
        <v>397</v>
      </c>
      <c r="C20" s="14" t="s">
        <v>96</v>
      </c>
      <c r="D20" s="287"/>
      <c r="E20" s="287"/>
      <c r="F20" s="353"/>
      <c r="G20" s="288" t="s">
        <v>659</v>
      </c>
      <c r="I20" s="379"/>
      <c r="K20" s="374"/>
      <c r="L20" s="381" t="e">
        <f t="shared" si="1"/>
        <v>#VALUE!</v>
      </c>
      <c r="M20" s="374"/>
      <c r="N20" s="374"/>
      <c r="O20" s="374"/>
      <c r="P20" s="374"/>
      <c r="Q20" s="374"/>
      <c r="R20" s="374"/>
      <c r="S20" s="374"/>
      <c r="T20" s="374"/>
      <c r="U20" s="374"/>
      <c r="V20" s="374"/>
      <c r="W20" s="374"/>
    </row>
    <row r="21" spans="1:23" s="377" customFormat="1" ht="26.4">
      <c r="A21" s="283"/>
      <c r="B21" s="290" t="s">
        <v>398</v>
      </c>
      <c r="C21" s="14" t="s">
        <v>179</v>
      </c>
      <c r="D21" s="287"/>
      <c r="E21" s="287"/>
      <c r="F21" s="353"/>
      <c r="G21" s="288" t="s">
        <v>659</v>
      </c>
      <c r="I21" s="379"/>
      <c r="K21" s="374"/>
      <c r="L21" s="381" t="e">
        <f t="shared" si="1"/>
        <v>#VALUE!</v>
      </c>
      <c r="M21" s="374"/>
      <c r="N21" s="374"/>
      <c r="O21" s="374"/>
      <c r="P21" s="374"/>
      <c r="Q21" s="374"/>
      <c r="R21" s="374"/>
      <c r="S21" s="374"/>
      <c r="T21" s="374"/>
      <c r="U21" s="374"/>
      <c r="V21" s="374"/>
      <c r="W21" s="374"/>
    </row>
    <row r="22" spans="1:23" s="377" customFormat="1" ht="26.4">
      <c r="A22" s="283"/>
      <c r="B22" s="290" t="s">
        <v>289</v>
      </c>
      <c r="C22" s="14" t="s">
        <v>180</v>
      </c>
      <c r="D22" s="287">
        <v>879550000</v>
      </c>
      <c r="E22" s="287">
        <v>808500000</v>
      </c>
      <c r="F22" s="353"/>
      <c r="G22" s="288" t="s">
        <v>659</v>
      </c>
      <c r="I22" s="379"/>
      <c r="K22" s="374"/>
      <c r="L22" s="381" t="e">
        <f t="shared" si="1"/>
        <v>#VALUE!</v>
      </c>
      <c r="M22" s="374"/>
      <c r="N22" s="374"/>
      <c r="O22" s="374"/>
      <c r="P22" s="374"/>
      <c r="Q22" s="374"/>
      <c r="R22" s="374"/>
      <c r="S22" s="374"/>
      <c r="T22" s="374"/>
      <c r="U22" s="374"/>
      <c r="V22" s="374"/>
      <c r="W22" s="374"/>
    </row>
    <row r="23" spans="1:23" s="377" customFormat="1" ht="26.4">
      <c r="A23" s="283" t="s">
        <v>97</v>
      </c>
      <c r="B23" s="290" t="s">
        <v>576</v>
      </c>
      <c r="C23" s="14"/>
      <c r="D23" s="287"/>
      <c r="E23" s="287"/>
      <c r="F23" s="353"/>
      <c r="G23" s="288" t="s">
        <v>659</v>
      </c>
      <c r="H23" s="378"/>
      <c r="I23" s="379"/>
      <c r="K23" s="374"/>
      <c r="L23" s="381" t="e">
        <f t="shared" si="1"/>
        <v>#VALUE!</v>
      </c>
      <c r="M23" s="374"/>
      <c r="N23" s="374"/>
      <c r="O23" s="374"/>
      <c r="P23" s="374"/>
      <c r="Q23" s="374"/>
      <c r="R23" s="374"/>
      <c r="S23" s="374"/>
      <c r="T23" s="374"/>
      <c r="U23" s="374"/>
      <c r="V23" s="374"/>
      <c r="W23" s="374"/>
    </row>
    <row r="24" spans="1:23" s="377" customFormat="1" ht="26.4">
      <c r="A24" s="283" t="s">
        <v>99</v>
      </c>
      <c r="B24" s="14" t="s">
        <v>399</v>
      </c>
      <c r="C24" s="14" t="s">
        <v>98</v>
      </c>
      <c r="D24" s="287"/>
      <c r="E24" s="431">
        <v>115331900</v>
      </c>
      <c r="F24" s="353">
        <f t="shared" si="0"/>
        <v>0</v>
      </c>
      <c r="G24" s="288">
        <v>100000000</v>
      </c>
      <c r="H24" s="378"/>
      <c r="I24" s="379"/>
      <c r="K24" s="374"/>
      <c r="L24" s="381">
        <f t="shared" si="1"/>
        <v>-100000000</v>
      </c>
      <c r="M24" s="374"/>
      <c r="N24" s="374"/>
      <c r="O24" s="374"/>
      <c r="P24" s="374"/>
      <c r="Q24" s="374"/>
      <c r="R24" s="374"/>
      <c r="S24" s="374"/>
      <c r="T24" s="374"/>
      <c r="U24" s="374"/>
      <c r="V24" s="374"/>
      <c r="W24" s="374"/>
    </row>
    <row r="25" spans="1:23" s="377" customFormat="1" ht="26.4">
      <c r="A25" s="283" t="s">
        <v>101</v>
      </c>
      <c r="B25" s="14" t="s">
        <v>400</v>
      </c>
      <c r="C25" s="14" t="s">
        <v>100</v>
      </c>
      <c r="D25" s="287"/>
      <c r="E25" s="431"/>
      <c r="F25" s="353">
        <f t="shared" si="0"/>
        <v>0</v>
      </c>
      <c r="G25" s="288">
        <v>15534247</v>
      </c>
      <c r="H25" s="378"/>
      <c r="I25" s="379"/>
      <c r="K25" s="380">
        <v>38136985</v>
      </c>
      <c r="L25" s="381">
        <f t="shared" si="1"/>
        <v>22602738</v>
      </c>
      <c r="M25" s="374"/>
      <c r="N25" s="374"/>
      <c r="O25" s="374"/>
      <c r="P25" s="374"/>
      <c r="Q25" s="374"/>
      <c r="R25" s="374"/>
      <c r="S25" s="374"/>
      <c r="T25" s="374"/>
      <c r="U25" s="374"/>
      <c r="V25" s="374"/>
      <c r="W25" s="374"/>
    </row>
    <row r="26" spans="1:23" s="377" customFormat="1" ht="26.4">
      <c r="A26" s="283" t="s">
        <v>103</v>
      </c>
      <c r="B26" s="14" t="s">
        <v>575</v>
      </c>
      <c r="C26" s="14"/>
      <c r="D26" s="287"/>
      <c r="E26" s="287"/>
      <c r="F26" s="353"/>
      <c r="G26" s="288" t="s">
        <v>659</v>
      </c>
      <c r="H26" s="378"/>
      <c r="I26" s="379"/>
      <c r="K26" s="374"/>
      <c r="L26" s="381" t="e">
        <f t="shared" si="1"/>
        <v>#VALUE!</v>
      </c>
      <c r="M26" s="374"/>
      <c r="N26" s="374"/>
      <c r="O26" s="374"/>
      <c r="P26" s="374"/>
      <c r="Q26" s="374"/>
      <c r="R26" s="374"/>
      <c r="S26" s="374"/>
      <c r="T26" s="374"/>
      <c r="U26" s="374"/>
      <c r="V26" s="374"/>
      <c r="W26" s="374"/>
    </row>
    <row r="27" spans="1:23" s="377" customFormat="1" ht="26.4">
      <c r="A27" s="283" t="s">
        <v>105</v>
      </c>
      <c r="B27" s="14" t="s">
        <v>401</v>
      </c>
      <c r="C27" s="14" t="s">
        <v>102</v>
      </c>
      <c r="D27" s="431">
        <v>6650075000</v>
      </c>
      <c r="E27" s="287"/>
      <c r="F27" s="353"/>
      <c r="G27" s="288">
        <v>2418970000</v>
      </c>
      <c r="I27" s="379"/>
      <c r="K27" s="374"/>
      <c r="L27" s="381">
        <f t="shared" si="1"/>
        <v>-2418970000</v>
      </c>
      <c r="M27" s="374"/>
      <c r="N27" s="374"/>
      <c r="O27" s="374"/>
      <c r="P27" s="374"/>
      <c r="Q27" s="374"/>
      <c r="R27" s="374"/>
      <c r="S27" s="374"/>
      <c r="T27" s="374"/>
      <c r="U27" s="374"/>
      <c r="V27" s="374"/>
      <c r="W27" s="374"/>
    </row>
    <row r="28" spans="1:23" s="377" customFormat="1" ht="26.4">
      <c r="A28" s="283" t="s">
        <v>107</v>
      </c>
      <c r="B28" s="14" t="s">
        <v>402</v>
      </c>
      <c r="C28" s="14" t="s">
        <v>104</v>
      </c>
      <c r="D28" s="287"/>
      <c r="E28" s="287"/>
      <c r="F28" s="353"/>
      <c r="G28" s="288" t="s">
        <v>659</v>
      </c>
      <c r="I28" s="379"/>
      <c r="K28" s="374"/>
      <c r="L28" s="381" t="e">
        <f t="shared" si="1"/>
        <v>#VALUE!</v>
      </c>
      <c r="M28" s="374"/>
      <c r="N28" s="374"/>
      <c r="O28" s="374"/>
      <c r="P28" s="374"/>
      <c r="Q28" s="374"/>
      <c r="R28" s="374"/>
      <c r="S28" s="374"/>
      <c r="T28" s="374"/>
      <c r="U28" s="374"/>
      <c r="V28" s="374"/>
      <c r="W28" s="374"/>
    </row>
    <row r="29" spans="1:23" s="377" customFormat="1" ht="26.4">
      <c r="A29" s="283" t="s">
        <v>546</v>
      </c>
      <c r="B29" s="14" t="s">
        <v>403</v>
      </c>
      <c r="C29" s="14" t="s">
        <v>106</v>
      </c>
      <c r="D29" s="287"/>
      <c r="E29" s="287"/>
      <c r="F29" s="353"/>
      <c r="G29" s="288" t="s">
        <v>659</v>
      </c>
      <c r="H29" s="378"/>
      <c r="I29" s="379"/>
      <c r="K29" s="374"/>
      <c r="L29" s="381" t="e">
        <f t="shared" si="1"/>
        <v>#VALUE!</v>
      </c>
      <c r="M29" s="374"/>
      <c r="N29" s="374"/>
      <c r="O29" s="374"/>
      <c r="P29" s="374"/>
      <c r="Q29" s="374"/>
      <c r="R29" s="374"/>
      <c r="S29" s="374"/>
      <c r="T29" s="374"/>
      <c r="U29" s="374"/>
      <c r="V29" s="374"/>
      <c r="W29" s="374"/>
    </row>
    <row r="30" spans="1:23" s="383" customFormat="1" ht="26.4">
      <c r="A30" s="291" t="s">
        <v>547</v>
      </c>
      <c r="B30" s="15" t="s">
        <v>250</v>
      </c>
      <c r="C30" s="15" t="s">
        <v>108</v>
      </c>
      <c r="D30" s="292">
        <v>80516754185</v>
      </c>
      <c r="E30" s="432">
        <v>77816827359</v>
      </c>
      <c r="F30" s="353">
        <f t="shared" si="0"/>
        <v>1.4753531711251762</v>
      </c>
      <c r="G30" s="288">
        <v>54574562729</v>
      </c>
      <c r="H30" s="382"/>
      <c r="I30" s="379"/>
      <c r="K30" s="380">
        <v>70984546117</v>
      </c>
      <c r="L30" s="381">
        <f t="shared" si="1"/>
        <v>16409983388</v>
      </c>
      <c r="M30" s="374"/>
      <c r="N30" s="374"/>
      <c r="O30" s="374"/>
      <c r="P30" s="374"/>
      <c r="Q30" s="374"/>
      <c r="R30" s="374"/>
      <c r="S30" s="374"/>
      <c r="T30" s="374"/>
      <c r="U30" s="374"/>
      <c r="V30" s="374"/>
      <c r="W30" s="374"/>
    </row>
    <row r="31" spans="1:23" s="377" customFormat="1" ht="26.4">
      <c r="A31" s="291" t="s">
        <v>56</v>
      </c>
      <c r="B31" s="15" t="s">
        <v>251</v>
      </c>
      <c r="C31" s="14" t="s">
        <v>109</v>
      </c>
      <c r="D31" s="287"/>
      <c r="E31" s="287"/>
      <c r="F31" s="353"/>
      <c r="G31" s="288" t="s">
        <v>659</v>
      </c>
      <c r="I31" s="379"/>
      <c r="K31" s="374"/>
      <c r="L31" s="381" t="e">
        <f t="shared" si="1"/>
        <v>#VALUE!</v>
      </c>
      <c r="M31" s="374"/>
      <c r="N31" s="374"/>
      <c r="O31" s="374"/>
      <c r="P31" s="374"/>
      <c r="Q31" s="374"/>
      <c r="R31" s="374"/>
      <c r="S31" s="374"/>
      <c r="T31" s="374"/>
      <c r="U31" s="374"/>
      <c r="V31" s="374"/>
      <c r="W31" s="374"/>
    </row>
    <row r="32" spans="1:23" s="377" customFormat="1" ht="39.6">
      <c r="A32" s="291" t="s">
        <v>110</v>
      </c>
      <c r="B32" s="15" t="s">
        <v>548</v>
      </c>
      <c r="C32" s="14"/>
      <c r="D32" s="287"/>
      <c r="E32" s="287"/>
      <c r="F32" s="353"/>
      <c r="G32" s="288" t="s">
        <v>659</v>
      </c>
      <c r="I32" s="379"/>
      <c r="K32" s="374"/>
      <c r="L32" s="381" t="e">
        <f t="shared" si="1"/>
        <v>#VALUE!</v>
      </c>
      <c r="M32" s="374"/>
      <c r="N32" s="374"/>
      <c r="O32" s="374"/>
      <c r="P32" s="374"/>
      <c r="Q32" s="374"/>
      <c r="R32" s="374"/>
      <c r="S32" s="374"/>
      <c r="T32" s="374"/>
      <c r="U32" s="374"/>
      <c r="V32" s="374"/>
      <c r="W32" s="374"/>
    </row>
    <row r="33" spans="1:23" s="377" customFormat="1" ht="39.6">
      <c r="A33" s="291" t="s">
        <v>112</v>
      </c>
      <c r="B33" s="15" t="s">
        <v>404</v>
      </c>
      <c r="C33" s="15" t="s">
        <v>111</v>
      </c>
      <c r="D33" s="431"/>
      <c r="E33" s="432"/>
      <c r="F33" s="353"/>
      <c r="G33" s="288" t="s">
        <v>659</v>
      </c>
      <c r="H33" s="378"/>
      <c r="I33" s="379"/>
      <c r="K33" s="380">
        <v>18169130000</v>
      </c>
      <c r="L33" s="381" t="e">
        <f t="shared" si="1"/>
        <v>#VALUE!</v>
      </c>
      <c r="M33" s="374"/>
      <c r="N33" s="374"/>
      <c r="O33" s="374"/>
      <c r="P33" s="374"/>
      <c r="Q33" s="374"/>
      <c r="R33" s="374"/>
      <c r="S33" s="374"/>
      <c r="T33" s="374"/>
      <c r="U33" s="374"/>
      <c r="V33" s="374"/>
      <c r="W33" s="374"/>
    </row>
    <row r="34" spans="1:23" s="377" customFormat="1" ht="26.4">
      <c r="A34" s="283"/>
      <c r="B34" s="290" t="s">
        <v>577</v>
      </c>
      <c r="C34" s="14" t="s">
        <v>239</v>
      </c>
      <c r="D34" s="431"/>
      <c r="E34" s="431"/>
      <c r="F34" s="353"/>
      <c r="G34" s="288" t="s">
        <v>659</v>
      </c>
      <c r="H34" s="378"/>
      <c r="I34" s="379"/>
      <c r="K34" s="380">
        <v>18169130000</v>
      </c>
      <c r="L34" s="381" t="e">
        <f t="shared" si="1"/>
        <v>#VALUE!</v>
      </c>
      <c r="M34" s="374"/>
      <c r="N34" s="374"/>
      <c r="O34" s="374"/>
      <c r="P34" s="374"/>
      <c r="Q34" s="374"/>
      <c r="R34" s="374"/>
      <c r="S34" s="374"/>
      <c r="T34" s="374"/>
      <c r="U34" s="374"/>
      <c r="V34" s="374"/>
      <c r="W34" s="374"/>
    </row>
    <row r="35" spans="1:23" s="377" customFormat="1" ht="26.4">
      <c r="A35" s="283"/>
      <c r="B35" s="290" t="s">
        <v>405</v>
      </c>
      <c r="C35" s="14" t="s">
        <v>252</v>
      </c>
      <c r="D35" s="431"/>
      <c r="E35" s="431"/>
      <c r="F35" s="353"/>
      <c r="G35" s="288" t="s">
        <v>659</v>
      </c>
      <c r="H35" s="378"/>
      <c r="I35" s="379"/>
      <c r="K35" s="374"/>
      <c r="L35" s="381" t="e">
        <f t="shared" si="1"/>
        <v>#VALUE!</v>
      </c>
      <c r="M35" s="374"/>
      <c r="N35" s="374"/>
      <c r="O35" s="374"/>
      <c r="P35" s="374"/>
      <c r="Q35" s="374"/>
      <c r="R35" s="374"/>
      <c r="S35" s="374"/>
      <c r="T35" s="374"/>
      <c r="U35" s="374"/>
      <c r="V35" s="374"/>
      <c r="W35" s="374"/>
    </row>
    <row r="36" spans="1:23" s="377" customFormat="1" ht="26.4">
      <c r="A36" s="291" t="s">
        <v>114</v>
      </c>
      <c r="B36" s="15" t="s">
        <v>406</v>
      </c>
      <c r="C36" s="15" t="s">
        <v>113</v>
      </c>
      <c r="D36" s="292">
        <v>444960272</v>
      </c>
      <c r="E36" s="432">
        <v>574941882</v>
      </c>
      <c r="F36" s="353">
        <f t="shared" si="0"/>
        <v>2.7880702072692958</v>
      </c>
      <c r="G36" s="288">
        <v>159594357</v>
      </c>
      <c r="H36" s="378"/>
      <c r="I36" s="379"/>
      <c r="K36" s="380">
        <v>173844551</v>
      </c>
      <c r="L36" s="381">
        <f t="shared" si="1"/>
        <v>14250194</v>
      </c>
      <c r="M36" s="374"/>
      <c r="N36" s="374"/>
      <c r="O36" s="374"/>
      <c r="P36" s="374"/>
      <c r="Q36" s="374"/>
      <c r="R36" s="374"/>
      <c r="S36" s="374"/>
      <c r="T36" s="374"/>
      <c r="U36" s="374"/>
      <c r="V36" s="374"/>
      <c r="W36" s="374"/>
    </row>
    <row r="37" spans="1:23" s="377" customFormat="1" ht="26.4">
      <c r="A37" s="283"/>
      <c r="B37" s="14" t="s">
        <v>407</v>
      </c>
      <c r="C37" s="14" t="s">
        <v>240</v>
      </c>
      <c r="D37" s="287">
        <v>1206707</v>
      </c>
      <c r="E37" s="287">
        <v>6944379</v>
      </c>
      <c r="F37" s="353"/>
      <c r="G37" s="288">
        <v>0</v>
      </c>
      <c r="H37" s="378"/>
      <c r="I37" s="379"/>
      <c r="K37" s="374"/>
      <c r="L37" s="381">
        <f t="shared" si="1"/>
        <v>0</v>
      </c>
      <c r="M37" s="374"/>
      <c r="N37" s="374"/>
      <c r="O37" s="374"/>
      <c r="P37" s="374"/>
      <c r="Q37" s="374"/>
      <c r="R37" s="374"/>
      <c r="S37" s="374"/>
      <c r="T37" s="374"/>
      <c r="U37" s="374"/>
      <c r="V37" s="374"/>
      <c r="W37" s="374"/>
    </row>
    <row r="38" spans="1:23" s="377" customFormat="1" ht="26.4">
      <c r="A38" s="283"/>
      <c r="B38" s="14" t="s">
        <v>408</v>
      </c>
      <c r="C38" s="14" t="s">
        <v>241</v>
      </c>
      <c r="D38" s="287">
        <v>205328932</v>
      </c>
      <c r="E38" s="431">
        <v>371398159</v>
      </c>
      <c r="F38" s="353">
        <f t="shared" si="0"/>
        <v>9.9775860064077886</v>
      </c>
      <c r="G38" s="288">
        <v>20579019</v>
      </c>
      <c r="H38" s="378"/>
      <c r="I38" s="379"/>
      <c r="K38" s="380">
        <v>31697723</v>
      </c>
      <c r="L38" s="381">
        <f t="shared" si="1"/>
        <v>11118704</v>
      </c>
      <c r="M38" s="374"/>
      <c r="N38" s="374"/>
      <c r="O38" s="374"/>
      <c r="P38" s="374"/>
      <c r="Q38" s="374"/>
      <c r="R38" s="374"/>
      <c r="S38" s="374"/>
      <c r="T38" s="374"/>
      <c r="U38" s="374"/>
      <c r="V38" s="374"/>
      <c r="W38" s="374"/>
    </row>
    <row r="39" spans="1:23" s="377" customFormat="1" ht="26.4">
      <c r="A39" s="283"/>
      <c r="B39" s="14" t="s">
        <v>290</v>
      </c>
      <c r="C39" s="14" t="s">
        <v>181</v>
      </c>
      <c r="D39" s="287"/>
      <c r="E39" s="287"/>
      <c r="F39" s="353"/>
      <c r="G39" s="288" t="s">
        <v>659</v>
      </c>
      <c r="H39" s="378"/>
      <c r="I39" s="379"/>
      <c r="K39" s="374"/>
      <c r="L39" s="381" t="e">
        <f t="shared" si="1"/>
        <v>#VALUE!</v>
      </c>
      <c r="M39" s="374"/>
      <c r="N39" s="374"/>
      <c r="O39" s="374"/>
      <c r="P39" s="374"/>
      <c r="Q39" s="374"/>
      <c r="R39" s="374"/>
      <c r="S39" s="374"/>
      <c r="T39" s="374"/>
      <c r="U39" s="374"/>
      <c r="V39" s="374"/>
      <c r="W39" s="374"/>
    </row>
    <row r="40" spans="1:23" s="377" customFormat="1" ht="26.4">
      <c r="A40" s="283"/>
      <c r="B40" s="14" t="s">
        <v>409</v>
      </c>
      <c r="C40" s="14" t="s">
        <v>185</v>
      </c>
      <c r="D40" s="287">
        <v>30000000</v>
      </c>
      <c r="E40" s="431">
        <v>15000000</v>
      </c>
      <c r="F40" s="353">
        <f t="shared" si="0"/>
        <v>1.1272726944793399</v>
      </c>
      <c r="G40" s="288">
        <v>26612904</v>
      </c>
      <c r="H40" s="378"/>
      <c r="I40" s="379"/>
      <c r="K40" s="380">
        <v>15000000</v>
      </c>
      <c r="L40" s="381">
        <f t="shared" si="1"/>
        <v>-11612904</v>
      </c>
      <c r="M40" s="374"/>
      <c r="N40" s="374"/>
      <c r="O40" s="374"/>
      <c r="P40" s="374"/>
      <c r="Q40" s="374"/>
      <c r="R40" s="374"/>
      <c r="S40" s="374"/>
      <c r="T40" s="374"/>
      <c r="U40" s="374"/>
      <c r="V40" s="374"/>
      <c r="W40" s="374"/>
    </row>
    <row r="41" spans="1:23" s="377" customFormat="1" ht="39.6">
      <c r="A41" s="283"/>
      <c r="B41" s="14" t="s">
        <v>466</v>
      </c>
      <c r="C41" s="14" t="s">
        <v>182</v>
      </c>
      <c r="D41" s="287"/>
      <c r="E41" s="287"/>
      <c r="F41" s="353"/>
      <c r="G41" s="288" t="s">
        <v>659</v>
      </c>
      <c r="H41" s="378"/>
      <c r="I41" s="379"/>
      <c r="K41" s="374"/>
      <c r="L41" s="381" t="e">
        <f t="shared" si="1"/>
        <v>#VALUE!</v>
      </c>
      <c r="M41" s="374"/>
      <c r="N41" s="374"/>
      <c r="O41" s="374"/>
      <c r="P41" s="374"/>
      <c r="Q41" s="374"/>
      <c r="R41" s="374"/>
      <c r="S41" s="374"/>
      <c r="T41" s="374"/>
      <c r="U41" s="374"/>
      <c r="V41" s="374"/>
      <c r="W41" s="374"/>
    </row>
    <row r="42" spans="1:23" s="377" customFormat="1" ht="26.4">
      <c r="A42" s="283"/>
      <c r="B42" s="14" t="s">
        <v>293</v>
      </c>
      <c r="C42" s="14" t="s">
        <v>188</v>
      </c>
      <c r="D42" s="287">
        <v>2334091</v>
      </c>
      <c r="E42" s="431">
        <v>383611</v>
      </c>
      <c r="F42" s="353">
        <f t="shared" si="0"/>
        <v>406.28215839860746</v>
      </c>
      <c r="G42" s="288">
        <v>5745</v>
      </c>
      <c r="H42" s="378"/>
      <c r="I42" s="379"/>
      <c r="K42" s="380">
        <v>1400</v>
      </c>
      <c r="L42" s="381">
        <f t="shared" si="1"/>
        <v>-4345</v>
      </c>
      <c r="M42" s="374"/>
      <c r="N42" s="374"/>
      <c r="O42" s="374"/>
      <c r="P42" s="374"/>
      <c r="Q42" s="374"/>
      <c r="R42" s="374"/>
      <c r="S42" s="374"/>
      <c r="T42" s="374"/>
      <c r="U42" s="374"/>
      <c r="V42" s="374"/>
      <c r="W42" s="374"/>
    </row>
    <row r="43" spans="1:23" s="377" customFormat="1" ht="26.4">
      <c r="A43" s="283"/>
      <c r="B43" s="14" t="s">
        <v>291</v>
      </c>
      <c r="C43" s="14" t="s">
        <v>184</v>
      </c>
      <c r="D43" s="287">
        <v>75276339</v>
      </c>
      <c r="E43" s="431">
        <v>78019090</v>
      </c>
      <c r="F43" s="353">
        <f t="shared" si="0"/>
        <v>1.4471108510832829</v>
      </c>
      <c r="G43" s="288">
        <v>52018364</v>
      </c>
      <c r="H43" s="378"/>
      <c r="I43" s="379"/>
      <c r="K43" s="380">
        <v>49619243</v>
      </c>
      <c r="L43" s="381">
        <f t="shared" si="1"/>
        <v>-2399121</v>
      </c>
      <c r="M43" s="374"/>
      <c r="N43" s="374"/>
      <c r="O43" s="374"/>
      <c r="P43" s="374"/>
      <c r="Q43" s="374"/>
      <c r="R43" s="374"/>
      <c r="S43" s="374"/>
      <c r="T43" s="374"/>
      <c r="U43" s="374"/>
      <c r="V43" s="374"/>
      <c r="W43" s="374"/>
    </row>
    <row r="44" spans="1:23" s="377" customFormat="1" ht="26.4">
      <c r="A44" s="283"/>
      <c r="B44" s="14" t="s">
        <v>292</v>
      </c>
      <c r="C44" s="14" t="s">
        <v>183</v>
      </c>
      <c r="D44" s="287">
        <v>20808143</v>
      </c>
      <c r="E44" s="431">
        <v>21124047</v>
      </c>
      <c r="F44" s="353">
        <f t="shared" si="0"/>
        <v>0.99829966861745079</v>
      </c>
      <c r="G44" s="288">
        <v>20843584</v>
      </c>
      <c r="H44" s="378"/>
      <c r="I44" s="379"/>
      <c r="K44" s="380">
        <v>20041328</v>
      </c>
      <c r="L44" s="381">
        <f t="shared" si="1"/>
        <v>-802256</v>
      </c>
      <c r="M44" s="374"/>
      <c r="N44" s="374"/>
      <c r="O44" s="374"/>
      <c r="P44" s="374"/>
      <c r="Q44" s="374"/>
      <c r="R44" s="374"/>
      <c r="S44" s="374"/>
      <c r="T44" s="374"/>
      <c r="U44" s="374"/>
      <c r="V44" s="374"/>
      <c r="W44" s="374"/>
    </row>
    <row r="45" spans="1:23" s="377" customFormat="1" ht="26.4">
      <c r="A45" s="283"/>
      <c r="B45" s="14" t="s">
        <v>410</v>
      </c>
      <c r="C45" s="14" t="s">
        <v>187</v>
      </c>
      <c r="D45" s="287">
        <v>5500000</v>
      </c>
      <c r="E45" s="431">
        <v>5500000</v>
      </c>
      <c r="F45" s="353">
        <f t="shared" si="0"/>
        <v>1</v>
      </c>
      <c r="G45" s="288">
        <v>5500000</v>
      </c>
      <c r="H45" s="378"/>
      <c r="I45" s="379"/>
      <c r="K45" s="380">
        <v>5500000</v>
      </c>
      <c r="L45" s="381">
        <f t="shared" si="1"/>
        <v>0</v>
      </c>
      <c r="M45" s="374"/>
      <c r="N45" s="374"/>
      <c r="O45" s="374"/>
      <c r="P45" s="374"/>
      <c r="Q45" s="374"/>
      <c r="R45" s="374"/>
      <c r="S45" s="374"/>
      <c r="T45" s="374"/>
      <c r="U45" s="374"/>
      <c r="V45" s="374"/>
      <c r="W45" s="374"/>
    </row>
    <row r="46" spans="1:23" s="377" customFormat="1" ht="26.4">
      <c r="A46" s="283"/>
      <c r="B46" s="14" t="s">
        <v>411</v>
      </c>
      <c r="C46" s="14" t="s">
        <v>227</v>
      </c>
      <c r="D46" s="287">
        <v>16500000</v>
      </c>
      <c r="E46" s="431">
        <v>16500000</v>
      </c>
      <c r="F46" s="353">
        <f t="shared" si="0"/>
        <v>1</v>
      </c>
      <c r="G46" s="288">
        <v>16500000</v>
      </c>
      <c r="H46" s="378"/>
      <c r="I46" s="379"/>
      <c r="K46" s="380">
        <v>16500000</v>
      </c>
      <c r="L46" s="381">
        <f t="shared" si="1"/>
        <v>0</v>
      </c>
      <c r="M46" s="374"/>
      <c r="N46" s="374"/>
      <c r="O46" s="374"/>
      <c r="P46" s="374"/>
      <c r="Q46" s="374"/>
      <c r="R46" s="374"/>
      <c r="S46" s="374"/>
      <c r="T46" s="374"/>
      <c r="U46" s="374"/>
      <c r="V46" s="374"/>
      <c r="W46" s="374"/>
    </row>
    <row r="47" spans="1:23" s="377" customFormat="1" ht="26.4">
      <c r="A47" s="283"/>
      <c r="B47" s="14" t="s">
        <v>412</v>
      </c>
      <c r="C47" s="14" t="s">
        <v>190</v>
      </c>
      <c r="D47" s="287">
        <v>13200000</v>
      </c>
      <c r="E47" s="431">
        <v>13200000</v>
      </c>
      <c r="F47" s="353">
        <f t="shared" si="0"/>
        <v>1</v>
      </c>
      <c r="G47" s="288">
        <v>13200000</v>
      </c>
      <c r="H47" s="378"/>
      <c r="I47" s="379"/>
      <c r="K47" s="380">
        <v>7480000</v>
      </c>
      <c r="L47" s="381">
        <f t="shared" si="1"/>
        <v>-5720000</v>
      </c>
      <c r="M47" s="374"/>
      <c r="N47" s="374"/>
      <c r="O47" s="374"/>
      <c r="P47" s="374"/>
      <c r="Q47" s="374"/>
      <c r="R47" s="374"/>
      <c r="S47" s="374"/>
      <c r="T47" s="374"/>
      <c r="U47" s="374"/>
      <c r="V47" s="374"/>
      <c r="W47" s="374"/>
    </row>
    <row r="48" spans="1:23" s="377" customFormat="1" ht="26.4">
      <c r="A48" s="283"/>
      <c r="B48" s="14" t="s">
        <v>295</v>
      </c>
      <c r="C48" s="14" t="s">
        <v>186</v>
      </c>
      <c r="D48" s="287">
        <v>43389000</v>
      </c>
      <c r="E48" s="287">
        <v>43389000</v>
      </c>
      <c r="F48" s="353"/>
      <c r="G48" s="288" t="s">
        <v>659</v>
      </c>
      <c r="H48" s="378"/>
      <c r="I48" s="379"/>
      <c r="K48" s="374"/>
      <c r="L48" s="381" t="e">
        <f t="shared" si="1"/>
        <v>#VALUE!</v>
      </c>
      <c r="M48" s="374"/>
      <c r="N48" s="374"/>
      <c r="O48" s="374"/>
      <c r="P48" s="374"/>
      <c r="Q48" s="374"/>
      <c r="R48" s="374"/>
      <c r="S48" s="374"/>
      <c r="T48" s="374"/>
      <c r="U48" s="374"/>
      <c r="V48" s="374"/>
      <c r="W48" s="374"/>
    </row>
    <row r="49" spans="1:23" s="377" customFormat="1" ht="26.4">
      <c r="A49" s="283"/>
      <c r="B49" s="14" t="s">
        <v>413</v>
      </c>
      <c r="C49" s="14" t="s">
        <v>189</v>
      </c>
      <c r="D49" s="431"/>
      <c r="E49" s="431"/>
      <c r="F49" s="353"/>
      <c r="G49" s="288">
        <v>1616432</v>
      </c>
      <c r="H49" s="378"/>
      <c r="I49" s="379"/>
      <c r="K49" s="374"/>
      <c r="L49" s="381">
        <f t="shared" si="1"/>
        <v>-1616432</v>
      </c>
      <c r="M49" s="374"/>
      <c r="N49" s="374"/>
      <c r="O49" s="374"/>
      <c r="P49" s="374"/>
      <c r="Q49" s="374"/>
      <c r="R49" s="374"/>
      <c r="S49" s="374"/>
      <c r="T49" s="374"/>
      <c r="U49" s="374"/>
      <c r="V49" s="374"/>
      <c r="W49" s="374"/>
    </row>
    <row r="50" spans="1:23" s="377" customFormat="1" ht="52.8">
      <c r="A50" s="283"/>
      <c r="B50" s="14" t="s">
        <v>294</v>
      </c>
      <c r="C50" s="14" t="s">
        <v>456</v>
      </c>
      <c r="D50" s="431">
        <v>22771962</v>
      </c>
      <c r="E50" s="431">
        <v>3483596</v>
      </c>
      <c r="F50" s="353">
        <f t="shared" si="0"/>
        <v>396.44090458035203</v>
      </c>
      <c r="G50" s="288">
        <v>57441</v>
      </c>
      <c r="H50" s="378"/>
      <c r="I50" s="379"/>
      <c r="K50" s="380">
        <v>13988</v>
      </c>
      <c r="L50" s="381">
        <f t="shared" si="1"/>
        <v>-43453</v>
      </c>
      <c r="M50" s="374"/>
      <c r="N50" s="374"/>
      <c r="O50" s="374"/>
      <c r="P50" s="374"/>
      <c r="Q50" s="374"/>
      <c r="R50" s="374"/>
      <c r="S50" s="374"/>
      <c r="T50" s="374"/>
      <c r="U50" s="374"/>
      <c r="V50" s="374"/>
      <c r="W50" s="374"/>
    </row>
    <row r="51" spans="1:23" s="377" customFormat="1" ht="26.4">
      <c r="A51" s="283"/>
      <c r="B51" s="14" t="s">
        <v>458</v>
      </c>
      <c r="C51" s="14" t="s">
        <v>457</v>
      </c>
      <c r="D51" s="431">
        <v>6650075</v>
      </c>
      <c r="E51" s="431"/>
      <c r="F51" s="353"/>
      <c r="G51" s="288">
        <v>1935176</v>
      </c>
      <c r="H51" s="378"/>
      <c r="I51" s="379"/>
      <c r="K51" s="380">
        <v>22540128</v>
      </c>
      <c r="L51" s="381">
        <f t="shared" si="1"/>
        <v>20604952</v>
      </c>
      <c r="M51" s="374"/>
      <c r="N51" s="374"/>
      <c r="O51" s="374"/>
      <c r="P51" s="374"/>
      <c r="Q51" s="374"/>
      <c r="R51" s="374"/>
      <c r="S51" s="374"/>
      <c r="T51" s="374"/>
      <c r="U51" s="374"/>
      <c r="V51" s="374"/>
      <c r="W51" s="374"/>
    </row>
    <row r="52" spans="1:23" s="377" customFormat="1" ht="26.4">
      <c r="A52" s="283"/>
      <c r="B52" s="14" t="s">
        <v>459</v>
      </c>
      <c r="C52" s="14" t="s">
        <v>467</v>
      </c>
      <c r="D52" s="431">
        <v>1995023</v>
      </c>
      <c r="E52" s="431"/>
      <c r="F52" s="353"/>
      <c r="G52" s="288">
        <v>725692</v>
      </c>
      <c r="H52" s="378"/>
      <c r="I52" s="379"/>
      <c r="K52" s="380">
        <v>5450741</v>
      </c>
      <c r="L52" s="381">
        <f t="shared" si="1"/>
        <v>4725049</v>
      </c>
      <c r="M52" s="374"/>
      <c r="N52" s="374"/>
      <c r="O52" s="374"/>
      <c r="P52" s="374"/>
      <c r="Q52" s="374"/>
      <c r="R52" s="374"/>
      <c r="S52" s="374"/>
      <c r="T52" s="374"/>
      <c r="U52" s="374"/>
      <c r="V52" s="374"/>
      <c r="W52" s="374"/>
    </row>
    <row r="53" spans="1:23" s="377" customFormat="1" ht="26.4">
      <c r="A53" s="283"/>
      <c r="B53" s="14" t="s">
        <v>455</v>
      </c>
      <c r="C53" s="14" t="s">
        <v>468</v>
      </c>
      <c r="D53" s="287"/>
      <c r="E53" s="287"/>
      <c r="F53" s="353"/>
      <c r="G53" s="288" t="s">
        <v>659</v>
      </c>
      <c r="H53" s="378"/>
      <c r="I53" s="379"/>
      <c r="K53" s="374"/>
      <c r="L53" s="381" t="e">
        <f t="shared" si="1"/>
        <v>#VALUE!</v>
      </c>
      <c r="M53" s="374"/>
      <c r="N53" s="374"/>
      <c r="O53" s="374"/>
      <c r="P53" s="374"/>
      <c r="Q53" s="374"/>
      <c r="R53" s="374"/>
      <c r="S53" s="374"/>
      <c r="T53" s="374"/>
      <c r="U53" s="374"/>
      <c r="V53" s="374"/>
      <c r="W53" s="374"/>
    </row>
    <row r="54" spans="1:23" s="377" customFormat="1" ht="26.4">
      <c r="A54" s="291" t="s">
        <v>549</v>
      </c>
      <c r="B54" s="15" t="s">
        <v>414</v>
      </c>
      <c r="C54" s="15" t="s">
        <v>115</v>
      </c>
      <c r="D54" s="292">
        <v>444960272</v>
      </c>
      <c r="E54" s="432">
        <v>574941882</v>
      </c>
      <c r="F54" s="353">
        <f t="shared" si="0"/>
        <v>2.7880702072692958</v>
      </c>
      <c r="G54" s="288">
        <v>159594357</v>
      </c>
      <c r="H54" s="378"/>
      <c r="I54" s="379"/>
      <c r="K54" s="380">
        <v>18342974551</v>
      </c>
      <c r="L54" s="381">
        <f t="shared" si="1"/>
        <v>18183380194</v>
      </c>
      <c r="M54" s="374"/>
      <c r="N54" s="374"/>
      <c r="O54" s="374"/>
      <c r="P54" s="374"/>
      <c r="Q54" s="374"/>
      <c r="R54" s="374"/>
      <c r="S54" s="374"/>
      <c r="T54" s="374"/>
      <c r="U54" s="374"/>
      <c r="V54" s="374"/>
      <c r="W54" s="374"/>
    </row>
    <row r="55" spans="1:23" s="377" customFormat="1" ht="26.4">
      <c r="A55" s="283"/>
      <c r="B55" s="293" t="s">
        <v>550</v>
      </c>
      <c r="C55" s="14" t="s">
        <v>116</v>
      </c>
      <c r="D55" s="292">
        <v>80071793913</v>
      </c>
      <c r="E55" s="432">
        <v>77241885477</v>
      </c>
      <c r="F55" s="353">
        <f t="shared" si="0"/>
        <v>1.471503086533118</v>
      </c>
      <c r="G55" s="288">
        <v>54414968372</v>
      </c>
      <c r="H55" s="378"/>
      <c r="I55" s="379"/>
      <c r="K55" s="380">
        <v>52641571566</v>
      </c>
      <c r="L55" s="381">
        <f t="shared" si="1"/>
        <v>-1773396806</v>
      </c>
      <c r="M55" s="374"/>
      <c r="N55" s="374"/>
      <c r="O55" s="374"/>
      <c r="P55" s="374"/>
      <c r="Q55" s="374"/>
      <c r="R55" s="374"/>
      <c r="S55" s="374"/>
      <c r="T55" s="374"/>
      <c r="U55" s="374"/>
      <c r="V55" s="374"/>
      <c r="W55" s="374"/>
    </row>
    <row r="56" spans="1:23" s="377" customFormat="1" ht="26.4">
      <c r="A56" s="283"/>
      <c r="B56" s="290" t="s">
        <v>415</v>
      </c>
      <c r="C56" s="14" t="s">
        <v>117</v>
      </c>
      <c r="D56" s="433">
        <v>6065852.6399999997</v>
      </c>
      <c r="E56" s="434">
        <v>6057393.9299999997</v>
      </c>
      <c r="F56" s="353">
        <f t="shared" si="0"/>
        <v>1.1890608519261068</v>
      </c>
      <c r="G56" s="288">
        <v>5101381.17</v>
      </c>
      <c r="H56" s="384"/>
      <c r="I56" s="379"/>
      <c r="K56" s="385">
        <v>5021753.7699999996</v>
      </c>
      <c r="L56" s="381">
        <f t="shared" si="1"/>
        <v>-79627.400000000373</v>
      </c>
      <c r="M56" s="374"/>
      <c r="N56" s="374"/>
      <c r="O56" s="374"/>
      <c r="P56" s="374"/>
      <c r="Q56" s="374"/>
      <c r="R56" s="374"/>
      <c r="S56" s="374"/>
      <c r="T56" s="374"/>
      <c r="U56" s="374"/>
      <c r="V56" s="374"/>
      <c r="W56" s="374"/>
    </row>
    <row r="57" spans="1:23" s="377" customFormat="1" ht="26.4">
      <c r="A57" s="283"/>
      <c r="B57" s="290" t="s">
        <v>416</v>
      </c>
      <c r="C57" s="14" t="s">
        <v>118</v>
      </c>
      <c r="D57" s="433">
        <v>13200.41</v>
      </c>
      <c r="E57" s="434">
        <v>12751.66</v>
      </c>
      <c r="F57" s="353">
        <f t="shared" si="0"/>
        <v>1.237533410020522</v>
      </c>
      <c r="G57" s="288">
        <v>10666.71</v>
      </c>
      <c r="H57" s="384"/>
      <c r="I57" s="379"/>
      <c r="K57" s="385">
        <v>10482.700000000001</v>
      </c>
      <c r="L57" s="381">
        <f t="shared" si="1"/>
        <v>-184.0099999999984</v>
      </c>
      <c r="M57" s="374"/>
      <c r="N57" s="374"/>
      <c r="O57" s="374"/>
      <c r="P57" s="374"/>
      <c r="Q57" s="374"/>
      <c r="R57" s="374"/>
      <c r="S57" s="374"/>
      <c r="T57" s="374"/>
      <c r="U57" s="374"/>
      <c r="V57" s="374"/>
      <c r="W57" s="374"/>
    </row>
    <row r="58" spans="1:23">
      <c r="A58" s="294"/>
      <c r="B58" s="295"/>
      <c r="C58" s="296"/>
      <c r="D58" s="297"/>
      <c r="E58" s="297"/>
      <c r="F58" s="298"/>
      <c r="J58" s="386"/>
      <c r="L58" s="381">
        <f t="shared" si="1"/>
        <v>0</v>
      </c>
    </row>
    <row r="59" spans="1:23" ht="11.25" customHeight="1">
      <c r="A59" s="1"/>
      <c r="B59" s="299"/>
      <c r="C59" s="1"/>
      <c r="D59" s="300"/>
      <c r="E59" s="300"/>
      <c r="F59" s="301"/>
    </row>
    <row r="60" spans="1:23">
      <c r="A60" s="35" t="str">
        <f>BCtinhhinhtaichinh!A63</f>
        <v>Đại diện được ủy quyền của Ngân hàng giám sát</v>
      </c>
      <c r="B60" s="1"/>
      <c r="C60" s="36"/>
      <c r="D60" s="37" t="str">
        <f>BCtinhhinhtaichinh!D63</f>
        <v>Đại diện được ủy quyền của Công ty quản lý Quỹ</v>
      </c>
      <c r="E60" s="300"/>
      <c r="F60" s="301"/>
    </row>
    <row r="61" spans="1:23">
      <c r="A61" s="38" t="s">
        <v>176</v>
      </c>
      <c r="B61" s="1"/>
      <c r="C61" s="36"/>
      <c r="D61" s="39" t="s">
        <v>177</v>
      </c>
      <c r="E61" s="300"/>
      <c r="F61" s="301"/>
    </row>
    <row r="62" spans="1:23">
      <c r="A62" s="1"/>
      <c r="B62" s="1"/>
      <c r="C62" s="36"/>
      <c r="D62" s="36"/>
      <c r="E62" s="300"/>
      <c r="F62" s="301"/>
    </row>
    <row r="63" spans="1:23">
      <c r="A63" s="1"/>
      <c r="B63" s="1"/>
      <c r="C63" s="36"/>
      <c r="D63" s="36"/>
      <c r="E63" s="300"/>
      <c r="F63" s="301"/>
    </row>
    <row r="64" spans="1:23">
      <c r="A64" s="1"/>
      <c r="B64" s="1"/>
      <c r="C64" s="36"/>
      <c r="D64" s="36"/>
      <c r="E64" s="300"/>
      <c r="F64" s="301"/>
    </row>
    <row r="65" spans="1:6">
      <c r="A65" s="1"/>
      <c r="B65" s="1"/>
      <c r="C65" s="36"/>
      <c r="D65" s="36"/>
      <c r="E65" s="300"/>
      <c r="F65" s="301"/>
    </row>
    <row r="66" spans="1:6">
      <c r="A66" s="1"/>
      <c r="B66" s="1"/>
      <c r="C66" s="36"/>
      <c r="D66" s="36"/>
      <c r="E66" s="300"/>
      <c r="F66" s="301"/>
    </row>
    <row r="67" spans="1:6">
      <c r="A67" s="1"/>
      <c r="B67" s="1"/>
      <c r="C67" s="36"/>
      <c r="D67" s="36"/>
      <c r="E67" s="300"/>
      <c r="F67" s="301"/>
    </row>
    <row r="68" spans="1:6">
      <c r="A68" s="1"/>
      <c r="B68" s="1"/>
      <c r="C68" s="36"/>
      <c r="D68" s="36"/>
      <c r="E68" s="300"/>
      <c r="F68" s="301"/>
    </row>
    <row r="69" spans="1:6">
      <c r="A69" s="1"/>
      <c r="B69" s="1"/>
      <c r="C69" s="36"/>
      <c r="D69" s="36"/>
      <c r="E69" s="300"/>
      <c r="F69" s="301"/>
    </row>
    <row r="70" spans="1:6">
      <c r="A70" s="28"/>
      <c r="B70" s="28"/>
      <c r="C70" s="36"/>
      <c r="D70" s="29"/>
      <c r="E70" s="302"/>
      <c r="F70" s="303"/>
    </row>
    <row r="71" spans="1:6">
      <c r="A71" s="25" t="s">
        <v>237</v>
      </c>
      <c r="B71" s="1"/>
      <c r="C71" s="36"/>
      <c r="D71" s="27" t="s">
        <v>475</v>
      </c>
      <c r="E71" s="300"/>
      <c r="F71" s="301"/>
    </row>
    <row r="72" spans="1:6">
      <c r="A72" s="25" t="s">
        <v>635</v>
      </c>
      <c r="B72" s="1"/>
      <c r="C72" s="36"/>
      <c r="D72" s="27"/>
      <c r="E72" s="300"/>
      <c r="F72" s="301"/>
    </row>
    <row r="73" spans="1:6">
      <c r="A73" s="1" t="s">
        <v>238</v>
      </c>
      <c r="B73" s="1"/>
      <c r="C73" s="36"/>
      <c r="D73" s="26"/>
      <c r="E73" s="300"/>
      <c r="F73" s="30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10" zoomScaleNormal="100" zoomScaleSheetLayoutView="100" workbookViewId="0">
      <selection activeCell="D41" sqref="D41:F51"/>
    </sheetView>
  </sheetViews>
  <sheetFormatPr defaultColWidth="9.109375" defaultRowHeight="13.8"/>
  <cols>
    <col min="1" max="1" width="7.109375" style="373" customWidth="1"/>
    <col min="2" max="2" width="48.5546875" style="373" customWidth="1"/>
    <col min="3" max="3" width="9.109375" style="373"/>
    <col min="4" max="4" width="21.88671875" style="304" customWidth="1"/>
    <col min="5" max="5" width="21.109375" style="304" customWidth="1"/>
    <col min="6" max="6" width="19.5546875" style="304" customWidth="1"/>
    <col min="7" max="7" width="14.5546875" style="387" bestFit="1" customWidth="1"/>
    <col min="8" max="9" width="15.88671875" style="288" bestFit="1" customWidth="1"/>
    <col min="10" max="12" width="14.5546875" style="24" bestFit="1" customWidth="1"/>
    <col min="13" max="13" width="13.88671875" style="24" bestFit="1" customWidth="1"/>
    <col min="14" max="14" width="9.109375" style="24"/>
    <col min="15" max="15" width="12.5546875" style="24" bestFit="1" customWidth="1"/>
    <col min="16" max="16384" width="9.109375" style="373"/>
  </cols>
  <sheetData>
    <row r="1" spans="1:20" ht="23.25" customHeight="1">
      <c r="A1" s="456" t="s">
        <v>543</v>
      </c>
      <c r="B1" s="456"/>
      <c r="C1" s="456"/>
      <c r="D1" s="456"/>
      <c r="E1" s="456"/>
      <c r="F1" s="456"/>
    </row>
    <row r="2" spans="1:20" ht="33" customHeight="1">
      <c r="A2" s="457" t="s">
        <v>551</v>
      </c>
      <c r="B2" s="457"/>
      <c r="C2" s="457"/>
      <c r="D2" s="457"/>
      <c r="E2" s="457"/>
      <c r="F2" s="457"/>
    </row>
    <row r="3" spans="1:20" ht="15" customHeight="1">
      <c r="A3" s="458" t="s">
        <v>280</v>
      </c>
      <c r="B3" s="458"/>
      <c r="C3" s="458"/>
      <c r="D3" s="458"/>
      <c r="E3" s="458"/>
      <c r="F3" s="458"/>
    </row>
    <row r="4" spans="1:20">
      <c r="A4" s="458"/>
      <c r="B4" s="458"/>
      <c r="C4" s="458"/>
      <c r="D4" s="458"/>
      <c r="E4" s="458"/>
      <c r="F4" s="458"/>
    </row>
    <row r="5" spans="1:20">
      <c r="A5" s="464" t="str">
        <f>'ngay thang'!B10</f>
        <v>Tháng 02 năm 2024/February 2024</v>
      </c>
      <c r="B5" s="464"/>
      <c r="C5" s="464"/>
      <c r="D5" s="464"/>
      <c r="E5" s="464"/>
      <c r="F5" s="464"/>
    </row>
    <row r="6" spans="1:20">
      <c r="A6" s="359"/>
      <c r="B6" s="359"/>
      <c r="C6" s="359"/>
      <c r="D6" s="359"/>
      <c r="E6" s="359"/>
      <c r="F6" s="1"/>
    </row>
    <row r="7" spans="1:20" ht="30" customHeight="1">
      <c r="A7" s="455" t="s">
        <v>245</v>
      </c>
      <c r="B7" s="455"/>
      <c r="C7" s="455" t="s">
        <v>648</v>
      </c>
      <c r="D7" s="455"/>
      <c r="E7" s="455"/>
      <c r="F7" s="455"/>
    </row>
    <row r="8" spans="1:20" ht="30" customHeight="1">
      <c r="A8" s="455" t="s">
        <v>243</v>
      </c>
      <c r="B8" s="455"/>
      <c r="C8" s="455" t="s">
        <v>474</v>
      </c>
      <c r="D8" s="455"/>
      <c r="E8" s="455"/>
      <c r="F8" s="455"/>
    </row>
    <row r="9" spans="1:20" ht="30" customHeight="1">
      <c r="A9" s="454" t="s">
        <v>242</v>
      </c>
      <c r="B9" s="454"/>
      <c r="C9" s="454" t="s">
        <v>244</v>
      </c>
      <c r="D9" s="454"/>
      <c r="E9" s="454"/>
      <c r="F9" s="454"/>
    </row>
    <row r="10" spans="1:20" ht="30" customHeight="1">
      <c r="A10" s="454" t="s">
        <v>246</v>
      </c>
      <c r="B10" s="454"/>
      <c r="C10" s="454" t="str">
        <f>'ngay thang'!B14</f>
        <v>Ngày 01 tháng 03 năm 2024
01 Mar 2024</v>
      </c>
      <c r="D10" s="454"/>
      <c r="E10" s="454"/>
      <c r="F10" s="454"/>
    </row>
    <row r="11" spans="1:20" ht="24" customHeight="1">
      <c r="A11" s="356"/>
      <c r="B11" s="356"/>
      <c r="C11" s="356"/>
      <c r="D11" s="356"/>
      <c r="E11" s="356"/>
      <c r="F11" s="356"/>
    </row>
    <row r="12" spans="1:20" ht="21" customHeight="1">
      <c r="A12" s="278" t="s">
        <v>282</v>
      </c>
      <c r="D12" s="279"/>
      <c r="E12" s="279"/>
      <c r="F12" s="279"/>
    </row>
    <row r="13" spans="1:20" ht="39.6">
      <c r="A13" s="280" t="s">
        <v>197</v>
      </c>
      <c r="B13" s="280" t="s">
        <v>173</v>
      </c>
      <c r="C13" s="280" t="s">
        <v>199</v>
      </c>
      <c r="D13" s="281" t="s">
        <v>304</v>
      </c>
      <c r="E13" s="281" t="s">
        <v>305</v>
      </c>
      <c r="F13" s="281" t="s">
        <v>228</v>
      </c>
    </row>
    <row r="14" spans="1:20" s="307" customFormat="1" ht="26.4">
      <c r="A14" s="305" t="s">
        <v>46</v>
      </c>
      <c r="B14" s="15" t="s">
        <v>417</v>
      </c>
      <c r="C14" s="15" t="s">
        <v>119</v>
      </c>
      <c r="D14" s="292">
        <v>1015430</v>
      </c>
      <c r="E14" s="292">
        <v>116606422</v>
      </c>
      <c r="F14" s="292">
        <v>117621852</v>
      </c>
      <c r="G14" s="312"/>
      <c r="H14" s="288"/>
      <c r="I14" s="288"/>
      <c r="J14" s="289"/>
      <c r="K14" s="289"/>
      <c r="L14" s="289"/>
      <c r="M14" s="289"/>
      <c r="N14" s="24"/>
      <c r="O14" s="24"/>
      <c r="P14" s="306"/>
      <c r="Q14" s="306"/>
      <c r="R14" s="306"/>
      <c r="S14" s="306"/>
      <c r="T14" s="306"/>
    </row>
    <row r="15" spans="1:20" s="307" customFormat="1" ht="26.4">
      <c r="A15" s="308">
        <v>1</v>
      </c>
      <c r="B15" s="14" t="s">
        <v>578</v>
      </c>
      <c r="C15" s="15"/>
      <c r="D15" s="292"/>
      <c r="E15" s="292"/>
      <c r="F15" s="292"/>
      <c r="G15" s="312"/>
      <c r="H15" s="288"/>
      <c r="I15" s="288"/>
      <c r="J15" s="289"/>
      <c r="K15" s="289"/>
      <c r="L15" s="289"/>
      <c r="M15" s="289"/>
      <c r="N15" s="24"/>
      <c r="O15" s="24"/>
      <c r="P15" s="306"/>
      <c r="Q15" s="306"/>
      <c r="R15" s="306"/>
      <c r="S15" s="306"/>
      <c r="T15" s="306"/>
    </row>
    <row r="16" spans="1:20" s="310" customFormat="1" ht="26.4">
      <c r="A16" s="308">
        <v>2</v>
      </c>
      <c r="B16" s="14" t="s">
        <v>418</v>
      </c>
      <c r="C16" s="14" t="s">
        <v>120</v>
      </c>
      <c r="D16" s="427"/>
      <c r="E16" s="287">
        <v>115331900</v>
      </c>
      <c r="F16" s="287">
        <v>115331900</v>
      </c>
      <c r="G16" s="313"/>
      <c r="H16" s="288"/>
      <c r="I16" s="288"/>
      <c r="J16" s="289"/>
      <c r="K16" s="289"/>
      <c r="L16" s="289"/>
      <c r="M16" s="289"/>
      <c r="N16" s="24"/>
      <c r="O16" s="24"/>
    </row>
    <row r="17" spans="1:20" s="310" customFormat="1" ht="26.4">
      <c r="A17" s="308">
        <v>3</v>
      </c>
      <c r="B17" s="14" t="s">
        <v>419</v>
      </c>
      <c r="C17" s="14" t="s">
        <v>121</v>
      </c>
      <c r="D17" s="287">
        <v>1015430</v>
      </c>
      <c r="E17" s="287">
        <v>1274522</v>
      </c>
      <c r="F17" s="287">
        <v>2289952</v>
      </c>
      <c r="G17" s="313"/>
      <c r="H17" s="288"/>
      <c r="I17" s="288"/>
      <c r="J17" s="289"/>
      <c r="K17" s="289"/>
      <c r="L17" s="289"/>
      <c r="M17" s="289"/>
      <c r="N17" s="24"/>
      <c r="O17" s="24"/>
    </row>
    <row r="18" spans="1:20" s="310" customFormat="1" ht="26.4">
      <c r="A18" s="308">
        <v>4</v>
      </c>
      <c r="B18" s="14" t="s">
        <v>420</v>
      </c>
      <c r="C18" s="14" t="s">
        <v>122</v>
      </c>
      <c r="D18" s="292"/>
      <c r="E18" s="292"/>
      <c r="F18" s="292"/>
      <c r="G18" s="313"/>
      <c r="H18" s="288"/>
      <c r="I18" s="288"/>
      <c r="J18" s="289"/>
      <c r="K18" s="289"/>
      <c r="L18" s="289"/>
      <c r="M18" s="289"/>
      <c r="N18" s="24"/>
      <c r="O18" s="24"/>
    </row>
    <row r="19" spans="1:20" s="307" customFormat="1" ht="26.4">
      <c r="A19" s="305" t="s">
        <v>56</v>
      </c>
      <c r="B19" s="15" t="s">
        <v>421</v>
      </c>
      <c r="C19" s="15" t="s">
        <v>123</v>
      </c>
      <c r="D19" s="292">
        <v>175952239</v>
      </c>
      <c r="E19" s="292">
        <v>201251279</v>
      </c>
      <c r="F19" s="292">
        <v>377203518</v>
      </c>
      <c r="G19" s="312"/>
      <c r="H19" s="288"/>
      <c r="I19" s="288"/>
      <c r="J19" s="289"/>
      <c r="K19" s="289"/>
      <c r="L19" s="289"/>
      <c r="M19" s="289"/>
      <c r="N19" s="24"/>
      <c r="O19" s="24"/>
      <c r="P19" s="306"/>
      <c r="Q19" s="306"/>
      <c r="R19" s="306"/>
      <c r="S19" s="306"/>
      <c r="T19" s="306"/>
    </row>
    <row r="20" spans="1:20" s="310" customFormat="1" ht="26.4">
      <c r="A20" s="308">
        <v>1</v>
      </c>
      <c r="B20" s="14" t="s">
        <v>422</v>
      </c>
      <c r="C20" s="14" t="s">
        <v>124</v>
      </c>
      <c r="D20" s="287">
        <v>75276339</v>
      </c>
      <c r="E20" s="287">
        <v>78019090</v>
      </c>
      <c r="F20" s="287">
        <v>153295429</v>
      </c>
      <c r="G20" s="313"/>
      <c r="H20" s="288"/>
      <c r="I20" s="288"/>
      <c r="J20" s="289"/>
      <c r="K20" s="289"/>
      <c r="L20" s="289"/>
      <c r="M20" s="289"/>
      <c r="N20" s="24"/>
      <c r="O20" s="24"/>
    </row>
    <row r="21" spans="1:20" s="310" customFormat="1" ht="26.4">
      <c r="A21" s="308">
        <v>2</v>
      </c>
      <c r="B21" s="14" t="s">
        <v>423</v>
      </c>
      <c r="C21" s="14" t="s">
        <v>125</v>
      </c>
      <c r="D21" s="287">
        <v>26308143</v>
      </c>
      <c r="E21" s="287">
        <v>26624047</v>
      </c>
      <c r="F21" s="287">
        <v>52932190</v>
      </c>
      <c r="G21" s="313"/>
      <c r="H21" s="288"/>
      <c r="I21" s="288"/>
      <c r="J21" s="289"/>
      <c r="K21" s="289"/>
      <c r="L21" s="289"/>
      <c r="M21" s="289"/>
      <c r="N21" s="24"/>
      <c r="O21" s="24"/>
    </row>
    <row r="22" spans="1:20" s="310" customFormat="1" ht="26.4">
      <c r="A22" s="308"/>
      <c r="B22" s="388" t="s">
        <v>253</v>
      </c>
      <c r="C22" s="14" t="s">
        <v>193</v>
      </c>
      <c r="D22" s="287">
        <v>20000000</v>
      </c>
      <c r="E22" s="287">
        <v>20000000</v>
      </c>
      <c r="F22" s="287">
        <v>40000000</v>
      </c>
      <c r="G22" s="313"/>
      <c r="H22" s="288"/>
      <c r="I22" s="288"/>
      <c r="J22" s="289"/>
      <c r="K22" s="289"/>
      <c r="L22" s="289"/>
      <c r="M22" s="289"/>
      <c r="N22" s="24"/>
      <c r="O22" s="24"/>
    </row>
    <row r="23" spans="1:20" s="310" customFormat="1" ht="26.4">
      <c r="A23" s="308"/>
      <c r="B23" s="388" t="s">
        <v>254</v>
      </c>
      <c r="C23" s="14" t="s">
        <v>194</v>
      </c>
      <c r="D23" s="287">
        <v>808143</v>
      </c>
      <c r="E23" s="287">
        <v>1124047</v>
      </c>
      <c r="F23" s="287">
        <v>1932190</v>
      </c>
      <c r="G23" s="313"/>
      <c r="H23" s="288"/>
      <c r="I23" s="288"/>
      <c r="J23" s="289"/>
      <c r="K23" s="289"/>
      <c r="L23" s="289"/>
      <c r="M23" s="289"/>
      <c r="N23" s="24"/>
      <c r="O23" s="24"/>
    </row>
    <row r="24" spans="1:20" s="310" customFormat="1" ht="26.4">
      <c r="A24" s="308"/>
      <c r="B24" s="388" t="s">
        <v>255</v>
      </c>
      <c r="C24" s="14" t="s">
        <v>229</v>
      </c>
      <c r="D24" s="287">
        <v>5500000</v>
      </c>
      <c r="E24" s="287">
        <v>5500000</v>
      </c>
      <c r="F24" s="287">
        <v>11000000</v>
      </c>
      <c r="G24" s="313"/>
      <c r="H24" s="288"/>
      <c r="I24" s="288"/>
      <c r="J24" s="289"/>
      <c r="K24" s="289"/>
      <c r="L24" s="289"/>
      <c r="M24" s="289"/>
      <c r="N24" s="24"/>
      <c r="O24" s="24"/>
    </row>
    <row r="25" spans="1:20" s="310" customFormat="1" ht="52.8">
      <c r="A25" s="308">
        <v>3</v>
      </c>
      <c r="B25" s="389" t="s">
        <v>552</v>
      </c>
      <c r="C25" s="14" t="s">
        <v>126</v>
      </c>
      <c r="D25" s="287">
        <v>29700000</v>
      </c>
      <c r="E25" s="287">
        <v>29700000</v>
      </c>
      <c r="F25" s="287">
        <v>59400000</v>
      </c>
      <c r="G25" s="313"/>
      <c r="H25" s="288"/>
      <c r="I25" s="288"/>
      <c r="J25" s="289"/>
      <c r="K25" s="289"/>
      <c r="L25" s="289"/>
      <c r="M25" s="289"/>
      <c r="N25" s="24"/>
      <c r="O25" s="24"/>
    </row>
    <row r="26" spans="1:20" s="310" customFormat="1" ht="26.4">
      <c r="A26" s="308"/>
      <c r="B26" s="14" t="s">
        <v>424</v>
      </c>
      <c r="C26" s="14" t="s">
        <v>192</v>
      </c>
      <c r="D26" s="287">
        <v>16500000</v>
      </c>
      <c r="E26" s="287">
        <v>16500000</v>
      </c>
      <c r="F26" s="287">
        <v>33000000</v>
      </c>
      <c r="G26" s="313"/>
      <c r="H26" s="288"/>
      <c r="I26" s="288"/>
      <c r="J26" s="289"/>
      <c r="K26" s="289"/>
      <c r="L26" s="289"/>
      <c r="M26" s="289"/>
      <c r="N26" s="24"/>
      <c r="O26" s="24"/>
    </row>
    <row r="27" spans="1:20" s="310" customFormat="1" ht="52.8">
      <c r="A27" s="308"/>
      <c r="B27" s="14" t="s">
        <v>425</v>
      </c>
      <c r="C27" s="14" t="s">
        <v>195</v>
      </c>
      <c r="D27" s="287">
        <v>13200000</v>
      </c>
      <c r="E27" s="287">
        <v>13200000</v>
      </c>
      <c r="F27" s="287">
        <v>26400000</v>
      </c>
      <c r="G27" s="313"/>
      <c r="H27" s="288"/>
      <c r="I27" s="288"/>
      <c r="J27" s="289"/>
      <c r="K27" s="289"/>
      <c r="L27" s="289"/>
      <c r="M27" s="289"/>
      <c r="N27" s="24"/>
      <c r="O27" s="24"/>
    </row>
    <row r="28" spans="1:20" s="310" customFormat="1" ht="26.4">
      <c r="A28" s="308">
        <v>4</v>
      </c>
      <c r="B28" s="14" t="s">
        <v>553</v>
      </c>
      <c r="C28" s="14"/>
      <c r="D28" s="292"/>
      <c r="E28" s="292"/>
      <c r="F28" s="292"/>
      <c r="G28" s="313"/>
      <c r="H28" s="288"/>
      <c r="I28" s="288"/>
      <c r="J28" s="289"/>
      <c r="K28" s="289"/>
      <c r="L28" s="289"/>
      <c r="M28" s="289"/>
      <c r="N28" s="24"/>
      <c r="O28" s="24"/>
    </row>
    <row r="29" spans="1:20" s="310" customFormat="1" ht="26.4">
      <c r="A29" s="308">
        <v>5</v>
      </c>
      <c r="B29" s="14" t="s">
        <v>554</v>
      </c>
      <c r="C29" s="14"/>
      <c r="D29" s="292"/>
      <c r="E29" s="292"/>
      <c r="F29" s="292"/>
      <c r="G29" s="313"/>
      <c r="H29" s="288"/>
      <c r="I29" s="288"/>
      <c r="J29" s="289"/>
      <c r="K29" s="289"/>
      <c r="L29" s="289"/>
      <c r="M29" s="289"/>
      <c r="N29" s="24"/>
      <c r="O29" s="24"/>
    </row>
    <row r="30" spans="1:20" s="310" customFormat="1" ht="26.4">
      <c r="A30" s="308">
        <v>6</v>
      </c>
      <c r="B30" s="14" t="s">
        <v>426</v>
      </c>
      <c r="C30" s="14" t="s">
        <v>127</v>
      </c>
      <c r="D30" s="287"/>
      <c r="E30" s="287"/>
      <c r="F30" s="287"/>
      <c r="G30" s="313"/>
      <c r="H30" s="288"/>
      <c r="I30" s="288"/>
      <c r="J30" s="289"/>
      <c r="K30" s="289"/>
      <c r="L30" s="289"/>
      <c r="M30" s="289"/>
      <c r="N30" s="24"/>
      <c r="O30" s="24"/>
    </row>
    <row r="31" spans="1:20" s="310" customFormat="1" ht="66">
      <c r="A31" s="308">
        <v>7</v>
      </c>
      <c r="B31" s="14" t="s">
        <v>427</v>
      </c>
      <c r="C31" s="14" t="s">
        <v>128</v>
      </c>
      <c r="D31" s="287">
        <v>15000000</v>
      </c>
      <c r="E31" s="287">
        <v>15000000</v>
      </c>
      <c r="F31" s="287">
        <v>30000000</v>
      </c>
      <c r="G31" s="313"/>
      <c r="H31" s="288"/>
      <c r="I31" s="288"/>
      <c r="J31" s="289"/>
      <c r="K31" s="289"/>
      <c r="L31" s="289"/>
      <c r="M31" s="289"/>
      <c r="N31" s="24"/>
      <c r="O31" s="24"/>
    </row>
    <row r="32" spans="1:20" s="310" customFormat="1" ht="145.19999999999999">
      <c r="A32" s="308">
        <v>8</v>
      </c>
      <c r="B32" s="389" t="s">
        <v>428</v>
      </c>
      <c r="C32" s="14" t="s">
        <v>129</v>
      </c>
      <c r="D32" s="292"/>
      <c r="E32" s="428"/>
      <c r="F32" s="292"/>
      <c r="G32" s="313"/>
      <c r="H32" s="288"/>
      <c r="I32" s="288"/>
      <c r="J32" s="289"/>
      <c r="K32" s="289"/>
      <c r="L32" s="289"/>
      <c r="M32" s="289"/>
      <c r="N32" s="24"/>
      <c r="O32" s="24"/>
    </row>
    <row r="33" spans="1:20" s="310" customFormat="1" ht="52.8">
      <c r="A33" s="308">
        <v>9</v>
      </c>
      <c r="B33" s="14" t="s">
        <v>429</v>
      </c>
      <c r="C33" s="14" t="s">
        <v>130</v>
      </c>
      <c r="D33" s="287">
        <v>29645342</v>
      </c>
      <c r="E33" s="287">
        <v>51868773</v>
      </c>
      <c r="F33" s="287">
        <v>81514115</v>
      </c>
      <c r="G33" s="313"/>
      <c r="H33" s="288"/>
      <c r="I33" s="288"/>
      <c r="J33" s="289"/>
      <c r="K33" s="289"/>
      <c r="L33" s="289"/>
      <c r="M33" s="289"/>
      <c r="N33" s="24"/>
      <c r="O33" s="24"/>
    </row>
    <row r="34" spans="1:20" s="310" customFormat="1" ht="26.4">
      <c r="A34" s="308"/>
      <c r="B34" s="14" t="s">
        <v>296</v>
      </c>
      <c r="C34" s="14" t="s">
        <v>298</v>
      </c>
      <c r="D34" s="287">
        <v>22494335</v>
      </c>
      <c r="E34" s="287">
        <v>33730343</v>
      </c>
      <c r="F34" s="287">
        <v>56224678</v>
      </c>
      <c r="G34" s="313"/>
      <c r="H34" s="288"/>
      <c r="I34" s="288"/>
      <c r="J34" s="289"/>
      <c r="K34" s="289"/>
      <c r="L34" s="289"/>
      <c r="M34" s="289"/>
      <c r="N34" s="24"/>
      <c r="O34" s="24"/>
    </row>
    <row r="35" spans="1:20" s="310" customFormat="1" ht="26.4">
      <c r="A35" s="308"/>
      <c r="B35" s="14" t="s">
        <v>297</v>
      </c>
      <c r="C35" s="14" t="s">
        <v>299</v>
      </c>
      <c r="D35" s="287">
        <v>7151007</v>
      </c>
      <c r="E35" s="287">
        <v>18138430</v>
      </c>
      <c r="F35" s="287">
        <v>25289437</v>
      </c>
      <c r="G35" s="313"/>
      <c r="H35" s="288"/>
      <c r="I35" s="288"/>
      <c r="J35" s="289"/>
      <c r="K35" s="289"/>
      <c r="L35" s="289"/>
      <c r="M35" s="289"/>
      <c r="N35" s="24"/>
      <c r="O35" s="24"/>
    </row>
    <row r="36" spans="1:20" s="310" customFormat="1" ht="26.4">
      <c r="A36" s="308"/>
      <c r="B36" s="14" t="s">
        <v>464</v>
      </c>
      <c r="C36" s="14" t="s">
        <v>465</v>
      </c>
      <c r="D36" s="292"/>
      <c r="E36" s="292"/>
      <c r="F36" s="292"/>
      <c r="G36" s="313"/>
      <c r="H36" s="288"/>
      <c r="I36" s="288"/>
      <c r="J36" s="289"/>
      <c r="K36" s="289"/>
      <c r="L36" s="289"/>
      <c r="M36" s="289"/>
      <c r="N36" s="24"/>
      <c r="O36" s="24"/>
    </row>
    <row r="37" spans="1:20" s="310" customFormat="1" ht="26.4">
      <c r="A37" s="308">
        <v>10</v>
      </c>
      <c r="B37" s="14" t="s">
        <v>430</v>
      </c>
      <c r="C37" s="14" t="s">
        <v>131</v>
      </c>
      <c r="D37" s="428">
        <v>22415</v>
      </c>
      <c r="E37" s="428">
        <v>39369</v>
      </c>
      <c r="F37" s="287">
        <v>61784</v>
      </c>
      <c r="G37" s="313"/>
      <c r="H37" s="288"/>
      <c r="I37" s="288"/>
      <c r="J37" s="289"/>
      <c r="K37" s="289"/>
      <c r="L37" s="289"/>
      <c r="M37" s="289"/>
      <c r="N37" s="24"/>
      <c r="O37" s="24"/>
    </row>
    <row r="38" spans="1:20" s="310" customFormat="1" ht="26.4">
      <c r="A38" s="308"/>
      <c r="B38" s="14" t="s">
        <v>300</v>
      </c>
      <c r="C38" s="14" t="s">
        <v>132</v>
      </c>
      <c r="D38" s="287">
        <v>22415</v>
      </c>
      <c r="E38" s="428">
        <v>39369</v>
      </c>
      <c r="F38" s="287">
        <v>61784</v>
      </c>
      <c r="G38" s="313"/>
      <c r="H38" s="288"/>
      <c r="I38" s="288"/>
      <c r="J38" s="289"/>
      <c r="K38" s="289"/>
      <c r="L38" s="289"/>
      <c r="M38" s="289"/>
      <c r="N38" s="24"/>
      <c r="O38" s="24"/>
    </row>
    <row r="39" spans="1:20" s="310" customFormat="1" ht="26.4">
      <c r="A39" s="308"/>
      <c r="B39" s="14" t="s">
        <v>431</v>
      </c>
      <c r="C39" s="14" t="s">
        <v>196</v>
      </c>
      <c r="D39" s="292"/>
      <c r="E39" s="292"/>
      <c r="F39" s="287"/>
      <c r="G39" s="313"/>
      <c r="H39" s="288"/>
      <c r="I39" s="288"/>
      <c r="J39" s="289"/>
      <c r="K39" s="289"/>
      <c r="L39" s="289"/>
      <c r="M39" s="289"/>
      <c r="N39" s="24"/>
      <c r="O39" s="24"/>
    </row>
    <row r="40" spans="1:20" s="310" customFormat="1" ht="26.4">
      <c r="A40" s="308"/>
      <c r="B40" s="14" t="s">
        <v>301</v>
      </c>
      <c r="C40" s="14" t="s">
        <v>191</v>
      </c>
      <c r="D40" s="292"/>
      <c r="E40" s="292"/>
      <c r="F40" s="292"/>
      <c r="G40" s="313"/>
      <c r="H40" s="288"/>
      <c r="I40" s="288"/>
      <c r="J40" s="289"/>
      <c r="K40" s="289"/>
      <c r="L40" s="289"/>
      <c r="M40" s="289"/>
      <c r="N40" s="24"/>
      <c r="O40" s="24"/>
    </row>
    <row r="41" spans="1:20" s="310" customFormat="1" ht="26.4">
      <c r="A41" s="308" t="s">
        <v>133</v>
      </c>
      <c r="B41" s="15" t="s">
        <v>432</v>
      </c>
      <c r="C41" s="14" t="s">
        <v>134</v>
      </c>
      <c r="D41" s="429">
        <v>-174936809</v>
      </c>
      <c r="E41" s="429">
        <v>-84644857</v>
      </c>
      <c r="F41" s="429">
        <v>-259581666</v>
      </c>
      <c r="G41" s="313"/>
      <c r="H41" s="288"/>
      <c r="I41" s="288"/>
      <c r="J41" s="289"/>
      <c r="K41" s="289"/>
      <c r="L41" s="289"/>
      <c r="M41" s="289"/>
      <c r="N41" s="24"/>
      <c r="O41" s="24"/>
    </row>
    <row r="42" spans="1:20" s="310" customFormat="1" ht="26.4">
      <c r="A42" s="308" t="s">
        <v>135</v>
      </c>
      <c r="B42" s="15" t="s">
        <v>433</v>
      </c>
      <c r="C42" s="14" t="s">
        <v>136</v>
      </c>
      <c r="D42" s="429">
        <v>2900282000</v>
      </c>
      <c r="E42" s="429">
        <v>-376726000</v>
      </c>
      <c r="F42" s="429">
        <v>2523556000</v>
      </c>
      <c r="G42" s="313"/>
      <c r="H42" s="288"/>
      <c r="I42" s="288"/>
      <c r="J42" s="289"/>
      <c r="K42" s="289"/>
      <c r="L42" s="289"/>
      <c r="M42" s="289"/>
      <c r="N42" s="24"/>
      <c r="O42" s="24"/>
    </row>
    <row r="43" spans="1:20" s="310" customFormat="1" ht="52.8">
      <c r="A43" s="308">
        <v>1</v>
      </c>
      <c r="B43" s="14" t="s">
        <v>555</v>
      </c>
      <c r="C43" s="14" t="s">
        <v>137</v>
      </c>
      <c r="D43" s="430">
        <v>373855232</v>
      </c>
      <c r="E43" s="428">
        <v>1728133115</v>
      </c>
      <c r="F43" s="430">
        <v>2101988347</v>
      </c>
      <c r="G43" s="313"/>
      <c r="H43" s="288"/>
      <c r="I43" s="288"/>
      <c r="J43" s="289"/>
      <c r="K43" s="289"/>
      <c r="L43" s="289"/>
      <c r="M43" s="289"/>
      <c r="N43" s="24"/>
      <c r="O43" s="24"/>
    </row>
    <row r="44" spans="1:20" s="310" customFormat="1" ht="26.4">
      <c r="A44" s="308">
        <v>2</v>
      </c>
      <c r="B44" s="14" t="s">
        <v>435</v>
      </c>
      <c r="C44" s="14" t="s">
        <v>138</v>
      </c>
      <c r="D44" s="428">
        <v>2526426768</v>
      </c>
      <c r="E44" s="428">
        <v>-2104859115</v>
      </c>
      <c r="F44" s="428">
        <v>421567653</v>
      </c>
      <c r="G44" s="313"/>
      <c r="H44" s="288"/>
      <c r="I44" s="288"/>
      <c r="J44" s="289"/>
      <c r="K44" s="289"/>
      <c r="L44" s="289"/>
      <c r="M44" s="289"/>
      <c r="N44" s="24"/>
      <c r="O44" s="24"/>
    </row>
    <row r="45" spans="1:20" s="310" customFormat="1" ht="52.8">
      <c r="A45" s="308" t="s">
        <v>139</v>
      </c>
      <c r="B45" s="15" t="s">
        <v>436</v>
      </c>
      <c r="C45" s="14" t="s">
        <v>140</v>
      </c>
      <c r="D45" s="429">
        <v>2725345191</v>
      </c>
      <c r="E45" s="429">
        <v>-461370857</v>
      </c>
      <c r="F45" s="429">
        <v>2263974334</v>
      </c>
      <c r="G45" s="313"/>
      <c r="H45" s="288"/>
      <c r="I45" s="288"/>
      <c r="J45" s="289"/>
      <c r="K45" s="289"/>
      <c r="L45" s="289"/>
      <c r="M45" s="289"/>
      <c r="N45" s="24"/>
      <c r="O45" s="24"/>
    </row>
    <row r="46" spans="1:20" s="310" customFormat="1" ht="26.4">
      <c r="A46" s="308" t="s">
        <v>67</v>
      </c>
      <c r="B46" s="15" t="s">
        <v>437</v>
      </c>
      <c r="C46" s="14" t="s">
        <v>141</v>
      </c>
      <c r="D46" s="429">
        <v>77241885477</v>
      </c>
      <c r="E46" s="429">
        <v>75817744995</v>
      </c>
      <c r="F46" s="429">
        <v>75817744995</v>
      </c>
      <c r="G46" s="313"/>
      <c r="H46" s="288"/>
      <c r="I46" s="288"/>
      <c r="J46" s="289"/>
      <c r="K46" s="289"/>
      <c r="L46" s="289"/>
      <c r="M46" s="289"/>
      <c r="N46" s="24"/>
      <c r="O46" s="24"/>
    </row>
    <row r="47" spans="1:20" s="310" customFormat="1" ht="39.6">
      <c r="A47" s="308" t="s">
        <v>142</v>
      </c>
      <c r="B47" s="15" t="s">
        <v>438</v>
      </c>
      <c r="C47" s="14" t="s">
        <v>143</v>
      </c>
      <c r="D47" s="429">
        <v>2829908436</v>
      </c>
      <c r="E47" s="429">
        <v>1424140482</v>
      </c>
      <c r="F47" s="429">
        <v>4254048918</v>
      </c>
      <c r="G47" s="313"/>
      <c r="H47" s="288"/>
      <c r="I47" s="288"/>
      <c r="J47" s="289"/>
      <c r="K47" s="289"/>
      <c r="L47" s="289"/>
      <c r="M47" s="289"/>
      <c r="N47" s="24"/>
      <c r="O47" s="24"/>
      <c r="P47" s="309"/>
      <c r="Q47" s="309"/>
      <c r="R47" s="309"/>
      <c r="S47" s="309"/>
      <c r="T47" s="309"/>
    </row>
    <row r="48" spans="1:20" s="310" customFormat="1" ht="52.8">
      <c r="A48" s="308">
        <v>1</v>
      </c>
      <c r="B48" s="14" t="s">
        <v>439</v>
      </c>
      <c r="C48" s="14" t="s">
        <v>302</v>
      </c>
      <c r="D48" s="428">
        <v>2725345191</v>
      </c>
      <c r="E48" s="428">
        <v>-461370857</v>
      </c>
      <c r="F48" s="428">
        <v>2263974334</v>
      </c>
      <c r="G48" s="313"/>
      <c r="H48" s="288"/>
      <c r="I48" s="288"/>
      <c r="J48" s="289"/>
      <c r="K48" s="289"/>
      <c r="L48" s="289"/>
      <c r="M48" s="289"/>
      <c r="N48" s="24"/>
      <c r="O48" s="24"/>
    </row>
    <row r="49" spans="1:15" s="310" customFormat="1" ht="52.8">
      <c r="A49" s="308">
        <v>2</v>
      </c>
      <c r="B49" s="14" t="s">
        <v>556</v>
      </c>
      <c r="C49" s="14" t="s">
        <v>303</v>
      </c>
      <c r="D49" s="292"/>
      <c r="E49" s="292"/>
      <c r="F49" s="292"/>
      <c r="G49" s="313"/>
      <c r="H49" s="288"/>
      <c r="I49" s="288"/>
      <c r="J49" s="289"/>
      <c r="K49" s="289"/>
      <c r="L49" s="289"/>
      <c r="M49" s="289"/>
      <c r="N49" s="24"/>
      <c r="O49" s="24"/>
    </row>
    <row r="50" spans="1:15" s="310" customFormat="1" ht="52.8">
      <c r="A50" s="308">
        <v>3</v>
      </c>
      <c r="B50" s="14" t="s">
        <v>626</v>
      </c>
      <c r="C50" s="14" t="s">
        <v>144</v>
      </c>
      <c r="D50" s="428">
        <v>104563245</v>
      </c>
      <c r="E50" s="430">
        <v>1885511339</v>
      </c>
      <c r="F50" s="430">
        <v>1990074584</v>
      </c>
      <c r="G50" s="313"/>
      <c r="H50" s="288"/>
      <c r="I50" s="288"/>
      <c r="J50" s="289"/>
      <c r="K50" s="289"/>
      <c r="L50" s="289"/>
      <c r="M50" s="289"/>
      <c r="N50" s="24"/>
      <c r="O50" s="24"/>
    </row>
    <row r="51" spans="1:15" s="310" customFormat="1" ht="26.4">
      <c r="A51" s="308" t="s">
        <v>145</v>
      </c>
      <c r="B51" s="15" t="s">
        <v>440</v>
      </c>
      <c r="C51" s="14" t="s">
        <v>146</v>
      </c>
      <c r="D51" s="292">
        <v>80071793913</v>
      </c>
      <c r="E51" s="292">
        <v>77241885477</v>
      </c>
      <c r="F51" s="292">
        <v>80071793913</v>
      </c>
      <c r="G51" s="313"/>
      <c r="H51" s="288"/>
      <c r="I51" s="288"/>
      <c r="J51" s="289"/>
      <c r="K51" s="289"/>
      <c r="L51" s="289"/>
      <c r="M51" s="289"/>
      <c r="N51" s="24"/>
      <c r="O51" s="24"/>
    </row>
    <row r="52" spans="1:15" s="310" customFormat="1" ht="39.6">
      <c r="A52" s="308" t="s">
        <v>256</v>
      </c>
      <c r="B52" s="15" t="s">
        <v>441</v>
      </c>
      <c r="C52" s="14" t="s">
        <v>257</v>
      </c>
      <c r="D52" s="292"/>
      <c r="E52" s="292"/>
      <c r="F52" s="287"/>
      <c r="G52" s="313"/>
      <c r="H52" s="288"/>
      <c r="I52" s="288"/>
      <c r="J52" s="24"/>
      <c r="K52" s="24"/>
      <c r="L52" s="24"/>
      <c r="M52" s="24"/>
      <c r="N52" s="24"/>
      <c r="O52" s="24"/>
    </row>
    <row r="53" spans="1:15" s="310" customFormat="1" ht="39.6">
      <c r="A53" s="308"/>
      <c r="B53" s="14" t="s">
        <v>442</v>
      </c>
      <c r="C53" s="14" t="s">
        <v>258</v>
      </c>
      <c r="D53" s="292"/>
      <c r="E53" s="390"/>
      <c r="F53" s="287"/>
      <c r="G53" s="313"/>
      <c r="H53" s="288"/>
      <c r="I53" s="288"/>
      <c r="J53" s="24"/>
      <c r="K53" s="24"/>
      <c r="L53" s="24"/>
      <c r="M53" s="24"/>
      <c r="N53" s="24"/>
      <c r="O53" s="24"/>
    </row>
    <row r="54" spans="1:15">
      <c r="A54" s="258"/>
      <c r="B54" s="258"/>
      <c r="C54" s="26"/>
      <c r="D54" s="26"/>
      <c r="E54" s="355"/>
      <c r="F54" s="259"/>
    </row>
    <row r="55" spans="1:15" s="1" customFormat="1" ht="13.2">
      <c r="A55" s="25" t="str">
        <f>BCTaiSan_06027!A60</f>
        <v>Đại diện được ủy quyền của Ngân hàng giám sát</v>
      </c>
      <c r="B55" s="258"/>
      <c r="C55" s="26"/>
      <c r="D55" s="27" t="str">
        <f>BCTaiSan_06027!D60</f>
        <v>Đại diện được ủy quyền của Công ty quản lý Quỹ</v>
      </c>
      <c r="E55" s="27"/>
      <c r="F55" s="259"/>
      <c r="G55" s="314"/>
      <c r="H55" s="288"/>
      <c r="I55" s="288"/>
      <c r="J55" s="24"/>
      <c r="K55" s="24"/>
      <c r="L55" s="24"/>
      <c r="M55" s="24"/>
      <c r="N55" s="24"/>
      <c r="O55" s="24"/>
    </row>
    <row r="56" spans="1:15" s="1" customFormat="1" ht="13.2">
      <c r="A56" s="272" t="s">
        <v>176</v>
      </c>
      <c r="B56" s="258"/>
      <c r="C56" s="26"/>
      <c r="D56" s="273" t="s">
        <v>177</v>
      </c>
      <c r="E56" s="273"/>
      <c r="F56" s="259"/>
      <c r="G56" s="314"/>
      <c r="H56" s="288"/>
      <c r="I56" s="288"/>
      <c r="J56" s="24"/>
      <c r="K56" s="24"/>
      <c r="L56" s="24"/>
      <c r="M56" s="24"/>
      <c r="N56" s="24"/>
      <c r="O56" s="24"/>
    </row>
    <row r="57" spans="1:15" s="1" customFormat="1" ht="13.2">
      <c r="A57" s="258"/>
      <c r="B57" s="258"/>
      <c r="C57" s="26"/>
      <c r="D57" s="26"/>
      <c r="E57" s="26"/>
      <c r="F57" s="259"/>
      <c r="G57" s="314"/>
      <c r="H57" s="288"/>
      <c r="I57" s="288"/>
      <c r="J57" s="24"/>
      <c r="K57" s="24"/>
      <c r="L57" s="24"/>
      <c r="M57" s="24"/>
      <c r="N57" s="24"/>
      <c r="O57" s="24"/>
    </row>
    <row r="58" spans="1:15" s="1" customFormat="1" ht="13.2">
      <c r="A58" s="258"/>
      <c r="B58" s="258"/>
      <c r="C58" s="26"/>
      <c r="D58" s="26"/>
      <c r="E58" s="26"/>
      <c r="F58" s="259"/>
      <c r="G58" s="314"/>
      <c r="H58" s="288"/>
      <c r="I58" s="288"/>
      <c r="J58" s="24"/>
      <c r="K58" s="24"/>
      <c r="L58" s="24"/>
      <c r="M58" s="24"/>
      <c r="N58" s="24"/>
      <c r="O58" s="24"/>
    </row>
    <row r="59" spans="1:15" s="1" customFormat="1" ht="13.2">
      <c r="A59" s="258"/>
      <c r="B59" s="258"/>
      <c r="C59" s="26"/>
      <c r="D59" s="26"/>
      <c r="E59" s="26"/>
      <c r="F59" s="259"/>
      <c r="G59" s="314"/>
      <c r="H59" s="288"/>
      <c r="I59" s="288"/>
      <c r="J59" s="24"/>
      <c r="K59" s="24"/>
      <c r="L59" s="24"/>
      <c r="M59" s="24"/>
      <c r="N59" s="24"/>
      <c r="O59" s="24"/>
    </row>
    <row r="60" spans="1:15" s="1" customFormat="1" ht="13.2">
      <c r="A60" s="258"/>
      <c r="B60" s="258"/>
      <c r="C60" s="26"/>
      <c r="D60" s="26"/>
      <c r="E60" s="26"/>
      <c r="F60" s="259"/>
      <c r="G60" s="314"/>
      <c r="H60" s="288"/>
      <c r="I60" s="288"/>
      <c r="J60" s="24"/>
      <c r="K60" s="24"/>
      <c r="L60" s="24"/>
      <c r="M60" s="24"/>
      <c r="N60" s="24"/>
      <c r="O60" s="24"/>
    </row>
    <row r="61" spans="1:15" s="1" customFormat="1" ht="13.2">
      <c r="A61" s="258"/>
      <c r="B61" s="258"/>
      <c r="C61" s="26"/>
      <c r="D61" s="26"/>
      <c r="E61" s="26"/>
      <c r="F61" s="259"/>
      <c r="G61" s="314"/>
      <c r="H61" s="288"/>
      <c r="I61" s="288"/>
      <c r="J61" s="24"/>
      <c r="K61" s="24"/>
      <c r="L61" s="24"/>
      <c r="M61" s="24"/>
      <c r="N61" s="24"/>
      <c r="O61" s="24"/>
    </row>
    <row r="62" spans="1:15" s="1" customFormat="1" ht="13.2">
      <c r="A62" s="258"/>
      <c r="B62" s="258"/>
      <c r="C62" s="26"/>
      <c r="D62" s="26"/>
      <c r="E62" s="26"/>
      <c r="F62" s="259"/>
      <c r="G62" s="314"/>
      <c r="H62" s="288"/>
      <c r="I62" s="288"/>
      <c r="J62" s="24"/>
      <c r="K62" s="24"/>
      <c r="L62" s="24"/>
      <c r="M62" s="24"/>
      <c r="N62" s="24"/>
      <c r="O62" s="24"/>
    </row>
    <row r="63" spans="1:15" s="1" customFormat="1" ht="13.2">
      <c r="A63" s="28"/>
      <c r="B63" s="28"/>
      <c r="C63" s="26"/>
      <c r="D63" s="29"/>
      <c r="E63" s="29"/>
      <c r="F63" s="259"/>
      <c r="G63" s="314"/>
      <c r="H63" s="288"/>
      <c r="I63" s="288"/>
      <c r="J63" s="24"/>
      <c r="K63" s="24"/>
      <c r="L63" s="24"/>
      <c r="M63" s="24"/>
      <c r="N63" s="24"/>
      <c r="O63" s="24"/>
    </row>
    <row r="64" spans="1:15" s="1" customFormat="1" ht="13.2">
      <c r="A64" s="25" t="s">
        <v>237</v>
      </c>
      <c r="B64" s="258"/>
      <c r="C64" s="26"/>
      <c r="D64" s="27" t="s">
        <v>475</v>
      </c>
      <c r="E64" s="27"/>
      <c r="F64" s="259"/>
      <c r="G64" s="314"/>
      <c r="H64" s="288"/>
      <c r="I64" s="288"/>
      <c r="J64" s="24"/>
      <c r="K64" s="24"/>
      <c r="L64" s="24"/>
      <c r="M64" s="24"/>
      <c r="N64" s="24"/>
      <c r="O64" s="24"/>
    </row>
    <row r="65" spans="1:15" s="1" customFormat="1" ht="13.2">
      <c r="A65" s="25" t="s">
        <v>635</v>
      </c>
      <c r="B65" s="258"/>
      <c r="C65" s="26"/>
      <c r="D65" s="27"/>
      <c r="E65" s="27"/>
      <c r="F65" s="259"/>
      <c r="G65" s="314"/>
      <c r="H65" s="288"/>
      <c r="I65" s="288"/>
      <c r="J65" s="24"/>
      <c r="K65" s="24"/>
      <c r="L65" s="24"/>
      <c r="M65" s="24"/>
      <c r="N65" s="24"/>
      <c r="O65" s="24"/>
    </row>
    <row r="66" spans="1:15" s="1" customFormat="1" ht="13.2">
      <c r="A66" s="1" t="s">
        <v>238</v>
      </c>
      <c r="B66" s="258"/>
      <c r="C66" s="26"/>
      <c r="D66" s="26"/>
      <c r="E66" s="26"/>
      <c r="F66" s="259"/>
      <c r="G66" s="314"/>
      <c r="H66" s="288"/>
      <c r="I66" s="288"/>
      <c r="J66" s="24"/>
      <c r="K66" s="24"/>
      <c r="L66" s="24"/>
      <c r="M66" s="24"/>
      <c r="N66" s="24"/>
      <c r="O66" s="24"/>
    </row>
    <row r="67" spans="1:15">
      <c r="A67" s="258"/>
      <c r="B67" s="258"/>
      <c r="C67" s="26"/>
      <c r="D67" s="26"/>
      <c r="E67" s="355"/>
      <c r="F67" s="25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view="pageBreakPreview" topLeftCell="A51" zoomScaleNormal="100" zoomScaleSheetLayoutView="100" workbookViewId="0">
      <selection activeCell="F48" sqref="F48"/>
    </sheetView>
  </sheetViews>
  <sheetFormatPr defaultColWidth="9.109375" defaultRowHeight="13.8"/>
  <cols>
    <col min="1" max="1" width="6" style="397" customWidth="1"/>
    <col min="2" max="2" width="33.6640625" style="373" customWidth="1"/>
    <col min="3" max="3" width="12.33203125" style="373" customWidth="1"/>
    <col min="4" max="4" width="14.88671875" style="373" customWidth="1"/>
    <col min="5" max="5" width="20" style="373" customWidth="1"/>
    <col min="6" max="6" width="27" style="373" customWidth="1"/>
    <col min="7" max="7" width="18.44140625" style="373" customWidth="1"/>
    <col min="8" max="8" width="2.5546875" style="373" customWidth="1"/>
    <col min="9" max="9" width="14.33203125" style="24" customWidth="1"/>
    <col min="10" max="10" width="11.33203125" style="24" bestFit="1" customWidth="1"/>
    <col min="11" max="11" width="15" style="24" bestFit="1" customWidth="1"/>
    <col min="12" max="12" width="13.33203125" style="24" bestFit="1" customWidth="1"/>
    <col min="13" max="13" width="19.5546875" style="24" bestFit="1" customWidth="1"/>
    <col min="14" max="14" width="7.5546875" style="24" customWidth="1"/>
    <col min="15" max="15" width="13.33203125" style="24" bestFit="1" customWidth="1"/>
    <col min="16" max="16" width="8.6640625" style="24"/>
    <col min="17" max="18" width="9.109375" style="24"/>
    <col min="19" max="16384" width="9.109375" style="373"/>
  </cols>
  <sheetData>
    <row r="1" spans="1:18" ht="25.5" customHeight="1">
      <c r="A1" s="456" t="s">
        <v>543</v>
      </c>
      <c r="B1" s="456"/>
      <c r="C1" s="456"/>
      <c r="D1" s="456"/>
      <c r="E1" s="456"/>
      <c r="F1" s="456"/>
      <c r="G1" s="456"/>
      <c r="H1" s="391"/>
    </row>
    <row r="2" spans="1:18" ht="29.25" customHeight="1">
      <c r="A2" s="465" t="s">
        <v>544</v>
      </c>
      <c r="B2" s="465"/>
      <c r="C2" s="465"/>
      <c r="D2" s="465"/>
      <c r="E2" s="465"/>
      <c r="F2" s="465"/>
      <c r="G2" s="465"/>
      <c r="H2" s="392"/>
    </row>
    <row r="3" spans="1:18">
      <c r="A3" s="458" t="s">
        <v>280</v>
      </c>
      <c r="B3" s="458"/>
      <c r="C3" s="458"/>
      <c r="D3" s="458"/>
      <c r="E3" s="458"/>
      <c r="F3" s="458"/>
      <c r="G3" s="458"/>
      <c r="H3" s="393"/>
    </row>
    <row r="4" spans="1:18">
      <c r="A4" s="458"/>
      <c r="B4" s="458"/>
      <c r="C4" s="458"/>
      <c r="D4" s="458"/>
      <c r="E4" s="458"/>
      <c r="F4" s="458"/>
      <c r="G4" s="458"/>
      <c r="H4" s="393"/>
    </row>
    <row r="5" spans="1:18">
      <c r="A5" s="464" t="str">
        <f>'ngay thang'!B12</f>
        <v>Tại ngày 29 tháng 02 năm 2024/As at 29 Feb 2024</v>
      </c>
      <c r="B5" s="464"/>
      <c r="C5" s="464"/>
      <c r="D5" s="464"/>
      <c r="E5" s="464"/>
      <c r="F5" s="464"/>
      <c r="G5" s="464"/>
      <c r="H5" s="359"/>
    </row>
    <row r="6" spans="1:18">
      <c r="A6" s="359"/>
      <c r="B6" s="359"/>
      <c r="C6" s="359"/>
      <c r="D6" s="359"/>
      <c r="E6" s="359"/>
      <c r="F6" s="1"/>
      <c r="G6" s="1"/>
      <c r="H6" s="1"/>
    </row>
    <row r="7" spans="1:18" ht="31.5" customHeight="1">
      <c r="A7" s="455" t="s">
        <v>245</v>
      </c>
      <c r="B7" s="455"/>
      <c r="C7" s="455" t="s">
        <v>648</v>
      </c>
      <c r="D7" s="455"/>
      <c r="E7" s="455"/>
      <c r="F7" s="455"/>
      <c r="G7" s="1"/>
      <c r="H7" s="1"/>
    </row>
    <row r="8" spans="1:18" ht="29.25" customHeight="1">
      <c r="A8" s="455" t="s">
        <v>243</v>
      </c>
      <c r="B8" s="455"/>
      <c r="C8" s="455" t="s">
        <v>474</v>
      </c>
      <c r="D8" s="455"/>
      <c r="E8" s="455"/>
      <c r="F8" s="455"/>
      <c r="G8" s="246"/>
      <c r="H8" s="315"/>
    </row>
    <row r="9" spans="1:18" ht="29.25" customHeight="1">
      <c r="A9" s="454" t="s">
        <v>242</v>
      </c>
      <c r="B9" s="454"/>
      <c r="C9" s="454" t="s">
        <v>244</v>
      </c>
      <c r="D9" s="454"/>
      <c r="E9" s="454"/>
      <c r="F9" s="454"/>
      <c r="G9" s="247"/>
      <c r="H9" s="315"/>
    </row>
    <row r="10" spans="1:18" ht="29.25" customHeight="1">
      <c r="A10" s="454" t="s">
        <v>246</v>
      </c>
      <c r="B10" s="454"/>
      <c r="C10" s="454" t="str">
        <f>'ngay thang'!B14</f>
        <v>Ngày 01 tháng 03 năm 2024
01 Mar 2024</v>
      </c>
      <c r="D10" s="454"/>
      <c r="E10" s="454"/>
      <c r="F10" s="454"/>
      <c r="G10" s="247"/>
      <c r="H10" s="316"/>
    </row>
    <row r="11" spans="1:18" ht="23.25" customHeight="1">
      <c r="A11" s="356"/>
      <c r="B11" s="356"/>
      <c r="C11" s="356"/>
      <c r="D11" s="356"/>
      <c r="E11" s="356"/>
      <c r="F11" s="356"/>
      <c r="G11" s="247"/>
      <c r="H11" s="316"/>
    </row>
    <row r="12" spans="1:18" s="310" customFormat="1" ht="18.75" customHeight="1">
      <c r="A12" s="317" t="s">
        <v>283</v>
      </c>
      <c r="B12" s="394"/>
      <c r="C12" s="394"/>
      <c r="D12" s="394"/>
      <c r="E12" s="394"/>
      <c r="F12" s="394"/>
      <c r="G12" s="394"/>
      <c r="H12" s="394"/>
      <c r="I12" s="24"/>
      <c r="J12" s="24"/>
      <c r="K12" s="24"/>
      <c r="L12" s="24"/>
      <c r="M12" s="24"/>
      <c r="N12" s="24"/>
      <c r="O12" s="24"/>
      <c r="P12" s="24"/>
      <c r="Q12" s="24"/>
      <c r="R12" s="24"/>
    </row>
    <row r="13" spans="1:18" s="34" customFormat="1" ht="52.8">
      <c r="A13" s="248" t="s">
        <v>200</v>
      </c>
      <c r="B13" s="248" t="s">
        <v>201</v>
      </c>
      <c r="C13" s="248" t="s">
        <v>199</v>
      </c>
      <c r="D13" s="248" t="s">
        <v>230</v>
      </c>
      <c r="E13" s="248" t="s">
        <v>202</v>
      </c>
      <c r="F13" s="248" t="s">
        <v>203</v>
      </c>
      <c r="G13" s="282" t="s">
        <v>204</v>
      </c>
      <c r="H13" s="318"/>
      <c r="I13" s="24"/>
      <c r="J13" s="24"/>
      <c r="K13" s="24"/>
      <c r="L13" s="24"/>
      <c r="M13" s="24"/>
      <c r="N13" s="24"/>
      <c r="O13" s="24"/>
      <c r="P13" s="24"/>
      <c r="Q13" s="24"/>
      <c r="R13" s="24"/>
    </row>
    <row r="14" spans="1:18" s="34" customFormat="1" ht="52.8">
      <c r="A14" s="248" t="s">
        <v>46</v>
      </c>
      <c r="B14" s="319" t="s">
        <v>557</v>
      </c>
      <c r="C14" s="248"/>
      <c r="D14" s="248"/>
      <c r="E14" s="248"/>
      <c r="F14" s="248"/>
      <c r="G14" s="282"/>
      <c r="H14" s="318"/>
      <c r="I14" s="24"/>
      <c r="J14" s="24"/>
      <c r="K14" s="24"/>
      <c r="L14" s="24"/>
      <c r="M14" s="24"/>
      <c r="N14" s="24"/>
      <c r="O14" s="24"/>
      <c r="P14" s="24"/>
      <c r="Q14" s="24"/>
      <c r="R14" s="24"/>
    </row>
    <row r="15" spans="1:18" s="383" customFormat="1" ht="52.8">
      <c r="A15" s="320" t="s">
        <v>56</v>
      </c>
      <c r="B15" s="320" t="s">
        <v>558</v>
      </c>
      <c r="C15" s="320">
        <v>2246</v>
      </c>
      <c r="D15" s="321"/>
      <c r="E15" s="321"/>
      <c r="F15" s="321"/>
      <c r="G15" s="326"/>
      <c r="I15" s="24"/>
      <c r="J15" s="24"/>
      <c r="K15" s="24"/>
      <c r="L15" s="24"/>
      <c r="M15" s="24"/>
      <c r="N15" s="24"/>
      <c r="O15" s="24"/>
      <c r="P15" s="24"/>
      <c r="Q15" s="24"/>
      <c r="R15" s="24"/>
    </row>
    <row r="16" spans="1:18" s="377" customFormat="1">
      <c r="A16" s="322">
        <v>1</v>
      </c>
      <c r="B16" s="322" t="s">
        <v>678</v>
      </c>
      <c r="C16" s="322">
        <v>2246.1</v>
      </c>
      <c r="D16" s="323">
        <v>49000</v>
      </c>
      <c r="E16" s="323">
        <v>66700</v>
      </c>
      <c r="F16" s="324">
        <f>E16*D16</f>
        <v>3268300000</v>
      </c>
      <c r="G16" s="325">
        <f t="shared" ref="G16:G34" si="0">F16/$F$64</f>
        <v>4.0591551821507393E-2</v>
      </c>
      <c r="H16" s="379"/>
      <c r="I16" s="24"/>
      <c r="J16" s="24"/>
      <c r="K16" s="24"/>
      <c r="L16" s="24"/>
      <c r="M16" s="24"/>
      <c r="N16" s="24"/>
      <c r="O16" s="24"/>
      <c r="P16" s="24"/>
      <c r="Q16" s="24"/>
      <c r="R16" s="24"/>
    </row>
    <row r="17" spans="1:18" s="377" customFormat="1">
      <c r="A17" s="322">
        <v>2</v>
      </c>
      <c r="B17" s="322" t="s">
        <v>679</v>
      </c>
      <c r="C17" s="322">
        <v>2246.1999999999998</v>
      </c>
      <c r="D17" s="323">
        <v>60100</v>
      </c>
      <c r="E17" s="323">
        <v>105000</v>
      </c>
      <c r="F17" s="324">
        <f t="shared" ref="F17:F34" si="1">E17*D17</f>
        <v>6310500000</v>
      </c>
      <c r="G17" s="325">
        <f t="shared" si="0"/>
        <v>7.8374992433259627E-2</v>
      </c>
      <c r="H17" s="379"/>
      <c r="I17" s="24"/>
      <c r="J17" s="24"/>
      <c r="K17" s="24"/>
      <c r="L17" s="24"/>
      <c r="M17" s="24"/>
      <c r="N17" s="24"/>
      <c r="O17" s="24"/>
      <c r="P17" s="24"/>
      <c r="Q17" s="24"/>
      <c r="R17" s="24"/>
    </row>
    <row r="18" spans="1:18" s="377" customFormat="1">
      <c r="A18" s="322">
        <v>3</v>
      </c>
      <c r="B18" s="322" t="s">
        <v>680</v>
      </c>
      <c r="C18" s="322">
        <v>2246.3000000000002</v>
      </c>
      <c r="D18" s="323">
        <v>102000</v>
      </c>
      <c r="E18" s="323">
        <v>34800</v>
      </c>
      <c r="F18" s="324">
        <f t="shared" si="1"/>
        <v>3549600000</v>
      </c>
      <c r="G18" s="325">
        <f t="shared" si="0"/>
        <v>4.4085234631344325E-2</v>
      </c>
      <c r="H18" s="379"/>
      <c r="I18" s="24"/>
      <c r="J18" s="24"/>
      <c r="K18" s="24"/>
      <c r="L18" s="24"/>
      <c r="M18" s="24"/>
      <c r="N18" s="24"/>
      <c r="O18" s="24"/>
      <c r="P18" s="24"/>
      <c r="Q18" s="24"/>
      <c r="R18" s="24"/>
    </row>
    <row r="19" spans="1:18" s="377" customFormat="1">
      <c r="A19" s="322">
        <v>4</v>
      </c>
      <c r="B19" s="322" t="s">
        <v>681</v>
      </c>
      <c r="C19" s="322">
        <v>2246.4</v>
      </c>
      <c r="D19" s="323">
        <v>60</v>
      </c>
      <c r="E19" s="323">
        <v>13200</v>
      </c>
      <c r="F19" s="324">
        <f t="shared" si="1"/>
        <v>792000</v>
      </c>
      <c r="G19" s="325">
        <f t="shared" si="0"/>
        <v>9.8364620881295658E-6</v>
      </c>
      <c r="H19" s="379"/>
      <c r="I19" s="24"/>
      <c r="J19" s="24"/>
      <c r="K19" s="24"/>
      <c r="L19" s="24"/>
      <c r="M19" s="24"/>
      <c r="N19" s="24"/>
      <c r="O19" s="24"/>
      <c r="P19" s="24"/>
      <c r="Q19" s="24"/>
      <c r="R19" s="24"/>
    </row>
    <row r="20" spans="1:18" s="377" customFormat="1">
      <c r="A20" s="322">
        <v>5</v>
      </c>
      <c r="B20" s="322" t="s">
        <v>682</v>
      </c>
      <c r="C20" s="322">
        <v>2246.5</v>
      </c>
      <c r="D20" s="323">
        <v>158000</v>
      </c>
      <c r="E20" s="323">
        <v>22300</v>
      </c>
      <c r="F20" s="324">
        <f t="shared" si="1"/>
        <v>3523400000</v>
      </c>
      <c r="G20" s="325">
        <f t="shared" si="0"/>
        <v>4.3759836516812763E-2</v>
      </c>
      <c r="H20" s="379"/>
      <c r="I20" s="24"/>
      <c r="J20" s="24"/>
      <c r="K20" s="24"/>
      <c r="L20" s="24"/>
      <c r="M20" s="24"/>
      <c r="N20" s="24"/>
      <c r="O20" s="24"/>
      <c r="P20" s="24"/>
      <c r="Q20" s="24"/>
      <c r="R20" s="24"/>
    </row>
    <row r="21" spans="1:18" s="377" customFormat="1">
      <c r="A21" s="322">
        <v>6</v>
      </c>
      <c r="B21" s="322" t="s">
        <v>683</v>
      </c>
      <c r="C21" s="322">
        <v>2246.6</v>
      </c>
      <c r="D21" s="323">
        <v>112700</v>
      </c>
      <c r="E21" s="323">
        <v>27950</v>
      </c>
      <c r="F21" s="324">
        <f t="shared" si="1"/>
        <v>3149965000</v>
      </c>
      <c r="G21" s="325">
        <f t="shared" si="0"/>
        <v>3.9121857703832127E-2</v>
      </c>
      <c r="H21" s="379"/>
      <c r="I21" s="24"/>
      <c r="J21" s="24"/>
      <c r="K21" s="24"/>
      <c r="L21" s="24"/>
      <c r="M21" s="24"/>
      <c r="N21" s="24"/>
      <c r="O21" s="24"/>
      <c r="P21" s="24"/>
      <c r="Q21" s="24"/>
      <c r="R21" s="24"/>
    </row>
    <row r="22" spans="1:18" s="377" customFormat="1">
      <c r="A22" s="322">
        <v>7</v>
      </c>
      <c r="B22" s="322" t="s">
        <v>684</v>
      </c>
      <c r="C22" s="322">
        <v>2246.6999999999998</v>
      </c>
      <c r="D22" s="323">
        <v>50</v>
      </c>
      <c r="E22" s="323">
        <v>26550</v>
      </c>
      <c r="F22" s="324">
        <f t="shared" si="1"/>
        <v>1327500</v>
      </c>
      <c r="G22" s="325">
        <f t="shared" si="0"/>
        <v>1.6487251795444443E-5</v>
      </c>
      <c r="H22" s="379"/>
      <c r="I22" s="24"/>
      <c r="J22" s="24"/>
      <c r="K22" s="24"/>
      <c r="L22" s="24"/>
      <c r="M22" s="24"/>
      <c r="N22" s="24"/>
      <c r="O22" s="24"/>
      <c r="P22" s="24"/>
      <c r="Q22" s="24"/>
      <c r="R22" s="24"/>
    </row>
    <row r="23" spans="1:18" s="377" customFormat="1">
      <c r="A23" s="322">
        <v>8</v>
      </c>
      <c r="B23" s="322" t="s">
        <v>685</v>
      </c>
      <c r="C23" s="322">
        <v>2246.8000000000002</v>
      </c>
      <c r="D23" s="323">
        <v>154000</v>
      </c>
      <c r="E23" s="323">
        <v>22750</v>
      </c>
      <c r="F23" s="324">
        <f t="shared" si="1"/>
        <v>3503500000</v>
      </c>
      <c r="G23" s="325">
        <f t="shared" si="0"/>
        <v>4.3512682987073142E-2</v>
      </c>
      <c r="H23" s="379"/>
      <c r="I23" s="24"/>
      <c r="J23" s="24"/>
      <c r="K23" s="24"/>
      <c r="L23" s="24"/>
      <c r="M23" s="24"/>
      <c r="N23" s="24"/>
      <c r="O23" s="24"/>
      <c r="P23" s="24"/>
      <c r="Q23" s="24"/>
      <c r="R23" s="24"/>
    </row>
    <row r="24" spans="1:18" s="377" customFormat="1">
      <c r="A24" s="322">
        <v>9</v>
      </c>
      <c r="B24" s="322" t="s">
        <v>686</v>
      </c>
      <c r="C24" s="322">
        <v>2246.9</v>
      </c>
      <c r="D24" s="323">
        <v>109000</v>
      </c>
      <c r="E24" s="323">
        <v>31000</v>
      </c>
      <c r="F24" s="324">
        <f t="shared" si="1"/>
        <v>3379000000</v>
      </c>
      <c r="G24" s="325">
        <f t="shared" si="0"/>
        <v>4.1966420954280048E-2</v>
      </c>
      <c r="H24" s="379"/>
      <c r="I24" s="24"/>
      <c r="J24" s="24"/>
      <c r="K24" s="24"/>
      <c r="L24" s="24"/>
      <c r="M24" s="24"/>
      <c r="N24" s="24"/>
      <c r="O24" s="24"/>
      <c r="P24" s="24"/>
      <c r="Q24" s="24"/>
      <c r="R24" s="24"/>
    </row>
    <row r="25" spans="1:18" s="377" customFormat="1">
      <c r="A25" s="322">
        <v>10</v>
      </c>
      <c r="B25" s="322" t="s">
        <v>687</v>
      </c>
      <c r="C25" s="350" t="s">
        <v>668</v>
      </c>
      <c r="D25" s="323">
        <v>408000</v>
      </c>
      <c r="E25" s="323">
        <v>15900</v>
      </c>
      <c r="F25" s="324">
        <f t="shared" si="1"/>
        <v>6487200000</v>
      </c>
      <c r="G25" s="325">
        <f t="shared" si="0"/>
        <v>8.0569566740043078E-2</v>
      </c>
      <c r="H25" s="379"/>
      <c r="I25" s="24"/>
      <c r="J25" s="24"/>
      <c r="K25" s="24"/>
      <c r="L25" s="24"/>
      <c r="M25" s="24"/>
      <c r="N25" s="24"/>
      <c r="O25" s="24"/>
      <c r="P25" s="24"/>
      <c r="Q25" s="24"/>
      <c r="R25" s="24"/>
    </row>
    <row r="26" spans="1:18" s="377" customFormat="1">
      <c r="A26" s="322">
        <v>11</v>
      </c>
      <c r="B26" s="322" t="s">
        <v>688</v>
      </c>
      <c r="C26" s="350" t="s">
        <v>669</v>
      </c>
      <c r="D26" s="323">
        <v>350000</v>
      </c>
      <c r="E26" s="323">
        <v>15150</v>
      </c>
      <c r="F26" s="324">
        <f t="shared" si="1"/>
        <v>5302500000</v>
      </c>
      <c r="G26" s="325">
        <f t="shared" si="0"/>
        <v>6.5855858866549266E-2</v>
      </c>
      <c r="H26" s="379"/>
      <c r="I26" s="24"/>
      <c r="J26" s="24"/>
      <c r="K26" s="24"/>
      <c r="L26" s="24"/>
      <c r="M26" s="24"/>
      <c r="N26" s="24"/>
      <c r="O26" s="24"/>
      <c r="P26" s="24"/>
      <c r="Q26" s="24"/>
      <c r="R26" s="24"/>
    </row>
    <row r="27" spans="1:18" s="377" customFormat="1">
      <c r="A27" s="322">
        <v>12</v>
      </c>
      <c r="B27" s="322" t="s">
        <v>689</v>
      </c>
      <c r="C27" s="350" t="s">
        <v>670</v>
      </c>
      <c r="D27" s="323">
        <v>139000</v>
      </c>
      <c r="E27" s="323">
        <v>24400</v>
      </c>
      <c r="F27" s="324">
        <f t="shared" si="1"/>
        <v>3391600000</v>
      </c>
      <c r="G27" s="325">
        <f t="shared" si="0"/>
        <v>4.2122910123863933E-2</v>
      </c>
      <c r="H27" s="379"/>
      <c r="I27" s="24"/>
      <c r="J27" s="24"/>
      <c r="K27" s="24"/>
      <c r="L27" s="24"/>
      <c r="M27" s="24"/>
      <c r="N27" s="24"/>
      <c r="O27" s="24"/>
      <c r="P27" s="24"/>
      <c r="Q27" s="24"/>
      <c r="R27" s="24"/>
    </row>
    <row r="28" spans="1:18" s="377" customFormat="1">
      <c r="A28" s="322">
        <v>13</v>
      </c>
      <c r="B28" s="322" t="s">
        <v>690</v>
      </c>
      <c r="C28" s="350" t="s">
        <v>671</v>
      </c>
      <c r="D28" s="323">
        <v>78000</v>
      </c>
      <c r="E28" s="323">
        <v>45600</v>
      </c>
      <c r="F28" s="324">
        <f t="shared" si="1"/>
        <v>3556800000</v>
      </c>
      <c r="G28" s="325">
        <f t="shared" si="0"/>
        <v>4.4174657013963683E-2</v>
      </c>
      <c r="H28" s="379"/>
      <c r="I28" s="24"/>
      <c r="J28" s="24"/>
      <c r="K28" s="24"/>
      <c r="L28" s="24"/>
      <c r="M28" s="24"/>
      <c r="N28" s="24"/>
      <c r="O28" s="24"/>
      <c r="P28" s="24"/>
      <c r="Q28" s="24"/>
      <c r="R28" s="24"/>
    </row>
    <row r="29" spans="1:18" s="377" customFormat="1">
      <c r="A29" s="322">
        <v>14</v>
      </c>
      <c r="B29" s="322" t="s">
        <v>691</v>
      </c>
      <c r="C29" s="350" t="s">
        <v>672</v>
      </c>
      <c r="D29" s="323">
        <v>267000</v>
      </c>
      <c r="E29" s="323">
        <v>22650</v>
      </c>
      <c r="F29" s="324">
        <f t="shared" si="1"/>
        <v>6047550000</v>
      </c>
      <c r="G29" s="325">
        <f t="shared" si="0"/>
        <v>7.510921250134843E-2</v>
      </c>
      <c r="H29" s="379"/>
      <c r="I29" s="24"/>
      <c r="J29" s="24"/>
      <c r="K29" s="24"/>
      <c r="L29" s="24"/>
      <c r="M29" s="24"/>
      <c r="N29" s="24"/>
      <c r="O29" s="24"/>
      <c r="P29" s="24"/>
      <c r="Q29" s="24"/>
      <c r="R29" s="24"/>
    </row>
    <row r="30" spans="1:18" s="377" customFormat="1">
      <c r="A30" s="322">
        <v>15</v>
      </c>
      <c r="B30" s="322" t="s">
        <v>692</v>
      </c>
      <c r="C30" s="350" t="s">
        <v>673</v>
      </c>
      <c r="D30" s="323">
        <v>114500</v>
      </c>
      <c r="E30" s="323">
        <v>34650</v>
      </c>
      <c r="F30" s="324">
        <f t="shared" si="1"/>
        <v>3967425000</v>
      </c>
      <c r="G30" s="325">
        <f t="shared" si="0"/>
        <v>4.9274527272724043E-2</v>
      </c>
      <c r="H30" s="379"/>
      <c r="I30" s="24"/>
      <c r="J30" s="24"/>
      <c r="K30" s="24"/>
      <c r="L30" s="24"/>
      <c r="M30" s="24"/>
      <c r="N30" s="24"/>
      <c r="O30" s="24"/>
      <c r="P30" s="24"/>
      <c r="Q30" s="24"/>
      <c r="R30" s="24"/>
    </row>
    <row r="31" spans="1:18" s="377" customFormat="1">
      <c r="A31" s="322">
        <v>16</v>
      </c>
      <c r="B31" s="322" t="s">
        <v>693</v>
      </c>
      <c r="C31" s="350" t="s">
        <v>674</v>
      </c>
      <c r="D31" s="323">
        <v>184000</v>
      </c>
      <c r="E31" s="323">
        <v>39600</v>
      </c>
      <c r="F31" s="324">
        <f t="shared" si="1"/>
        <v>7286400000</v>
      </c>
      <c r="G31" s="325">
        <f t="shared" si="0"/>
        <v>9.0495451210791999E-2</v>
      </c>
      <c r="H31" s="379"/>
      <c r="I31" s="24"/>
      <c r="J31" s="24"/>
      <c r="K31" s="24"/>
      <c r="L31" s="24"/>
      <c r="M31" s="24"/>
      <c r="N31" s="24"/>
      <c r="O31" s="24"/>
      <c r="P31" s="24"/>
      <c r="Q31" s="24"/>
      <c r="R31" s="24"/>
    </row>
    <row r="32" spans="1:18" s="377" customFormat="1">
      <c r="A32" s="322">
        <v>17</v>
      </c>
      <c r="B32" s="322" t="s">
        <v>694</v>
      </c>
      <c r="C32" s="350" t="s">
        <v>675</v>
      </c>
      <c r="D32" s="323">
        <v>41666</v>
      </c>
      <c r="E32" s="323">
        <v>18250</v>
      </c>
      <c r="F32" s="324">
        <f t="shared" si="1"/>
        <v>760404500</v>
      </c>
      <c r="G32" s="325">
        <f t="shared" si="0"/>
        <v>9.4440530756226236E-3</v>
      </c>
      <c r="H32" s="379"/>
      <c r="I32" s="24"/>
      <c r="J32" s="24"/>
      <c r="K32" s="24"/>
      <c r="L32" s="24"/>
      <c r="M32" s="24"/>
      <c r="N32" s="24"/>
      <c r="O32" s="24"/>
      <c r="P32" s="24"/>
      <c r="Q32" s="24"/>
      <c r="R32" s="24"/>
    </row>
    <row r="33" spans="1:18" s="377" customFormat="1">
      <c r="A33" s="322">
        <v>18</v>
      </c>
      <c r="B33" s="322" t="s">
        <v>695</v>
      </c>
      <c r="C33" s="350" t="s">
        <v>676</v>
      </c>
      <c r="D33" s="323">
        <v>39000</v>
      </c>
      <c r="E33" s="323">
        <v>90400</v>
      </c>
      <c r="F33" s="324">
        <f t="shared" si="1"/>
        <v>3525600000</v>
      </c>
      <c r="G33" s="325">
        <f t="shared" si="0"/>
        <v>4.3787160022613125E-2</v>
      </c>
      <c r="H33" s="379"/>
      <c r="I33" s="24"/>
      <c r="J33" s="24"/>
      <c r="K33" s="24"/>
      <c r="L33" s="24"/>
      <c r="M33" s="24"/>
      <c r="N33" s="24"/>
      <c r="O33" s="24"/>
      <c r="P33" s="24"/>
      <c r="Q33" s="24"/>
      <c r="R33" s="24"/>
    </row>
    <row r="34" spans="1:18" s="377" customFormat="1">
      <c r="A34" s="322">
        <v>19</v>
      </c>
      <c r="B34" s="322" t="s">
        <v>696</v>
      </c>
      <c r="C34" s="350" t="s">
        <v>677</v>
      </c>
      <c r="D34" s="323">
        <v>37000</v>
      </c>
      <c r="E34" s="323">
        <v>66200</v>
      </c>
      <c r="F34" s="324">
        <f t="shared" si="1"/>
        <v>2449400000</v>
      </c>
      <c r="G34" s="325">
        <f t="shared" si="0"/>
        <v>3.0420997776091613E-2</v>
      </c>
      <c r="H34" s="379"/>
      <c r="I34" s="24"/>
      <c r="J34" s="24"/>
      <c r="K34" s="24"/>
      <c r="L34" s="24"/>
      <c r="M34" s="24"/>
      <c r="N34" s="24"/>
      <c r="O34" s="24"/>
      <c r="P34" s="24"/>
      <c r="Q34" s="24"/>
      <c r="R34" s="24"/>
    </row>
    <row r="35" spans="1:18" s="377" customFormat="1" ht="26.4">
      <c r="A35" s="320"/>
      <c r="B35" s="320" t="s">
        <v>341</v>
      </c>
      <c r="C35" s="350" t="s">
        <v>652</v>
      </c>
      <c r="D35" s="321">
        <f>SUM(D16:D34)</f>
        <v>2403076</v>
      </c>
      <c r="E35" s="321"/>
      <c r="F35" s="321">
        <f>SUM(F16:F34)</f>
        <v>69461264000</v>
      </c>
      <c r="G35" s="325">
        <f>SUM(G16:G34)</f>
        <v>0.8626932953656048</v>
      </c>
      <c r="H35" s="379"/>
      <c r="I35" s="24"/>
      <c r="J35" s="24"/>
      <c r="K35" s="24"/>
      <c r="L35" s="24"/>
      <c r="M35" s="24"/>
      <c r="N35" s="24"/>
      <c r="O35" s="24"/>
      <c r="P35" s="24"/>
      <c r="Q35" s="24"/>
      <c r="R35" s="24"/>
    </row>
    <row r="36" spans="1:18" s="383" customFormat="1" ht="79.2">
      <c r="A36" s="320" t="s">
        <v>133</v>
      </c>
      <c r="B36" s="320" t="s">
        <v>559</v>
      </c>
      <c r="C36" s="320">
        <v>2248</v>
      </c>
      <c r="D36" s="321"/>
      <c r="E36" s="321"/>
      <c r="F36" s="321"/>
      <c r="G36" s="325"/>
      <c r="H36" s="379"/>
      <c r="I36" s="24"/>
      <c r="J36" s="24"/>
      <c r="K36" s="24"/>
      <c r="L36" s="24"/>
      <c r="M36" s="24"/>
      <c r="N36" s="24"/>
      <c r="O36" s="24"/>
      <c r="P36" s="24"/>
      <c r="Q36" s="24"/>
      <c r="R36" s="24"/>
    </row>
    <row r="37" spans="1:18" s="383" customFormat="1" ht="26.4">
      <c r="A37" s="322"/>
      <c r="B37" s="322" t="s">
        <v>342</v>
      </c>
      <c r="C37" s="322">
        <v>2249</v>
      </c>
      <c r="D37" s="324"/>
      <c r="E37" s="324"/>
      <c r="F37" s="324"/>
      <c r="G37" s="325"/>
      <c r="H37" s="379"/>
      <c r="I37" s="24"/>
      <c r="J37" s="24"/>
      <c r="K37" s="24"/>
      <c r="L37" s="24"/>
      <c r="M37" s="24"/>
      <c r="N37" s="24"/>
      <c r="O37" s="24"/>
      <c r="P37" s="24"/>
      <c r="Q37" s="24"/>
      <c r="R37" s="24"/>
    </row>
    <row r="38" spans="1:18" s="377" customFormat="1" ht="26.4">
      <c r="A38" s="320"/>
      <c r="B38" s="320" t="s">
        <v>343</v>
      </c>
      <c r="C38" s="320">
        <v>2250</v>
      </c>
      <c r="D38" s="321">
        <f>D35</f>
        <v>2403076</v>
      </c>
      <c r="E38" s="321"/>
      <c r="F38" s="321">
        <f>F35</f>
        <v>69461264000</v>
      </c>
      <c r="G38" s="325">
        <f>F38/$F$64</f>
        <v>0.8626932953656048</v>
      </c>
      <c r="I38" s="24"/>
      <c r="J38" s="24"/>
      <c r="K38" s="24"/>
      <c r="L38" s="24"/>
      <c r="M38" s="24"/>
      <c r="N38" s="24"/>
      <c r="O38" s="24"/>
      <c r="P38" s="24"/>
      <c r="Q38" s="24"/>
      <c r="R38" s="24"/>
    </row>
    <row r="39" spans="1:18" s="383" customFormat="1" ht="26.4">
      <c r="A39" s="320" t="s">
        <v>133</v>
      </c>
      <c r="B39" s="320" t="s">
        <v>344</v>
      </c>
      <c r="C39" s="320">
        <v>2251</v>
      </c>
      <c r="D39" s="321"/>
      <c r="E39" s="321"/>
      <c r="F39" s="321"/>
      <c r="G39" s="325"/>
      <c r="I39" s="24"/>
      <c r="J39" s="24"/>
      <c r="K39" s="24"/>
      <c r="L39" s="24"/>
      <c r="M39" s="24"/>
      <c r="N39" s="24"/>
      <c r="O39" s="24"/>
      <c r="P39" s="24"/>
      <c r="Q39" s="24"/>
      <c r="R39" s="24"/>
    </row>
    <row r="40" spans="1:18" s="383" customFormat="1" ht="26.4">
      <c r="A40" s="322"/>
      <c r="B40" s="320" t="s">
        <v>341</v>
      </c>
      <c r="C40" s="322">
        <v>2252</v>
      </c>
      <c r="D40" s="321"/>
      <c r="E40" s="324"/>
      <c r="F40" s="321"/>
      <c r="G40" s="325"/>
      <c r="I40" s="24"/>
      <c r="J40" s="24"/>
      <c r="K40" s="24"/>
      <c r="L40" s="24"/>
      <c r="M40" s="24"/>
      <c r="N40" s="24"/>
      <c r="O40" s="24"/>
      <c r="P40" s="24"/>
      <c r="Q40" s="24"/>
      <c r="R40" s="24"/>
    </row>
    <row r="41" spans="1:18" s="377" customFormat="1" ht="26.4">
      <c r="A41" s="320" t="s">
        <v>260</v>
      </c>
      <c r="B41" s="320" t="s">
        <v>345</v>
      </c>
      <c r="C41" s="320">
        <v>2253</v>
      </c>
      <c r="D41" s="321"/>
      <c r="E41" s="321"/>
      <c r="F41" s="321"/>
      <c r="G41" s="325"/>
      <c r="I41" s="24"/>
      <c r="J41" s="24"/>
      <c r="K41" s="24"/>
      <c r="L41" s="24"/>
      <c r="M41" s="266"/>
      <c r="N41" s="266"/>
      <c r="O41" s="266"/>
      <c r="P41" s="266"/>
      <c r="Q41" s="24"/>
      <c r="R41" s="24"/>
    </row>
    <row r="42" spans="1:18" s="383" customFormat="1" ht="26.4">
      <c r="A42" s="322" t="s">
        <v>259</v>
      </c>
      <c r="B42" s="322" t="s">
        <v>660</v>
      </c>
      <c r="C42" s="322">
        <v>2253.1</v>
      </c>
      <c r="D42" s="324">
        <v>98000</v>
      </c>
      <c r="E42" s="324">
        <v>8975</v>
      </c>
      <c r="F42" s="324">
        <f>E42*D42</f>
        <v>879550000</v>
      </c>
      <c r="G42" s="325">
        <f>F42/$F$64</f>
        <v>1.0923813421230251E-2</v>
      </c>
      <c r="I42" s="24"/>
      <c r="J42" s="24"/>
      <c r="K42" s="24"/>
      <c r="L42" s="24"/>
      <c r="M42" s="24"/>
      <c r="N42" s="24"/>
      <c r="O42" s="24"/>
      <c r="P42" s="24"/>
      <c r="Q42" s="24"/>
      <c r="R42" s="24"/>
    </row>
    <row r="43" spans="1:18" s="377" customFormat="1" ht="26.4">
      <c r="A43" s="320"/>
      <c r="B43" s="320" t="s">
        <v>341</v>
      </c>
      <c r="C43" s="320">
        <v>2254</v>
      </c>
      <c r="D43" s="321"/>
      <c r="E43" s="321"/>
      <c r="F43" s="321"/>
      <c r="G43" s="325"/>
      <c r="I43" s="24"/>
      <c r="J43" s="24"/>
      <c r="K43" s="24"/>
      <c r="L43" s="24"/>
      <c r="M43" s="24"/>
      <c r="N43" s="24"/>
      <c r="O43" s="24"/>
      <c r="P43" s="24"/>
      <c r="Q43" s="24"/>
      <c r="R43" s="24"/>
    </row>
    <row r="44" spans="1:18" s="377" customFormat="1" ht="26.4">
      <c r="A44" s="320"/>
      <c r="B44" s="320" t="s">
        <v>346</v>
      </c>
      <c r="C44" s="320">
        <v>2255</v>
      </c>
      <c r="D44" s="321">
        <f>D38+D42</f>
        <v>2501076</v>
      </c>
      <c r="E44" s="321"/>
      <c r="F44" s="321">
        <f>F38+F42</f>
        <v>70340814000</v>
      </c>
      <c r="G44" s="326">
        <f>G42+G38</f>
        <v>0.87361710878683507</v>
      </c>
      <c r="I44" s="24"/>
      <c r="J44" s="24"/>
      <c r="K44" s="24"/>
      <c r="L44" s="24"/>
      <c r="M44" s="24"/>
      <c r="N44" s="24"/>
      <c r="O44" s="24"/>
      <c r="P44" s="24"/>
      <c r="Q44" s="24"/>
      <c r="R44" s="24"/>
    </row>
    <row r="45" spans="1:18" s="383" customFormat="1" ht="26.4">
      <c r="A45" s="320" t="s">
        <v>261</v>
      </c>
      <c r="B45" s="320" t="s">
        <v>347</v>
      </c>
      <c r="C45" s="320">
        <v>2256</v>
      </c>
      <c r="D45" s="321"/>
      <c r="E45" s="321"/>
      <c r="F45" s="321"/>
      <c r="G45" s="325"/>
      <c r="I45" s="24"/>
      <c r="J45" s="24"/>
      <c r="K45" s="24"/>
      <c r="L45" s="24"/>
      <c r="M45" s="266"/>
      <c r="N45" s="266"/>
      <c r="O45" s="266"/>
      <c r="P45" s="266"/>
      <c r="Q45" s="24"/>
      <c r="R45" s="24"/>
    </row>
    <row r="46" spans="1:18" s="383" customFormat="1" ht="26.4">
      <c r="A46" s="322">
        <v>1</v>
      </c>
      <c r="B46" s="322" t="s">
        <v>443</v>
      </c>
      <c r="C46" s="322">
        <v>2256.1</v>
      </c>
      <c r="D46" s="324" t="s">
        <v>460</v>
      </c>
      <c r="E46" s="324" t="s">
        <v>460</v>
      </c>
      <c r="F46" s="324"/>
      <c r="G46" s="325"/>
      <c r="I46" s="24"/>
      <c r="J46" s="24"/>
      <c r="K46" s="24"/>
      <c r="L46" s="24"/>
      <c r="M46" s="24"/>
      <c r="N46" s="24"/>
      <c r="O46" s="24"/>
      <c r="P46" s="24"/>
      <c r="Q46" s="24"/>
      <c r="R46" s="24"/>
    </row>
    <row r="47" spans="1:18" s="377" customFormat="1" ht="26.4">
      <c r="A47" s="322">
        <v>2</v>
      </c>
      <c r="B47" s="322" t="s">
        <v>473</v>
      </c>
      <c r="C47" s="322">
        <v>2256.1999999999998</v>
      </c>
      <c r="D47" s="324" t="s">
        <v>460</v>
      </c>
      <c r="E47" s="324" t="s">
        <v>460</v>
      </c>
      <c r="F47" s="324"/>
      <c r="G47" s="325"/>
      <c r="I47" s="24"/>
      <c r="J47" s="24"/>
      <c r="K47" s="24"/>
      <c r="L47" s="24"/>
      <c r="M47" s="24"/>
      <c r="N47" s="24"/>
      <c r="O47" s="266"/>
      <c r="P47" s="266"/>
      <c r="Q47" s="24"/>
      <c r="R47" s="24"/>
    </row>
    <row r="48" spans="1:18" s="377" customFormat="1" ht="26.4">
      <c r="A48" s="322">
        <v>3</v>
      </c>
      <c r="B48" s="322" t="s">
        <v>444</v>
      </c>
      <c r="C48" s="322">
        <v>2256.3000000000002</v>
      </c>
      <c r="D48" s="324" t="s">
        <v>460</v>
      </c>
      <c r="E48" s="324" t="s">
        <v>460</v>
      </c>
      <c r="F48" s="324"/>
      <c r="G48" s="325"/>
      <c r="I48" s="24"/>
      <c r="J48" s="24"/>
      <c r="K48" s="24"/>
      <c r="L48" s="24"/>
      <c r="M48" s="24"/>
      <c r="N48" s="24"/>
      <c r="O48" s="266"/>
      <c r="P48" s="266"/>
      <c r="Q48" s="24"/>
      <c r="R48" s="24"/>
    </row>
    <row r="49" spans="1:18" s="377" customFormat="1" ht="26.4">
      <c r="A49" s="322">
        <v>4</v>
      </c>
      <c r="B49" s="322" t="s">
        <v>560</v>
      </c>
      <c r="C49" s="322">
        <v>2256.4</v>
      </c>
      <c r="D49" s="324" t="s">
        <v>460</v>
      </c>
      <c r="E49" s="324" t="s">
        <v>460</v>
      </c>
      <c r="F49" s="324"/>
      <c r="G49" s="325"/>
      <c r="I49" s="24"/>
      <c r="J49" s="24"/>
      <c r="K49" s="24"/>
      <c r="L49" s="24"/>
      <c r="M49" s="24"/>
      <c r="N49" s="24"/>
      <c r="O49" s="24"/>
      <c r="P49" s="24"/>
      <c r="Q49" s="24"/>
      <c r="R49" s="24"/>
    </row>
    <row r="50" spans="1:18" s="377" customFormat="1" ht="39.6">
      <c r="A50" s="322">
        <v>5</v>
      </c>
      <c r="B50" s="322" t="s">
        <v>445</v>
      </c>
      <c r="C50" s="322">
        <v>2256.5</v>
      </c>
      <c r="D50" s="324" t="s">
        <v>460</v>
      </c>
      <c r="E50" s="324" t="s">
        <v>460</v>
      </c>
      <c r="F50" s="324">
        <v>6650075000</v>
      </c>
      <c r="G50" s="325">
        <f>F50/$F$64</f>
        <v>8.2592437652421996E-2</v>
      </c>
      <c r="I50" s="24"/>
      <c r="J50" s="24"/>
      <c r="K50" s="24"/>
      <c r="L50" s="24"/>
      <c r="M50" s="24"/>
      <c r="N50" s="24"/>
      <c r="O50" s="24"/>
      <c r="P50" s="24"/>
      <c r="Q50" s="24"/>
      <c r="R50" s="24"/>
    </row>
    <row r="51" spans="1:18" s="377" customFormat="1" ht="26.4">
      <c r="A51" s="322">
        <v>6</v>
      </c>
      <c r="B51" s="322" t="s">
        <v>446</v>
      </c>
      <c r="C51" s="322">
        <v>2256.6</v>
      </c>
      <c r="D51" s="324" t="s">
        <v>460</v>
      </c>
      <c r="E51" s="324" t="s">
        <v>460</v>
      </c>
      <c r="F51" s="324"/>
      <c r="G51" s="325"/>
      <c r="I51" s="24"/>
      <c r="J51" s="24"/>
      <c r="K51" s="24"/>
      <c r="L51" s="24"/>
      <c r="M51" s="24"/>
      <c r="N51" s="24"/>
      <c r="O51" s="24"/>
      <c r="P51" s="24"/>
      <c r="Q51" s="24"/>
      <c r="R51" s="24"/>
    </row>
    <row r="52" spans="1:18" s="377" customFormat="1" ht="26.4">
      <c r="A52" s="322">
        <v>7</v>
      </c>
      <c r="B52" s="322" t="s">
        <v>448</v>
      </c>
      <c r="C52" s="322">
        <v>2256.6999999999998</v>
      </c>
      <c r="D52" s="324" t="s">
        <v>460</v>
      </c>
      <c r="E52" s="324" t="s">
        <v>460</v>
      </c>
      <c r="F52" s="324"/>
      <c r="G52" s="325"/>
      <c r="I52" s="24"/>
      <c r="J52" s="24"/>
      <c r="K52" s="24"/>
      <c r="L52" s="24"/>
      <c r="M52" s="24"/>
      <c r="N52" s="24"/>
      <c r="O52" s="24"/>
      <c r="P52" s="24"/>
      <c r="Q52" s="24"/>
      <c r="R52" s="24"/>
    </row>
    <row r="53" spans="1:18" s="377" customFormat="1" ht="26.4">
      <c r="A53" s="320"/>
      <c r="B53" s="320" t="s">
        <v>449</v>
      </c>
      <c r="C53" s="320">
        <v>2257</v>
      </c>
      <c r="D53" s="321" t="s">
        <v>460</v>
      </c>
      <c r="E53" s="321" t="s">
        <v>460</v>
      </c>
      <c r="F53" s="425">
        <f>SUM(F46:F52)</f>
        <v>6650075000</v>
      </c>
      <c r="G53" s="325">
        <f t="shared" ref="G53:G63" si="2">F53/$F$64</f>
        <v>8.2592437652421996E-2</v>
      </c>
      <c r="I53" s="24"/>
      <c r="J53" s="24"/>
      <c r="K53" s="24"/>
      <c r="L53" s="24"/>
      <c r="M53" s="24"/>
      <c r="N53" s="24"/>
      <c r="O53" s="24"/>
      <c r="P53" s="24"/>
      <c r="Q53" s="24"/>
      <c r="R53" s="24"/>
    </row>
    <row r="54" spans="1:18" s="383" customFormat="1" ht="26.4">
      <c r="A54" s="320" t="s">
        <v>262</v>
      </c>
      <c r="B54" s="320" t="s">
        <v>450</v>
      </c>
      <c r="C54" s="320">
        <v>2258</v>
      </c>
      <c r="D54" s="321" t="s">
        <v>460</v>
      </c>
      <c r="E54" s="321" t="s">
        <v>460</v>
      </c>
      <c r="F54" s="425"/>
      <c r="G54" s="325"/>
      <c r="I54" s="24"/>
      <c r="J54" s="24"/>
      <c r="K54" s="24"/>
      <c r="L54" s="24"/>
      <c r="M54" s="24"/>
      <c r="N54" s="24"/>
      <c r="O54" s="266"/>
      <c r="P54" s="266"/>
      <c r="Q54" s="24"/>
      <c r="R54" s="24"/>
    </row>
    <row r="55" spans="1:18" s="383" customFormat="1" ht="26.4">
      <c r="A55" s="322">
        <v>1</v>
      </c>
      <c r="B55" s="322" t="s">
        <v>392</v>
      </c>
      <c r="C55" s="322">
        <v>2259</v>
      </c>
      <c r="D55" s="324" t="s">
        <v>460</v>
      </c>
      <c r="E55" s="324" t="s">
        <v>460</v>
      </c>
      <c r="F55" s="426">
        <f>SUM(F56:F59)</f>
        <v>3525865185</v>
      </c>
      <c r="G55" s="325">
        <f t="shared" si="2"/>
        <v>4.3790453560742973E-2</v>
      </c>
      <c r="I55" s="24"/>
      <c r="J55" s="24"/>
      <c r="K55" s="24"/>
      <c r="L55" s="24"/>
      <c r="M55" s="24"/>
      <c r="N55" s="24"/>
      <c r="O55" s="266"/>
      <c r="P55" s="266"/>
      <c r="Q55" s="24"/>
      <c r="R55" s="24"/>
    </row>
    <row r="56" spans="1:18" s="377" customFormat="1" ht="26.4">
      <c r="A56" s="322">
        <v>1.1000000000000001</v>
      </c>
      <c r="B56" s="322" t="s">
        <v>542</v>
      </c>
      <c r="C56" s="322">
        <v>2259.1</v>
      </c>
      <c r="D56" s="324"/>
      <c r="E56" s="324"/>
      <c r="F56" s="426">
        <v>3127036253</v>
      </c>
      <c r="G56" s="325">
        <f t="shared" si="2"/>
        <v>3.8837087816718727E-2</v>
      </c>
      <c r="I56" s="266"/>
      <c r="J56" s="266"/>
      <c r="K56" s="24"/>
      <c r="L56" s="24"/>
      <c r="M56" s="24"/>
      <c r="N56" s="24"/>
      <c r="O56" s="266"/>
      <c r="P56" s="266"/>
      <c r="Q56" s="24"/>
      <c r="R56" s="24"/>
    </row>
    <row r="57" spans="1:18" s="377" customFormat="1" ht="26.4">
      <c r="A57" s="322">
        <v>1.2</v>
      </c>
      <c r="B57" s="322" t="s">
        <v>452</v>
      </c>
      <c r="C57" s="322">
        <v>2259.1999999999998</v>
      </c>
      <c r="D57" s="324" t="s">
        <v>460</v>
      </c>
      <c r="E57" s="324" t="s">
        <v>460</v>
      </c>
      <c r="F57" s="426">
        <v>398828932</v>
      </c>
      <c r="G57" s="325">
        <f t="shared" si="2"/>
        <v>4.953365744024248E-3</v>
      </c>
      <c r="I57" s="24"/>
      <c r="J57" s="24"/>
      <c r="K57" s="24"/>
      <c r="L57" s="24"/>
      <c r="M57" s="24"/>
      <c r="N57" s="24"/>
      <c r="O57" s="266"/>
      <c r="P57" s="266"/>
      <c r="Q57" s="24"/>
      <c r="R57" s="24"/>
    </row>
    <row r="58" spans="1:18" s="377" customFormat="1" ht="39.6">
      <c r="A58" s="322">
        <v>1.3</v>
      </c>
      <c r="B58" s="322" t="s">
        <v>476</v>
      </c>
      <c r="C58" s="322">
        <v>2259.3000000000002</v>
      </c>
      <c r="D58" s="324"/>
      <c r="E58" s="324"/>
      <c r="F58" s="426"/>
      <c r="G58" s="325"/>
      <c r="I58" s="24"/>
      <c r="J58" s="24"/>
      <c r="K58" s="24"/>
      <c r="L58" s="24"/>
      <c r="M58" s="24"/>
      <c r="N58" s="24"/>
      <c r="O58" s="266"/>
      <c r="P58" s="266"/>
      <c r="Q58" s="24"/>
      <c r="R58" s="24"/>
    </row>
    <row r="59" spans="1:18" s="377" customFormat="1" ht="39.6">
      <c r="A59" s="322">
        <v>1.4</v>
      </c>
      <c r="B59" s="322" t="s">
        <v>451</v>
      </c>
      <c r="C59" s="322">
        <v>2259.4</v>
      </c>
      <c r="D59" s="324"/>
      <c r="E59" s="324"/>
      <c r="F59" s="426"/>
      <c r="G59" s="325"/>
      <c r="I59" s="24"/>
      <c r="J59" s="24"/>
      <c r="K59" s="24"/>
      <c r="L59" s="24"/>
      <c r="M59" s="24"/>
      <c r="N59" s="24"/>
      <c r="O59" s="266"/>
      <c r="P59" s="266"/>
      <c r="Q59" s="24"/>
      <c r="R59" s="24"/>
    </row>
    <row r="60" spans="1:18" s="377" customFormat="1" ht="39.6">
      <c r="A60" s="322">
        <v>2</v>
      </c>
      <c r="B60" s="322" t="s">
        <v>561</v>
      </c>
      <c r="C60" s="322"/>
      <c r="D60" s="324"/>
      <c r="E60" s="324"/>
      <c r="F60" s="426"/>
      <c r="G60" s="325"/>
      <c r="I60" s="24"/>
      <c r="J60" s="24"/>
      <c r="K60" s="24"/>
      <c r="L60" s="24"/>
      <c r="M60" s="24"/>
      <c r="N60" s="24"/>
      <c r="O60" s="266"/>
      <c r="P60" s="266"/>
      <c r="Q60" s="24"/>
      <c r="R60" s="24"/>
    </row>
    <row r="61" spans="1:18" s="377" customFormat="1" ht="26.4">
      <c r="A61" s="322">
        <v>3</v>
      </c>
      <c r="B61" s="322" t="s">
        <v>447</v>
      </c>
      <c r="C61" s="322">
        <v>2260</v>
      </c>
      <c r="D61" s="324" t="s">
        <v>460</v>
      </c>
      <c r="E61" s="324" t="s">
        <v>460</v>
      </c>
      <c r="F61" s="426"/>
      <c r="G61" s="325"/>
      <c r="I61" s="24"/>
      <c r="J61" s="24"/>
      <c r="K61" s="24"/>
      <c r="L61" s="24"/>
      <c r="M61" s="24"/>
      <c r="N61" s="24"/>
      <c r="O61" s="266"/>
      <c r="P61" s="266"/>
      <c r="Q61" s="24"/>
      <c r="R61" s="24"/>
    </row>
    <row r="62" spans="1:18" s="377" customFormat="1" ht="26.4">
      <c r="A62" s="322">
        <v>4</v>
      </c>
      <c r="B62" s="322" t="s">
        <v>453</v>
      </c>
      <c r="C62" s="322">
        <v>2261</v>
      </c>
      <c r="D62" s="324" t="s">
        <v>460</v>
      </c>
      <c r="E62" s="324" t="s">
        <v>460</v>
      </c>
      <c r="F62" s="426"/>
      <c r="G62" s="325"/>
      <c r="I62" s="24"/>
      <c r="J62" s="24"/>
      <c r="K62" s="24"/>
      <c r="L62" s="24"/>
      <c r="M62" s="24"/>
      <c r="N62" s="24"/>
      <c r="O62" s="266"/>
      <c r="P62" s="266"/>
      <c r="Q62" s="24"/>
      <c r="R62" s="24"/>
    </row>
    <row r="63" spans="1:18" s="377" customFormat="1" ht="26.4">
      <c r="A63" s="322">
        <v>5</v>
      </c>
      <c r="B63" s="322" t="s">
        <v>449</v>
      </c>
      <c r="C63" s="322">
        <v>2262</v>
      </c>
      <c r="D63" s="324"/>
      <c r="E63" s="324"/>
      <c r="F63" s="425">
        <f>F55+F60</f>
        <v>3525865185</v>
      </c>
      <c r="G63" s="325">
        <f t="shared" si="2"/>
        <v>4.3790453560742973E-2</v>
      </c>
      <c r="I63" s="24"/>
      <c r="J63" s="24"/>
      <c r="K63" s="24"/>
      <c r="L63" s="24"/>
      <c r="M63" s="24"/>
      <c r="N63" s="24"/>
      <c r="O63" s="266"/>
      <c r="P63" s="266"/>
      <c r="Q63" s="24"/>
      <c r="R63" s="24"/>
    </row>
    <row r="64" spans="1:18" s="377" customFormat="1" ht="26.4">
      <c r="A64" s="320" t="s">
        <v>142</v>
      </c>
      <c r="B64" s="320" t="s">
        <v>454</v>
      </c>
      <c r="C64" s="320">
        <v>2263</v>
      </c>
      <c r="D64" s="321"/>
      <c r="E64" s="321"/>
      <c r="F64" s="425">
        <f>F63+F53+F44</f>
        <v>80516754185</v>
      </c>
      <c r="G64" s="325">
        <v>1</v>
      </c>
      <c r="I64" s="24"/>
      <c r="J64" s="24"/>
      <c r="K64" s="24"/>
      <c r="L64" s="24"/>
      <c r="M64" s="24"/>
      <c r="N64" s="24"/>
      <c r="O64" s="266"/>
      <c r="P64" s="266"/>
      <c r="Q64" s="24"/>
      <c r="R64" s="24"/>
    </row>
    <row r="65" spans="1:18" s="383" customFormat="1">
      <c r="A65" s="327"/>
      <c r="B65" s="327"/>
      <c r="C65" s="327"/>
      <c r="D65" s="328"/>
      <c r="E65" s="328"/>
      <c r="F65" s="329"/>
      <c r="G65" s="330"/>
      <c r="I65" s="24"/>
      <c r="J65" s="24"/>
      <c r="K65" s="24"/>
      <c r="L65" s="24"/>
      <c r="M65" s="24"/>
      <c r="N65" s="24"/>
      <c r="O65" s="266"/>
      <c r="P65" s="266"/>
      <c r="Q65" s="24"/>
      <c r="R65" s="24"/>
    </row>
    <row r="66" spans="1:18" s="383" customFormat="1">
      <c r="A66" s="331"/>
      <c r="B66" s="332"/>
      <c r="C66" s="332"/>
      <c r="D66" s="332"/>
      <c r="E66" s="332"/>
      <c r="F66" s="332"/>
      <c r="G66" s="332"/>
      <c r="I66" s="24"/>
      <c r="J66" s="24"/>
      <c r="K66" s="24"/>
      <c r="L66" s="24"/>
      <c r="M66" s="24"/>
      <c r="N66" s="24"/>
      <c r="O66" s="24"/>
      <c r="P66" s="24"/>
      <c r="Q66" s="24"/>
      <c r="R66" s="24"/>
    </row>
    <row r="67" spans="1:18" s="34" customFormat="1" ht="13.2">
      <c r="A67" s="333"/>
      <c r="B67" s="332"/>
      <c r="C67" s="332"/>
      <c r="D67" s="332"/>
      <c r="E67" s="332"/>
      <c r="F67" s="332"/>
      <c r="G67" s="332"/>
      <c r="H67" s="332"/>
      <c r="I67" s="24"/>
      <c r="J67" s="24"/>
      <c r="K67" s="24"/>
      <c r="L67" s="24"/>
      <c r="M67" s="24"/>
      <c r="N67" s="24"/>
      <c r="O67" s="24"/>
      <c r="P67" s="24"/>
      <c r="Q67" s="24"/>
      <c r="R67" s="24"/>
    </row>
    <row r="68" spans="1:18" s="34" customFormat="1" ht="13.2">
      <c r="A68" s="25" t="str">
        <f>BCKetQuaHoatDong_06028!A55</f>
        <v>Đại diện được ủy quyền của Ngân hàng giám sát</v>
      </c>
      <c r="B68" s="258"/>
      <c r="C68" s="26"/>
      <c r="D68" s="332"/>
      <c r="E68" s="27" t="str">
        <f>BCKetQuaHoatDong_06028!D55</f>
        <v>Đại diện được ủy quyền của Công ty quản lý Quỹ</v>
      </c>
      <c r="F68" s="27"/>
      <c r="G68" s="258"/>
      <c r="H68" s="332"/>
      <c r="I68" s="24"/>
      <c r="J68" s="24"/>
      <c r="K68" s="24"/>
      <c r="L68" s="24"/>
      <c r="M68" s="24"/>
      <c r="N68" s="24"/>
      <c r="O68" s="24"/>
      <c r="P68" s="24"/>
      <c r="Q68" s="24"/>
      <c r="R68" s="24"/>
    </row>
    <row r="69" spans="1:18" s="34" customFormat="1" ht="13.2">
      <c r="A69" s="272" t="s">
        <v>176</v>
      </c>
      <c r="B69" s="258"/>
      <c r="C69" s="26"/>
      <c r="D69" s="332"/>
      <c r="E69" s="273" t="s">
        <v>177</v>
      </c>
      <c r="F69" s="273"/>
      <c r="G69" s="258"/>
      <c r="H69" s="258"/>
      <c r="I69" s="24"/>
      <c r="J69" s="24"/>
      <c r="K69" s="24"/>
      <c r="L69" s="24"/>
      <c r="M69" s="24"/>
      <c r="N69" s="24"/>
      <c r="O69" s="24"/>
      <c r="P69" s="24"/>
      <c r="Q69" s="24"/>
      <c r="R69" s="24"/>
    </row>
    <row r="70" spans="1:18" s="34" customFormat="1" ht="13.2">
      <c r="A70" s="258"/>
      <c r="B70" s="258"/>
      <c r="C70" s="26"/>
      <c r="D70" s="332"/>
      <c r="E70" s="26"/>
      <c r="F70" s="26"/>
      <c r="G70" s="258"/>
      <c r="H70" s="258"/>
      <c r="I70" s="24"/>
      <c r="J70" s="24"/>
      <c r="K70" s="24"/>
      <c r="L70" s="24"/>
      <c r="M70" s="24"/>
      <c r="N70" s="24"/>
      <c r="O70" s="24"/>
      <c r="P70" s="24"/>
      <c r="Q70" s="24"/>
      <c r="R70" s="24"/>
    </row>
    <row r="71" spans="1:18" s="34" customFormat="1" ht="13.2">
      <c r="A71" s="258"/>
      <c r="B71" s="258"/>
      <c r="C71" s="26"/>
      <c r="D71" s="332"/>
      <c r="E71" s="26"/>
      <c r="F71" s="26"/>
      <c r="G71" s="258"/>
      <c r="H71" s="258"/>
      <c r="I71" s="24"/>
      <c r="J71" s="24"/>
      <c r="K71" s="24"/>
      <c r="L71" s="24"/>
      <c r="M71" s="24"/>
      <c r="N71" s="24"/>
      <c r="O71" s="24"/>
      <c r="P71" s="24"/>
      <c r="Q71" s="24"/>
      <c r="R71" s="24"/>
    </row>
    <row r="72" spans="1:18" s="34" customFormat="1" ht="13.2">
      <c r="A72" s="258"/>
      <c r="B72" s="258"/>
      <c r="C72" s="26"/>
      <c r="D72" s="332"/>
      <c r="E72" s="26"/>
      <c r="F72" s="26"/>
      <c r="G72" s="258"/>
      <c r="H72" s="258"/>
      <c r="I72" s="24"/>
      <c r="J72" s="24"/>
      <c r="K72" s="24"/>
      <c r="L72" s="24"/>
      <c r="M72" s="24"/>
      <c r="N72" s="24"/>
      <c r="O72" s="24"/>
      <c r="P72" s="24"/>
      <c r="Q72" s="24"/>
      <c r="R72" s="24"/>
    </row>
    <row r="73" spans="1:18" s="34" customFormat="1" ht="13.2">
      <c r="A73" s="258"/>
      <c r="B73" s="258"/>
      <c r="C73" s="26"/>
      <c r="D73" s="332"/>
      <c r="E73" s="26"/>
      <c r="F73" s="26"/>
      <c r="G73" s="258"/>
      <c r="H73" s="258"/>
      <c r="I73" s="24"/>
      <c r="J73" s="24"/>
      <c r="K73" s="24"/>
      <c r="L73" s="24"/>
      <c r="M73" s="24"/>
      <c r="N73" s="24"/>
      <c r="O73" s="24"/>
      <c r="P73" s="24"/>
      <c r="Q73" s="24"/>
      <c r="R73" s="24"/>
    </row>
    <row r="74" spans="1:18" s="34" customFormat="1" ht="13.2">
      <c r="A74" s="258"/>
      <c r="B74" s="258"/>
      <c r="C74" s="26"/>
      <c r="D74" s="332"/>
      <c r="E74" s="26"/>
      <c r="F74" s="26"/>
      <c r="G74" s="258"/>
      <c r="H74" s="258"/>
      <c r="I74" s="24"/>
      <c r="J74" s="24"/>
      <c r="K74" s="24"/>
      <c r="L74" s="24"/>
      <c r="M74" s="24"/>
      <c r="N74" s="24"/>
      <c r="O74" s="24"/>
      <c r="P74" s="24"/>
      <c r="Q74" s="24"/>
      <c r="R74" s="24"/>
    </row>
    <row r="75" spans="1:18" s="34" customFormat="1" ht="13.2">
      <c r="A75" s="258"/>
      <c r="B75" s="258"/>
      <c r="C75" s="26"/>
      <c r="D75" s="332"/>
      <c r="E75" s="26"/>
      <c r="F75" s="26"/>
      <c r="G75" s="258"/>
      <c r="H75" s="258"/>
      <c r="I75" s="24"/>
      <c r="J75" s="24"/>
      <c r="K75" s="24"/>
      <c r="L75" s="24"/>
      <c r="M75" s="24"/>
      <c r="N75" s="24"/>
      <c r="O75" s="24"/>
      <c r="P75" s="24"/>
      <c r="Q75" s="24"/>
      <c r="R75" s="24"/>
    </row>
    <row r="76" spans="1:18" s="34" customFormat="1" ht="13.2">
      <c r="A76" s="258"/>
      <c r="B76" s="258"/>
      <c r="C76" s="26"/>
      <c r="D76" s="332"/>
      <c r="E76" s="26"/>
      <c r="F76" s="26"/>
      <c r="G76" s="258"/>
      <c r="H76" s="258"/>
      <c r="I76" s="24"/>
      <c r="J76" s="24"/>
      <c r="K76" s="24"/>
      <c r="L76" s="24"/>
      <c r="M76" s="24"/>
      <c r="N76" s="24"/>
      <c r="O76" s="24"/>
      <c r="P76" s="24"/>
      <c r="Q76" s="24"/>
      <c r="R76" s="24"/>
    </row>
    <row r="77" spans="1:18" s="34" customFormat="1" ht="13.2">
      <c r="A77" s="28"/>
      <c r="B77" s="28"/>
      <c r="C77" s="29"/>
      <c r="D77" s="332"/>
      <c r="E77" s="29"/>
      <c r="F77" s="29"/>
      <c r="G77" s="28"/>
      <c r="H77" s="258"/>
      <c r="I77" s="24"/>
      <c r="J77" s="24"/>
      <c r="K77" s="24"/>
      <c r="L77" s="24"/>
      <c r="M77" s="24"/>
      <c r="N77" s="24"/>
      <c r="O77" s="24"/>
      <c r="P77" s="24"/>
      <c r="Q77" s="24"/>
      <c r="R77" s="24"/>
    </row>
    <row r="78" spans="1:18" s="34" customFormat="1" ht="13.2">
      <c r="A78" s="25" t="s">
        <v>237</v>
      </c>
      <c r="B78" s="258"/>
      <c r="C78" s="26"/>
      <c r="D78" s="332"/>
      <c r="E78" s="27" t="s">
        <v>475</v>
      </c>
      <c r="F78" s="27"/>
      <c r="G78" s="258"/>
      <c r="H78" s="258"/>
      <c r="I78" s="24"/>
      <c r="J78" s="24"/>
      <c r="K78" s="24"/>
      <c r="L78" s="24"/>
      <c r="M78" s="24"/>
      <c r="N78" s="24"/>
      <c r="O78" s="24"/>
      <c r="P78" s="24"/>
      <c r="Q78" s="24"/>
      <c r="R78" s="24"/>
    </row>
    <row r="79" spans="1:18" s="34" customFormat="1" ht="13.2">
      <c r="A79" s="25" t="s">
        <v>635</v>
      </c>
      <c r="B79" s="258"/>
      <c r="C79" s="26"/>
      <c r="D79" s="332"/>
      <c r="E79" s="27"/>
      <c r="F79" s="27"/>
      <c r="G79" s="258"/>
      <c r="H79" s="258"/>
      <c r="I79" s="24"/>
      <c r="J79" s="24"/>
      <c r="K79" s="24"/>
      <c r="L79" s="24"/>
      <c r="M79" s="24"/>
      <c r="N79" s="24"/>
      <c r="O79" s="24"/>
      <c r="P79" s="24"/>
      <c r="Q79" s="24"/>
      <c r="R79" s="24"/>
    </row>
    <row r="80" spans="1:18" s="34" customFormat="1" ht="13.2">
      <c r="A80" s="1" t="s">
        <v>238</v>
      </c>
      <c r="B80" s="258"/>
      <c r="C80" s="26"/>
      <c r="D80" s="332"/>
      <c r="E80" s="26"/>
      <c r="F80" s="26"/>
      <c r="G80" s="258"/>
      <c r="H80" s="258"/>
      <c r="I80" s="24"/>
      <c r="J80" s="24"/>
      <c r="K80" s="24"/>
      <c r="L80" s="24"/>
      <c r="M80" s="24"/>
      <c r="N80" s="24"/>
      <c r="O80" s="24"/>
      <c r="P80" s="24"/>
      <c r="Q80" s="24"/>
      <c r="R80" s="24"/>
    </row>
    <row r="81" spans="1:18" s="34" customFormat="1" ht="13.2">
      <c r="A81" s="333"/>
      <c r="B81" s="332"/>
      <c r="C81" s="332"/>
      <c r="D81" s="332"/>
      <c r="E81" s="332"/>
      <c r="F81" s="332"/>
      <c r="G81" s="332"/>
      <c r="H81" s="258"/>
      <c r="I81" s="24"/>
      <c r="J81" s="24"/>
      <c r="K81" s="24"/>
      <c r="L81" s="24"/>
      <c r="M81" s="24"/>
      <c r="N81" s="24"/>
      <c r="O81" s="24"/>
      <c r="P81" s="24"/>
      <c r="Q81" s="24"/>
      <c r="R81" s="24"/>
    </row>
    <row r="82" spans="1:18" s="34" customFormat="1">
      <c r="A82" s="395"/>
      <c r="B82" s="396"/>
      <c r="C82" s="396"/>
      <c r="D82" s="332"/>
      <c r="E82" s="396"/>
      <c r="F82" s="396"/>
      <c r="G82" s="396"/>
      <c r="H82" s="332"/>
      <c r="I82" s="24"/>
      <c r="J82" s="24"/>
      <c r="K82" s="24"/>
      <c r="L82" s="24"/>
      <c r="M82" s="24"/>
      <c r="N82" s="24"/>
      <c r="O82" s="24"/>
      <c r="P82" s="24"/>
      <c r="Q82" s="24"/>
      <c r="R82" s="24"/>
    </row>
    <row r="83" spans="1:18">
      <c r="A83" s="395"/>
      <c r="B83" s="396"/>
      <c r="C83" s="396"/>
      <c r="D83" s="396"/>
      <c r="E83" s="396"/>
      <c r="F83" s="396"/>
      <c r="G83" s="396"/>
      <c r="H83" s="396"/>
    </row>
    <row r="84" spans="1:18">
      <c r="A84" s="395"/>
      <c r="B84" s="396"/>
      <c r="C84" s="396"/>
      <c r="D84" s="396"/>
      <c r="E84" s="396"/>
      <c r="F84" s="396"/>
      <c r="G84" s="396"/>
      <c r="H84" s="396"/>
    </row>
    <row r="85" spans="1:18">
      <c r="A85" s="395"/>
      <c r="B85" s="396"/>
      <c r="C85" s="396"/>
      <c r="D85" s="396"/>
      <c r="E85" s="396"/>
      <c r="F85" s="396"/>
      <c r="G85" s="396"/>
      <c r="H85" s="396"/>
    </row>
    <row r="86" spans="1:18">
      <c r="A86" s="395"/>
      <c r="B86" s="396"/>
      <c r="C86" s="396"/>
      <c r="D86" s="396"/>
      <c r="E86" s="396"/>
      <c r="F86" s="396"/>
      <c r="G86" s="396"/>
      <c r="H86" s="396"/>
    </row>
    <row r="87" spans="1:18">
      <c r="A87" s="395"/>
      <c r="B87" s="396"/>
      <c r="C87" s="396"/>
      <c r="D87" s="396"/>
      <c r="E87" s="396"/>
      <c r="F87" s="396"/>
      <c r="G87" s="396"/>
      <c r="H87" s="396"/>
    </row>
    <row r="88" spans="1:18">
      <c r="A88" s="395"/>
      <c r="B88" s="396"/>
      <c r="C88" s="396"/>
      <c r="D88" s="396"/>
      <c r="E88" s="396"/>
      <c r="F88" s="396"/>
      <c r="G88" s="396"/>
      <c r="H88" s="396"/>
    </row>
    <row r="89" spans="1:18">
      <c r="A89" s="395"/>
      <c r="B89" s="396"/>
      <c r="C89" s="396"/>
      <c r="D89" s="396"/>
      <c r="E89" s="396"/>
      <c r="F89" s="396"/>
      <c r="G89" s="396"/>
      <c r="H89" s="396"/>
    </row>
    <row r="90" spans="1:18">
      <c r="A90" s="395"/>
      <c r="B90" s="396"/>
      <c r="C90" s="396"/>
      <c r="D90" s="396"/>
      <c r="E90" s="396"/>
      <c r="F90" s="396"/>
      <c r="G90" s="396"/>
      <c r="H90" s="396"/>
    </row>
    <row r="91" spans="1:18">
      <c r="A91" s="395"/>
      <c r="B91" s="396"/>
      <c r="C91" s="396"/>
      <c r="D91" s="396"/>
      <c r="E91" s="396"/>
      <c r="F91" s="396"/>
      <c r="G91" s="396"/>
      <c r="H91" s="396"/>
    </row>
    <row r="92" spans="1:18">
      <c r="A92" s="395"/>
      <c r="B92" s="396"/>
      <c r="C92" s="396"/>
      <c r="D92" s="396"/>
      <c r="E92" s="396"/>
      <c r="F92" s="396"/>
      <c r="G92" s="396"/>
      <c r="H92" s="396"/>
    </row>
    <row r="93" spans="1:18">
      <c r="A93" s="395"/>
      <c r="B93" s="396"/>
      <c r="C93" s="396"/>
      <c r="D93" s="396"/>
      <c r="E93" s="396"/>
      <c r="F93" s="396"/>
      <c r="G93" s="396"/>
      <c r="H93" s="396"/>
    </row>
    <row r="94" spans="1:18">
      <c r="A94" s="395"/>
      <c r="B94" s="396"/>
      <c r="C94" s="396"/>
      <c r="D94" s="396"/>
      <c r="E94" s="396"/>
      <c r="F94" s="396"/>
      <c r="G94" s="396"/>
      <c r="H94" s="396"/>
    </row>
    <row r="95" spans="1:18">
      <c r="A95" s="395"/>
      <c r="B95" s="396"/>
      <c r="C95" s="396"/>
      <c r="D95" s="396"/>
      <c r="E95" s="396"/>
      <c r="F95" s="396"/>
      <c r="G95" s="396"/>
      <c r="H95" s="396"/>
    </row>
    <row r="96" spans="1:18">
      <c r="A96" s="395"/>
      <c r="B96" s="396"/>
      <c r="C96" s="396"/>
      <c r="D96" s="396"/>
      <c r="E96" s="396"/>
      <c r="F96" s="396"/>
      <c r="G96" s="396"/>
      <c r="H96" s="396"/>
    </row>
    <row r="97" spans="1:8">
      <c r="A97" s="395"/>
      <c r="B97" s="396"/>
      <c r="C97" s="396"/>
      <c r="D97" s="396"/>
      <c r="E97" s="396"/>
      <c r="F97" s="396"/>
      <c r="G97" s="396"/>
      <c r="H97" s="396"/>
    </row>
    <row r="98" spans="1:8">
      <c r="A98" s="395"/>
      <c r="B98" s="396"/>
      <c r="C98" s="396"/>
      <c r="D98" s="396"/>
      <c r="E98" s="396"/>
      <c r="F98" s="396"/>
      <c r="G98" s="396"/>
      <c r="H98" s="396"/>
    </row>
    <row r="99" spans="1:8">
      <c r="A99" s="395"/>
      <c r="B99" s="396"/>
      <c r="C99" s="396"/>
      <c r="D99" s="396"/>
      <c r="E99" s="396"/>
      <c r="F99" s="396"/>
      <c r="G99" s="396"/>
      <c r="H99" s="396"/>
    </row>
    <row r="100" spans="1:8">
      <c r="A100" s="395"/>
      <c r="B100" s="396"/>
      <c r="C100" s="396"/>
      <c r="D100" s="396"/>
      <c r="E100" s="396"/>
      <c r="F100" s="396"/>
      <c r="G100" s="396"/>
      <c r="H100" s="396"/>
    </row>
    <row r="101" spans="1:8">
      <c r="A101" s="395"/>
      <c r="B101" s="396"/>
      <c r="C101" s="396"/>
      <c r="D101" s="396"/>
      <c r="E101" s="396"/>
      <c r="F101" s="396"/>
      <c r="G101" s="396"/>
      <c r="H101" s="396"/>
    </row>
    <row r="102" spans="1:8">
      <c r="A102" s="395"/>
      <c r="B102" s="396"/>
      <c r="C102" s="396"/>
      <c r="D102" s="396"/>
      <c r="E102" s="396"/>
      <c r="F102" s="396"/>
      <c r="G102" s="396"/>
      <c r="H102" s="396"/>
    </row>
    <row r="103" spans="1:8">
      <c r="A103" s="395"/>
      <c r="B103" s="396"/>
      <c r="C103" s="396"/>
      <c r="D103" s="396"/>
      <c r="E103" s="396"/>
      <c r="F103" s="396"/>
      <c r="G103" s="396"/>
      <c r="H103" s="396"/>
    </row>
    <row r="104" spans="1:8">
      <c r="A104" s="395"/>
      <c r="B104" s="396"/>
      <c r="C104" s="396"/>
      <c r="D104" s="396"/>
      <c r="E104" s="396"/>
      <c r="F104" s="396"/>
      <c r="G104" s="396"/>
      <c r="H104" s="396"/>
    </row>
    <row r="105" spans="1:8">
      <c r="A105" s="395"/>
      <c r="B105" s="396"/>
      <c r="C105" s="396"/>
      <c r="D105" s="396"/>
      <c r="E105" s="396"/>
      <c r="F105" s="396"/>
      <c r="G105" s="396"/>
      <c r="H105" s="396"/>
    </row>
    <row r="106" spans="1:8">
      <c r="A106" s="395"/>
      <c r="B106" s="396"/>
      <c r="C106" s="396"/>
      <c r="D106" s="396"/>
      <c r="E106" s="396"/>
      <c r="F106" s="396"/>
      <c r="G106" s="396"/>
      <c r="H106" s="396"/>
    </row>
    <row r="107" spans="1:8">
      <c r="A107" s="395"/>
      <c r="B107" s="396"/>
      <c r="C107" s="396"/>
      <c r="D107" s="396"/>
      <c r="E107" s="396"/>
      <c r="F107" s="396"/>
      <c r="G107" s="396"/>
      <c r="H107" s="396"/>
    </row>
    <row r="108" spans="1:8">
      <c r="A108" s="395"/>
      <c r="B108" s="396"/>
      <c r="C108" s="396"/>
      <c r="D108" s="396"/>
      <c r="E108" s="396"/>
      <c r="F108" s="396"/>
      <c r="G108" s="396"/>
      <c r="H108" s="396"/>
    </row>
    <row r="109" spans="1:8">
      <c r="A109" s="395"/>
      <c r="B109" s="396"/>
      <c r="C109" s="396"/>
      <c r="D109" s="396"/>
      <c r="E109" s="396"/>
      <c r="F109" s="396"/>
      <c r="G109" s="396"/>
      <c r="H109" s="396"/>
    </row>
    <row r="110" spans="1:8">
      <c r="A110" s="395"/>
      <c r="B110" s="396"/>
      <c r="C110" s="396"/>
      <c r="D110" s="396"/>
      <c r="E110" s="396"/>
      <c r="F110" s="396"/>
      <c r="G110" s="396"/>
      <c r="H110" s="396"/>
    </row>
    <row r="111" spans="1:8">
      <c r="A111" s="395"/>
      <c r="B111" s="396"/>
      <c r="C111" s="396"/>
      <c r="D111" s="396"/>
      <c r="E111" s="396"/>
      <c r="F111" s="396"/>
      <c r="G111" s="396"/>
      <c r="H111" s="396"/>
    </row>
    <row r="112" spans="1:8">
      <c r="A112" s="395"/>
      <c r="B112" s="396"/>
      <c r="C112" s="396"/>
      <c r="D112" s="396"/>
      <c r="E112" s="396"/>
      <c r="F112" s="396"/>
      <c r="G112" s="396"/>
      <c r="H112" s="396"/>
    </row>
    <row r="113" spans="1:8">
      <c r="A113" s="395"/>
      <c r="B113" s="396"/>
      <c r="C113" s="396"/>
      <c r="D113" s="396"/>
      <c r="E113" s="396"/>
      <c r="F113" s="396"/>
      <c r="G113" s="396"/>
      <c r="H113" s="396"/>
    </row>
    <row r="114" spans="1:8">
      <c r="A114" s="395"/>
      <c r="B114" s="396"/>
      <c r="C114" s="396"/>
      <c r="D114" s="396"/>
      <c r="E114" s="396"/>
      <c r="F114" s="396"/>
      <c r="G114" s="396"/>
      <c r="H114" s="396"/>
    </row>
    <row r="115" spans="1:8">
      <c r="A115" s="395"/>
      <c r="B115" s="396"/>
      <c r="C115" s="396"/>
      <c r="D115" s="396"/>
      <c r="E115" s="396"/>
      <c r="F115" s="396"/>
      <c r="G115" s="396"/>
      <c r="H115" s="396"/>
    </row>
    <row r="116" spans="1:8">
      <c r="A116" s="395"/>
      <c r="B116" s="396"/>
      <c r="C116" s="396"/>
      <c r="D116" s="396"/>
      <c r="E116" s="396"/>
      <c r="F116" s="396"/>
      <c r="G116" s="396"/>
      <c r="H116" s="396"/>
    </row>
    <row r="117" spans="1:8">
      <c r="A117" s="395"/>
      <c r="B117" s="396"/>
      <c r="C117" s="396"/>
      <c r="D117" s="396"/>
      <c r="E117" s="396"/>
      <c r="F117" s="396"/>
      <c r="G117" s="396"/>
      <c r="H117" s="396"/>
    </row>
    <row r="118" spans="1:8">
      <c r="A118" s="395"/>
      <c r="B118" s="396"/>
      <c r="C118" s="396"/>
      <c r="D118" s="396"/>
      <c r="E118" s="396"/>
      <c r="F118" s="396"/>
      <c r="G118" s="396"/>
      <c r="H118" s="396"/>
    </row>
    <row r="119" spans="1:8">
      <c r="A119" s="395"/>
      <c r="B119" s="396"/>
      <c r="C119" s="396"/>
      <c r="D119" s="396"/>
      <c r="E119" s="396"/>
      <c r="F119" s="396"/>
      <c r="G119" s="396"/>
      <c r="H119" s="396"/>
    </row>
    <row r="120" spans="1:8">
      <c r="A120" s="395"/>
      <c r="B120" s="396"/>
      <c r="C120" s="396"/>
      <c r="D120" s="396"/>
      <c r="E120" s="396"/>
      <c r="F120" s="396"/>
      <c r="G120" s="396"/>
      <c r="H120" s="396"/>
    </row>
    <row r="121" spans="1:8">
      <c r="A121" s="395"/>
      <c r="B121" s="396"/>
      <c r="C121" s="396"/>
      <c r="D121" s="396"/>
      <c r="E121" s="396"/>
      <c r="F121" s="396"/>
      <c r="G121" s="396"/>
      <c r="H121" s="396"/>
    </row>
    <row r="122" spans="1:8">
      <c r="A122" s="395"/>
      <c r="B122" s="396"/>
      <c r="C122" s="396"/>
      <c r="D122" s="396"/>
      <c r="E122" s="396"/>
      <c r="F122" s="396"/>
      <c r="G122" s="396"/>
      <c r="H122" s="396"/>
    </row>
    <row r="123" spans="1:8">
      <c r="A123" s="395"/>
      <c r="B123" s="396"/>
      <c r="C123" s="396"/>
      <c r="D123" s="396"/>
      <c r="E123" s="396"/>
      <c r="F123" s="396"/>
      <c r="G123" s="396"/>
      <c r="H123" s="396"/>
    </row>
    <row r="124" spans="1:8">
      <c r="A124" s="395"/>
      <c r="B124" s="396"/>
      <c r="C124" s="396"/>
      <c r="D124" s="396"/>
      <c r="E124" s="396"/>
      <c r="F124" s="396"/>
      <c r="G124" s="396"/>
      <c r="H124" s="396"/>
    </row>
    <row r="125" spans="1:8">
      <c r="A125" s="395"/>
      <c r="B125" s="396"/>
      <c r="C125" s="396"/>
      <c r="D125" s="396"/>
      <c r="E125" s="396"/>
      <c r="F125" s="396"/>
      <c r="G125" s="396"/>
      <c r="H125" s="396"/>
    </row>
    <row r="126" spans="1:8">
      <c r="A126" s="395"/>
      <c r="B126" s="396"/>
      <c r="C126" s="396"/>
      <c r="D126" s="396"/>
      <c r="E126" s="396"/>
      <c r="F126" s="396"/>
      <c r="G126" s="396"/>
      <c r="H126" s="396"/>
    </row>
    <row r="127" spans="1:8">
      <c r="A127" s="395"/>
      <c r="B127" s="396"/>
      <c r="C127" s="396"/>
      <c r="D127" s="396"/>
      <c r="E127" s="396"/>
      <c r="F127" s="396"/>
      <c r="G127" s="396"/>
      <c r="H127" s="396"/>
    </row>
    <row r="128" spans="1:8">
      <c r="A128" s="395"/>
      <c r="B128" s="396"/>
      <c r="C128" s="396"/>
      <c r="D128" s="396"/>
      <c r="E128" s="396"/>
      <c r="F128" s="396"/>
      <c r="G128" s="396"/>
      <c r="H128" s="396"/>
    </row>
    <row r="129" spans="1:8">
      <c r="A129" s="395"/>
      <c r="B129" s="396"/>
      <c r="C129" s="396"/>
      <c r="D129" s="396"/>
      <c r="E129" s="396"/>
      <c r="F129" s="396"/>
      <c r="G129" s="396"/>
      <c r="H129" s="396"/>
    </row>
    <row r="130" spans="1:8">
      <c r="A130" s="395"/>
      <c r="B130" s="396"/>
      <c r="C130" s="396"/>
      <c r="D130" s="396"/>
      <c r="E130" s="396"/>
      <c r="F130" s="396"/>
      <c r="G130" s="396"/>
      <c r="H130" s="396"/>
    </row>
    <row r="131" spans="1:8">
      <c r="A131" s="395"/>
      <c r="B131" s="396"/>
      <c r="C131" s="396"/>
      <c r="D131" s="396"/>
      <c r="E131" s="396"/>
      <c r="F131" s="396"/>
      <c r="G131" s="396"/>
      <c r="H131" s="396"/>
    </row>
    <row r="132" spans="1:8">
      <c r="A132" s="395"/>
      <c r="B132" s="396"/>
      <c r="C132" s="396"/>
      <c r="D132" s="396"/>
      <c r="E132" s="396"/>
      <c r="F132" s="396"/>
      <c r="G132" s="396"/>
      <c r="H132" s="396"/>
    </row>
    <row r="133" spans="1:8">
      <c r="A133" s="395"/>
      <c r="B133" s="396"/>
      <c r="C133" s="396"/>
      <c r="D133" s="396"/>
      <c r="E133" s="396"/>
      <c r="F133" s="396"/>
      <c r="G133" s="396"/>
      <c r="H133" s="396"/>
    </row>
    <row r="134" spans="1:8">
      <c r="A134" s="395"/>
      <c r="B134" s="396"/>
      <c r="C134" s="396"/>
      <c r="D134" s="396"/>
      <c r="E134" s="396"/>
      <c r="F134" s="396"/>
      <c r="G134" s="396"/>
      <c r="H134" s="396"/>
    </row>
    <row r="135" spans="1:8">
      <c r="A135" s="395"/>
      <c r="B135" s="396"/>
      <c r="C135" s="396"/>
      <c r="D135" s="396"/>
      <c r="E135" s="396"/>
      <c r="F135" s="396"/>
      <c r="G135" s="396"/>
      <c r="H135" s="396"/>
    </row>
    <row r="136" spans="1:8">
      <c r="A136" s="395"/>
      <c r="B136" s="396"/>
      <c r="C136" s="396"/>
      <c r="D136" s="396"/>
      <c r="E136" s="396"/>
      <c r="F136" s="396"/>
      <c r="G136" s="396"/>
      <c r="H136" s="396"/>
    </row>
    <row r="137" spans="1:8">
      <c r="A137" s="395"/>
      <c r="B137" s="396"/>
      <c r="C137" s="396"/>
      <c r="D137" s="396"/>
      <c r="E137" s="396"/>
      <c r="F137" s="396"/>
      <c r="G137" s="396"/>
      <c r="H137" s="396"/>
    </row>
    <row r="138" spans="1:8">
      <c r="A138" s="395"/>
      <c r="B138" s="396"/>
      <c r="C138" s="396"/>
      <c r="D138" s="396"/>
      <c r="E138" s="396"/>
      <c r="F138" s="396"/>
      <c r="G138" s="396"/>
      <c r="H138" s="396"/>
    </row>
    <row r="139" spans="1:8">
      <c r="A139" s="395"/>
      <c r="B139" s="396"/>
      <c r="C139" s="396"/>
      <c r="D139" s="396"/>
      <c r="E139" s="396"/>
      <c r="F139" s="396"/>
      <c r="G139" s="396"/>
      <c r="H139" s="396"/>
    </row>
    <row r="140" spans="1:8">
      <c r="A140" s="395"/>
      <c r="B140" s="396"/>
      <c r="C140" s="396"/>
      <c r="D140" s="396"/>
      <c r="E140" s="396"/>
      <c r="F140" s="396"/>
      <c r="G140" s="396"/>
      <c r="H140" s="396"/>
    </row>
    <row r="141" spans="1:8">
      <c r="A141" s="395"/>
      <c r="B141" s="396"/>
      <c r="C141" s="396"/>
      <c r="D141" s="396"/>
      <c r="E141" s="396"/>
      <c r="F141" s="396"/>
      <c r="G141" s="396"/>
      <c r="H141" s="396"/>
    </row>
    <row r="142" spans="1:8">
      <c r="A142" s="395"/>
      <c r="B142" s="396"/>
      <c r="C142" s="396"/>
      <c r="D142" s="396"/>
      <c r="E142" s="396"/>
      <c r="F142" s="396"/>
      <c r="G142" s="396"/>
      <c r="H142" s="396"/>
    </row>
    <row r="143" spans="1:8">
      <c r="A143" s="395"/>
      <c r="B143" s="396"/>
      <c r="C143" s="396"/>
      <c r="D143" s="396"/>
      <c r="E143" s="396"/>
      <c r="F143" s="396"/>
      <c r="G143" s="396"/>
      <c r="H143" s="396"/>
    </row>
    <row r="144" spans="1:8">
      <c r="A144" s="395"/>
      <c r="B144" s="396"/>
      <c r="C144" s="396"/>
      <c r="D144" s="396"/>
      <c r="E144" s="396"/>
      <c r="F144" s="396"/>
      <c r="G144" s="396"/>
      <c r="H144" s="396"/>
    </row>
    <row r="145" spans="1:8">
      <c r="A145" s="395"/>
      <c r="B145" s="396"/>
      <c r="C145" s="396"/>
      <c r="D145" s="396"/>
      <c r="E145" s="396"/>
      <c r="F145" s="396"/>
      <c r="G145" s="396"/>
      <c r="H145" s="396"/>
    </row>
    <row r="146" spans="1:8">
      <c r="A146" s="395"/>
      <c r="B146" s="396"/>
      <c r="C146" s="396"/>
      <c r="D146" s="396"/>
      <c r="E146" s="396"/>
      <c r="F146" s="396"/>
      <c r="G146" s="396"/>
      <c r="H146" s="396"/>
    </row>
    <row r="147" spans="1:8">
      <c r="A147" s="395"/>
      <c r="B147" s="396"/>
      <c r="C147" s="396"/>
      <c r="D147" s="396"/>
      <c r="E147" s="396"/>
      <c r="F147" s="396"/>
      <c r="G147" s="396"/>
      <c r="H147" s="396"/>
    </row>
    <row r="148" spans="1:8">
      <c r="A148" s="395"/>
      <c r="B148" s="396"/>
      <c r="C148" s="396"/>
      <c r="D148" s="396"/>
      <c r="E148" s="396"/>
      <c r="F148" s="396"/>
      <c r="G148" s="396"/>
      <c r="H148" s="396"/>
    </row>
    <row r="149" spans="1:8">
      <c r="A149" s="395"/>
      <c r="B149" s="396"/>
      <c r="C149" s="396"/>
      <c r="D149" s="396"/>
      <c r="E149" s="396"/>
      <c r="F149" s="396"/>
      <c r="G149" s="396"/>
      <c r="H149" s="396"/>
    </row>
    <row r="150" spans="1:8">
      <c r="A150" s="395"/>
      <c r="B150" s="396"/>
      <c r="C150" s="396"/>
      <c r="D150" s="396"/>
      <c r="E150" s="396"/>
      <c r="F150" s="396"/>
      <c r="G150" s="396"/>
      <c r="H150" s="396"/>
    </row>
    <row r="151" spans="1:8">
      <c r="A151" s="395"/>
      <c r="B151" s="396"/>
      <c r="C151" s="396"/>
      <c r="D151" s="396"/>
      <c r="E151" s="396"/>
      <c r="F151" s="396"/>
      <c r="G151" s="396"/>
      <c r="H151" s="396"/>
    </row>
    <row r="152" spans="1:8">
      <c r="A152" s="395"/>
      <c r="B152" s="396"/>
      <c r="C152" s="396"/>
      <c r="D152" s="396"/>
      <c r="E152" s="396"/>
      <c r="F152" s="396"/>
      <c r="G152" s="396"/>
      <c r="H152" s="396"/>
    </row>
    <row r="153" spans="1:8">
      <c r="A153" s="395"/>
      <c r="B153" s="396"/>
      <c r="C153" s="396"/>
      <c r="D153" s="396"/>
      <c r="E153" s="396"/>
      <c r="F153" s="396"/>
      <c r="G153" s="396"/>
      <c r="H153" s="396"/>
    </row>
    <row r="154" spans="1:8">
      <c r="H154" s="396"/>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6" zoomScaleNormal="100" zoomScaleSheetLayoutView="100" workbookViewId="0">
      <selection activeCell="E13" sqref="E13:F20"/>
    </sheetView>
  </sheetViews>
  <sheetFormatPr defaultColWidth="9.109375" defaultRowHeight="13.2"/>
  <cols>
    <col min="1" max="1" width="7.44140625" style="242" customWidth="1"/>
    <col min="2" max="2" width="5.33203125" style="242" customWidth="1"/>
    <col min="3" max="3" width="52.5546875" style="231" customWidth="1"/>
    <col min="4" max="4" width="11.6640625" style="231" customWidth="1"/>
    <col min="5" max="5" width="28.44140625" style="231" customWidth="1"/>
    <col min="6" max="6" width="29.88671875" style="231" customWidth="1"/>
    <col min="7" max="7" width="5.109375" style="231" customWidth="1"/>
    <col min="8" max="8" width="15.33203125" style="231" customWidth="1"/>
    <col min="9" max="9" width="12.6640625" style="231" bestFit="1" customWidth="1"/>
    <col min="10" max="10" width="15.6640625" style="231" hidden="1" customWidth="1"/>
    <col min="11" max="11" width="15.44140625" style="231" hidden="1" customWidth="1"/>
    <col min="12" max="12" width="9.109375" style="231"/>
    <col min="13" max="13" width="15" style="231" bestFit="1" customWidth="1"/>
    <col min="14" max="16384" width="9.109375" style="231"/>
  </cols>
  <sheetData>
    <row r="1" spans="1:13" ht="24.75" customHeight="1">
      <c r="A1" s="472" t="s">
        <v>605</v>
      </c>
      <c r="B1" s="472"/>
      <c r="C1" s="472"/>
      <c r="D1" s="472"/>
      <c r="E1" s="472"/>
      <c r="F1" s="472"/>
      <c r="G1" s="19"/>
      <c r="H1" s="19"/>
    </row>
    <row r="2" spans="1:13" ht="26.25" customHeight="1">
      <c r="A2" s="473" t="s">
        <v>606</v>
      </c>
      <c r="B2" s="473"/>
      <c r="C2" s="473"/>
      <c r="D2" s="473"/>
      <c r="E2" s="473"/>
      <c r="F2" s="473"/>
      <c r="G2" s="19"/>
      <c r="H2" s="19"/>
    </row>
    <row r="3" spans="1:13">
      <c r="A3" s="474" t="s">
        <v>607</v>
      </c>
      <c r="B3" s="474"/>
      <c r="C3" s="474"/>
      <c r="D3" s="474"/>
      <c r="E3" s="474"/>
      <c r="F3" s="474"/>
      <c r="G3" s="474"/>
      <c r="H3" s="398"/>
    </row>
    <row r="4" spans="1:13" ht="22.5" customHeight="1">
      <c r="A4" s="474"/>
      <c r="B4" s="474"/>
      <c r="C4" s="474"/>
      <c r="D4" s="474"/>
      <c r="E4" s="474"/>
      <c r="F4" s="474"/>
      <c r="G4" s="474"/>
      <c r="H4" s="398"/>
    </row>
    <row r="5" spans="1:13">
      <c r="A5" s="475" t="str">
        <f>'ngay thang'!B10</f>
        <v>Tháng 02 năm 2024/February 2024</v>
      </c>
      <c r="B5" s="475"/>
      <c r="C5" s="475"/>
      <c r="D5" s="475"/>
      <c r="E5" s="475"/>
      <c r="F5" s="475"/>
      <c r="G5" s="475"/>
      <c r="H5" s="361"/>
    </row>
    <row r="6" spans="1:13">
      <c r="A6" s="361"/>
      <c r="B6" s="361"/>
      <c r="C6" s="361"/>
      <c r="D6" s="361"/>
      <c r="E6" s="361"/>
      <c r="F6" s="19"/>
      <c r="G6" s="19"/>
      <c r="H6" s="19"/>
    </row>
    <row r="7" spans="1:13" ht="30.75" customHeight="1">
      <c r="A7" s="32"/>
      <c r="B7" s="471" t="s">
        <v>243</v>
      </c>
      <c r="C7" s="471"/>
      <c r="D7" s="471" t="s">
        <v>474</v>
      </c>
      <c r="E7" s="471"/>
      <c r="F7" s="471"/>
      <c r="G7" s="471"/>
      <c r="H7" s="232"/>
    </row>
    <row r="8" spans="1:13" ht="30.75" customHeight="1">
      <c r="A8" s="20"/>
      <c r="B8" s="470" t="s">
        <v>242</v>
      </c>
      <c r="C8" s="470"/>
      <c r="D8" s="470" t="s">
        <v>244</v>
      </c>
      <c r="E8" s="470"/>
      <c r="F8" s="470"/>
      <c r="G8" s="20"/>
      <c r="H8" s="233"/>
    </row>
    <row r="9" spans="1:13" ht="30.75" customHeight="1">
      <c r="A9" s="32"/>
      <c r="B9" s="471" t="s">
        <v>245</v>
      </c>
      <c r="C9" s="471"/>
      <c r="D9" s="471" t="s">
        <v>650</v>
      </c>
      <c r="E9" s="471"/>
      <c r="F9" s="471"/>
      <c r="G9" s="32"/>
      <c r="H9" s="232"/>
    </row>
    <row r="10" spans="1:13" ht="30.75" customHeight="1">
      <c r="A10" s="20"/>
      <c r="B10" s="470" t="s">
        <v>246</v>
      </c>
      <c r="C10" s="470"/>
      <c r="D10" s="470" t="str">
        <f>'ngay thang'!B14</f>
        <v>Ngày 01 tháng 03 năm 2024
01 Mar 2024</v>
      </c>
      <c r="E10" s="470"/>
      <c r="F10" s="470"/>
      <c r="G10" s="20"/>
      <c r="H10" s="233"/>
    </row>
    <row r="12" spans="1:13" s="19" customFormat="1" ht="58.5" customHeight="1">
      <c r="A12" s="466" t="s">
        <v>197</v>
      </c>
      <c r="B12" s="466"/>
      <c r="C12" s="360" t="s">
        <v>608</v>
      </c>
      <c r="D12" s="360" t="s">
        <v>174</v>
      </c>
      <c r="E12" s="360" t="s">
        <v>304</v>
      </c>
      <c r="F12" s="360" t="s">
        <v>305</v>
      </c>
    </row>
    <row r="13" spans="1:13" s="19" customFormat="1" ht="26.4">
      <c r="A13" s="230" t="s">
        <v>46</v>
      </c>
      <c r="B13" s="230"/>
      <c r="C13" s="234" t="s">
        <v>609</v>
      </c>
      <c r="D13" s="229" t="s">
        <v>610</v>
      </c>
      <c r="E13" s="423">
        <v>77241885477</v>
      </c>
      <c r="F13" s="423">
        <v>75817744995</v>
      </c>
      <c r="I13" s="33"/>
      <c r="J13" s="33"/>
      <c r="K13" s="33"/>
      <c r="L13" s="33"/>
      <c r="M13" s="33"/>
    </row>
    <row r="14" spans="1:13" s="19" customFormat="1" ht="52.8">
      <c r="A14" s="230" t="s">
        <v>56</v>
      </c>
      <c r="B14" s="230"/>
      <c r="C14" s="234" t="s">
        <v>611</v>
      </c>
      <c r="D14" s="229" t="s">
        <v>612</v>
      </c>
      <c r="E14" s="423">
        <v>2725345191</v>
      </c>
      <c r="F14" s="423">
        <v>-461370857</v>
      </c>
      <c r="J14" s="33"/>
      <c r="K14" s="33"/>
      <c r="L14" s="33"/>
      <c r="M14" s="33"/>
    </row>
    <row r="15" spans="1:13" s="19" customFormat="1" ht="52.8">
      <c r="A15" s="467"/>
      <c r="B15" s="229" t="s">
        <v>110</v>
      </c>
      <c r="C15" s="235" t="s">
        <v>613</v>
      </c>
      <c r="D15" s="229" t="s">
        <v>614</v>
      </c>
      <c r="E15" s="424">
        <v>2725345191</v>
      </c>
      <c r="F15" s="424">
        <v>-461370857</v>
      </c>
      <c r="J15" s="33"/>
      <c r="K15" s="33"/>
      <c r="L15" s="33"/>
      <c r="M15" s="33"/>
    </row>
    <row r="16" spans="1:13" s="19" customFormat="1" ht="52.8">
      <c r="A16" s="468"/>
      <c r="B16" s="229" t="s">
        <v>112</v>
      </c>
      <c r="C16" s="235" t="s">
        <v>615</v>
      </c>
      <c r="D16" s="229" t="s">
        <v>616</v>
      </c>
      <c r="E16" s="424"/>
      <c r="F16" s="424"/>
      <c r="J16" s="33"/>
      <c r="K16" s="33"/>
      <c r="L16" s="33"/>
      <c r="M16" s="33"/>
    </row>
    <row r="17" spans="1:13" s="19" customFormat="1" ht="52.8">
      <c r="A17" s="230" t="s">
        <v>133</v>
      </c>
      <c r="B17" s="230"/>
      <c r="C17" s="234" t="s">
        <v>617</v>
      </c>
      <c r="D17" s="230" t="s">
        <v>618</v>
      </c>
      <c r="E17" s="423">
        <v>104563245</v>
      </c>
      <c r="F17" s="423">
        <v>1885511339</v>
      </c>
      <c r="H17" s="33"/>
      <c r="J17" s="33"/>
      <c r="K17" s="33"/>
      <c r="L17" s="33"/>
      <c r="M17" s="33"/>
    </row>
    <row r="18" spans="1:13" s="19" customFormat="1" ht="26.4">
      <c r="A18" s="467"/>
      <c r="B18" s="229" t="s">
        <v>619</v>
      </c>
      <c r="C18" s="235" t="s">
        <v>620</v>
      </c>
      <c r="D18" s="229" t="s">
        <v>621</v>
      </c>
      <c r="E18" s="424">
        <v>2438654893</v>
      </c>
      <c r="F18" s="424">
        <v>2269123304</v>
      </c>
      <c r="H18" s="33"/>
      <c r="J18" s="33"/>
      <c r="K18" s="33"/>
      <c r="L18" s="33"/>
      <c r="M18" s="33"/>
    </row>
    <row r="19" spans="1:13" s="19" customFormat="1" ht="26.4">
      <c r="A19" s="469"/>
      <c r="B19" s="229" t="s">
        <v>622</v>
      </c>
      <c r="C19" s="235" t="s">
        <v>623</v>
      </c>
      <c r="D19" s="229" t="s">
        <v>624</v>
      </c>
      <c r="E19" s="424">
        <v>2334091648</v>
      </c>
      <c r="F19" s="424">
        <v>383611965</v>
      </c>
      <c r="H19" s="33"/>
      <c r="J19" s="33"/>
      <c r="K19" s="33"/>
      <c r="L19" s="33"/>
      <c r="M19" s="33"/>
    </row>
    <row r="20" spans="1:13" s="21" customFormat="1" ht="39.6">
      <c r="A20" s="230" t="s">
        <v>135</v>
      </c>
      <c r="B20" s="230"/>
      <c r="C20" s="236" t="s">
        <v>637</v>
      </c>
      <c r="D20" s="230" t="s">
        <v>625</v>
      </c>
      <c r="E20" s="423">
        <v>80071793913</v>
      </c>
      <c r="F20" s="423">
        <v>77241885477</v>
      </c>
      <c r="H20" s="22"/>
      <c r="J20" s="33"/>
      <c r="K20" s="33"/>
      <c r="L20" s="33"/>
      <c r="M20" s="33"/>
    </row>
    <row r="21" spans="1:13" s="19" customFormat="1">
      <c r="A21" s="230"/>
      <c r="B21" s="230"/>
      <c r="C21" s="234"/>
      <c r="D21" s="230"/>
      <c r="E21" s="243"/>
      <c r="F21" s="243"/>
    </row>
    <row r="22" spans="1:13" s="19" customFormat="1">
      <c r="A22" s="23"/>
      <c r="B22" s="23"/>
    </row>
    <row r="23" spans="1:13" s="19" customFormat="1">
      <c r="A23" s="237" t="str">
        <f>BCDanhMucDauTu_06029!A68</f>
        <v>Đại diện được ủy quyền của Ngân hàng giám sát</v>
      </c>
      <c r="C23" s="36"/>
      <c r="E23" s="37" t="str">
        <f>BCDanhMucDauTu_06029!E68</f>
        <v>Đại diện được ủy quyền của Công ty quản lý Quỹ</v>
      </c>
    </row>
    <row r="24" spans="1:13" s="19" customFormat="1">
      <c r="A24" s="238"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9"/>
      <c r="B32" s="239"/>
      <c r="C32" s="29"/>
      <c r="D32" s="19"/>
      <c r="E32" s="29"/>
      <c r="F32" s="240"/>
    </row>
    <row r="33" spans="1:5">
      <c r="A33" s="241" t="s">
        <v>237</v>
      </c>
      <c r="B33" s="19"/>
      <c r="C33" s="36"/>
      <c r="D33" s="19"/>
      <c r="E33" s="27" t="s">
        <v>475</v>
      </c>
    </row>
    <row r="34" spans="1:5">
      <c r="A34" s="241" t="s">
        <v>635</v>
      </c>
      <c r="B34" s="19"/>
      <c r="C34" s="36"/>
      <c r="D34" s="19"/>
      <c r="E34" s="27"/>
    </row>
    <row r="35" spans="1:5">
      <c r="A35" s="19" t="s">
        <v>238</v>
      </c>
      <c r="B35" s="19"/>
      <c r="C35" s="36"/>
      <c r="D35" s="19"/>
      <c r="E35" s="26"/>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view="pageBreakPreview" topLeftCell="C31" zoomScaleNormal="100" zoomScaleSheetLayoutView="100" workbookViewId="0">
      <selection activeCell="W47" sqref="W47"/>
    </sheetView>
  </sheetViews>
  <sheetFormatPr defaultColWidth="9.109375" defaultRowHeight="13.8"/>
  <cols>
    <col min="1" max="1" width="9.109375" style="373"/>
    <col min="2" max="2" width="59.44140625" style="373" customWidth="1"/>
    <col min="3" max="3" width="12.88671875" style="373" customWidth="1"/>
    <col min="4" max="4" width="28.88671875" style="373" customWidth="1"/>
    <col min="5" max="5" width="29.5546875" style="373" customWidth="1"/>
    <col min="6" max="6" width="2.5546875" style="373" customWidth="1"/>
    <col min="7" max="7" width="22.44140625" style="373" hidden="1" customWidth="1"/>
    <col min="8" max="8" width="17.44140625" style="373" hidden="1" customWidth="1"/>
    <col min="9" max="9" width="18.33203125" style="373" hidden="1" customWidth="1"/>
    <col min="10" max="10" width="20.5546875" style="399" hidden="1" customWidth="1"/>
    <col min="11" max="11" width="21.88671875" style="399" hidden="1" customWidth="1"/>
    <col min="12" max="12" width="13.33203125" style="373" hidden="1" customWidth="1"/>
    <col min="13" max="13" width="21.33203125" style="373" hidden="1" customWidth="1"/>
    <col min="14" max="14" width="14.6640625" style="373" hidden="1" customWidth="1"/>
    <col min="15" max="15" width="18.44140625" style="387" hidden="1" customWidth="1"/>
    <col min="16" max="16" width="24.33203125" style="387" hidden="1" customWidth="1"/>
    <col min="17" max="17" width="18.6640625" style="373" hidden="1" customWidth="1"/>
    <col min="18" max="18" width="14.5546875" style="373" hidden="1" customWidth="1"/>
    <col min="19" max="21" width="9.109375" style="373" hidden="1" customWidth="1"/>
    <col min="22" max="16384" width="9.109375" style="373"/>
  </cols>
  <sheetData>
    <row r="1" spans="1:16" ht="23.25" customHeight="1">
      <c r="A1" s="456" t="s">
        <v>543</v>
      </c>
      <c r="B1" s="456"/>
      <c r="C1" s="456"/>
      <c r="D1" s="456"/>
      <c r="E1" s="456"/>
      <c r="F1" s="456"/>
      <c r="G1" s="373">
        <v>366</v>
      </c>
      <c r="H1" s="373" t="s">
        <v>482</v>
      </c>
      <c r="I1" s="373">
        <f>L46</f>
        <v>29</v>
      </c>
      <c r="J1" s="399" t="s">
        <v>481</v>
      </c>
      <c r="K1" s="387">
        <f>M46/L46</f>
        <v>79157170065.275864</v>
      </c>
    </row>
    <row r="2" spans="1:16" ht="27" customHeight="1">
      <c r="A2" s="465" t="s">
        <v>544</v>
      </c>
      <c r="B2" s="465"/>
      <c r="C2" s="465"/>
      <c r="D2" s="465"/>
      <c r="E2" s="465"/>
      <c r="F2" s="465"/>
      <c r="K2" s="387"/>
      <c r="L2" s="400"/>
    </row>
    <row r="3" spans="1:16" ht="15" customHeight="1">
      <c r="A3" s="458" t="s">
        <v>280</v>
      </c>
      <c r="B3" s="458"/>
      <c r="C3" s="458"/>
      <c r="D3" s="458"/>
      <c r="E3" s="458"/>
      <c r="F3" s="458"/>
      <c r="K3" s="401"/>
    </row>
    <row r="4" spans="1:16">
      <c r="A4" s="458"/>
      <c r="B4" s="458"/>
      <c r="C4" s="458"/>
      <c r="D4" s="458"/>
      <c r="E4" s="458"/>
      <c r="F4" s="458"/>
    </row>
    <row r="5" spans="1:16">
      <c r="A5" s="464" t="str">
        <f>'ngay thang'!B10</f>
        <v>Tháng 02 năm 2024/February 2024</v>
      </c>
      <c r="B5" s="464"/>
      <c r="C5" s="464"/>
      <c r="D5" s="464"/>
      <c r="E5" s="464"/>
      <c r="F5" s="464"/>
    </row>
    <row r="6" spans="1:16">
      <c r="A6" s="359"/>
      <c r="B6" s="359"/>
      <c r="C6" s="359"/>
      <c r="D6" s="359"/>
      <c r="E6" s="359"/>
      <c r="F6" s="1"/>
    </row>
    <row r="7" spans="1:16" ht="31.5" customHeight="1">
      <c r="A7" s="455" t="s">
        <v>245</v>
      </c>
      <c r="B7" s="455"/>
      <c r="C7" s="455" t="s">
        <v>650</v>
      </c>
      <c r="D7" s="455"/>
      <c r="E7" s="455"/>
      <c r="F7" s="455"/>
    </row>
    <row r="8" spans="1:16" ht="30" customHeight="1">
      <c r="A8" s="455" t="s">
        <v>243</v>
      </c>
      <c r="B8" s="455"/>
      <c r="C8" s="455" t="s">
        <v>474</v>
      </c>
      <c r="D8" s="455"/>
      <c r="E8" s="455"/>
      <c r="F8" s="455"/>
    </row>
    <row r="9" spans="1:16" ht="30" customHeight="1">
      <c r="A9" s="454" t="s">
        <v>242</v>
      </c>
      <c r="B9" s="454"/>
      <c r="C9" s="454" t="s">
        <v>244</v>
      </c>
      <c r="D9" s="454"/>
      <c r="E9" s="454"/>
      <c r="F9" s="454"/>
      <c r="I9" s="373" t="s">
        <v>655</v>
      </c>
      <c r="J9" s="387">
        <f>9137310000+14699375000</f>
        <v>23836685000</v>
      </c>
    </row>
    <row r="10" spans="1:16" ht="30" customHeight="1">
      <c r="A10" s="454" t="s">
        <v>246</v>
      </c>
      <c r="B10" s="454"/>
      <c r="C10" s="454" t="str">
        <f>'ngay thang'!B14</f>
        <v>Ngày 01 tháng 03 năm 2024
01 Mar 2024</v>
      </c>
      <c r="D10" s="454"/>
      <c r="E10" s="454"/>
      <c r="F10" s="454"/>
      <c r="I10" s="373" t="s">
        <v>661</v>
      </c>
      <c r="J10" s="387"/>
    </row>
    <row r="11" spans="1:16" ht="22.5" customHeight="1">
      <c r="A11" s="356"/>
      <c r="B11" s="356"/>
      <c r="C11" s="356"/>
      <c r="D11" s="356"/>
      <c r="E11" s="356"/>
      <c r="F11" s="356"/>
    </row>
    <row r="12" spans="1:16" ht="21" customHeight="1">
      <c r="A12" s="278" t="s">
        <v>284</v>
      </c>
    </row>
    <row r="13" spans="1:16" s="336" customFormat="1" ht="26.4">
      <c r="A13" s="334" t="s">
        <v>200</v>
      </c>
      <c r="B13" s="334" t="s">
        <v>205</v>
      </c>
      <c r="C13" s="334" t="s">
        <v>206</v>
      </c>
      <c r="D13" s="335" t="s">
        <v>483</v>
      </c>
      <c r="E13" s="335" t="s">
        <v>484</v>
      </c>
      <c r="J13" s="337"/>
      <c r="K13" s="337"/>
      <c r="O13" s="338"/>
      <c r="P13" s="338"/>
    </row>
    <row r="14" spans="1:16" s="377" customFormat="1" ht="26.4">
      <c r="A14" s="283" t="s">
        <v>46</v>
      </c>
      <c r="B14" s="339" t="s">
        <v>263</v>
      </c>
      <c r="C14" s="339" t="s">
        <v>147</v>
      </c>
      <c r="D14" s="322"/>
      <c r="E14" s="322"/>
      <c r="O14" s="387"/>
      <c r="P14" s="387"/>
    </row>
    <row r="15" spans="1:16" s="377" customFormat="1" ht="52.8">
      <c r="A15" s="283">
        <v>1</v>
      </c>
      <c r="B15" s="339" t="s">
        <v>562</v>
      </c>
      <c r="C15" s="339" t="s">
        <v>148</v>
      </c>
      <c r="D15" s="340">
        <f>G15/K1*G1/I1</f>
        <v>1.2001936301071842E-2</v>
      </c>
      <c r="E15" s="342">
        <v>1.2E-2</v>
      </c>
      <c r="G15" s="402">
        <f>BCKetQuaHoatDong_06028!D20</f>
        <v>75276339</v>
      </c>
      <c r="O15" s="387"/>
      <c r="P15" s="387"/>
    </row>
    <row r="16" spans="1:16" s="377" customFormat="1" ht="52.8">
      <c r="A16" s="283">
        <v>2</v>
      </c>
      <c r="B16" s="339" t="s">
        <v>563</v>
      </c>
      <c r="C16" s="339" t="s">
        <v>149</v>
      </c>
      <c r="D16" s="340">
        <f>G16/K1*G1/I1</f>
        <v>4.1945272668678672E-3</v>
      </c>
      <c r="E16" s="342">
        <v>4.1000000000000003E-3</v>
      </c>
      <c r="G16" s="402">
        <f>BCKetQuaHoatDong_06028!D21</f>
        <v>26308143</v>
      </c>
      <c r="H16" s="403"/>
      <c r="I16" s="404"/>
      <c r="O16" s="387"/>
      <c r="P16" s="387"/>
    </row>
    <row r="17" spans="1:19" s="377" customFormat="1" ht="66">
      <c r="A17" s="283">
        <v>3</v>
      </c>
      <c r="B17" s="341" t="s">
        <v>564</v>
      </c>
      <c r="C17" s="339" t="s">
        <v>150</v>
      </c>
      <c r="D17" s="340">
        <f>G17/K1*G1/I1</f>
        <v>4.735319396202752E-3</v>
      </c>
      <c r="E17" s="342">
        <v>4.5999999999999999E-3</v>
      </c>
      <c r="G17" s="402">
        <f>BCKetQuaHoatDong_06028!D25</f>
        <v>29700000</v>
      </c>
      <c r="H17" s="403"/>
      <c r="I17" s="404"/>
      <c r="J17" s="377" t="s">
        <v>477</v>
      </c>
      <c r="K17" s="377" t="s">
        <v>478</v>
      </c>
      <c r="L17" s="377" t="s">
        <v>479</v>
      </c>
      <c r="M17" s="377" t="s">
        <v>480</v>
      </c>
      <c r="O17" s="387"/>
      <c r="P17" s="387"/>
    </row>
    <row r="18" spans="1:19" s="377" customFormat="1" ht="39.6">
      <c r="A18" s="283">
        <v>4</v>
      </c>
      <c r="B18" s="339" t="s">
        <v>264</v>
      </c>
      <c r="C18" s="339" t="s">
        <v>151</v>
      </c>
      <c r="D18" s="340">
        <f>G18/K1*G1/I1</f>
        <v>0</v>
      </c>
      <c r="E18" s="342">
        <v>0</v>
      </c>
      <c r="G18" s="402">
        <f>BCKetQuaHoatDong_06028!D30</f>
        <v>0</v>
      </c>
      <c r="J18" s="405">
        <v>45323</v>
      </c>
      <c r="K18" s="406">
        <v>77896059021</v>
      </c>
      <c r="L18" s="377">
        <v>1</v>
      </c>
      <c r="M18" s="407">
        <f>K18*L18</f>
        <v>77896059021</v>
      </c>
      <c r="N18" s="351">
        <v>75812994682</v>
      </c>
      <c r="O18" s="349">
        <f>N18-K18</f>
        <v>-2083064339</v>
      </c>
      <c r="P18" s="354">
        <v>45292</v>
      </c>
      <c r="Q18" s="311">
        <f>P18-J18</f>
        <v>-31</v>
      </c>
      <c r="R18" s="24"/>
      <c r="S18" s="408"/>
    </row>
    <row r="19" spans="1:19" s="377" customFormat="1" ht="52.8">
      <c r="A19" s="283">
        <v>5</v>
      </c>
      <c r="B19" s="339" t="s">
        <v>565</v>
      </c>
      <c r="C19" s="339"/>
      <c r="D19" s="340">
        <v>0</v>
      </c>
      <c r="E19" s="342">
        <v>0</v>
      </c>
      <c r="G19" s="402">
        <v>0</v>
      </c>
      <c r="J19" s="405">
        <v>45326</v>
      </c>
      <c r="K19" s="406">
        <v>77857510046</v>
      </c>
      <c r="L19" s="377">
        <f>J19-J18</f>
        <v>3</v>
      </c>
      <c r="M19" s="407">
        <f t="shared" ref="M19:M41" si="0">K19*L19</f>
        <v>233572530138</v>
      </c>
      <c r="N19" s="351">
        <v>74836884667</v>
      </c>
      <c r="O19" s="349">
        <f t="shared" ref="O19:O41" si="1">N19-K19</f>
        <v>-3020625379</v>
      </c>
      <c r="P19" s="354">
        <v>45293</v>
      </c>
      <c r="Q19" s="311">
        <f t="shared" ref="Q19:Q40" si="2">P19-J19</f>
        <v>-33</v>
      </c>
      <c r="R19" s="24"/>
      <c r="S19" s="408"/>
    </row>
    <row r="20" spans="1:19" s="377" customFormat="1" ht="52.8">
      <c r="A20" s="283">
        <v>6</v>
      </c>
      <c r="B20" s="339" t="s">
        <v>566</v>
      </c>
      <c r="C20" s="339"/>
      <c r="D20" s="340">
        <v>0</v>
      </c>
      <c r="E20" s="342">
        <v>0</v>
      </c>
      <c r="G20" s="402">
        <v>0</v>
      </c>
      <c r="J20" s="405">
        <v>45327</v>
      </c>
      <c r="K20" s="406">
        <v>78446328422</v>
      </c>
      <c r="L20" s="377">
        <f t="shared" ref="L20:L40" si="3">J20-J19</f>
        <v>1</v>
      </c>
      <c r="M20" s="407">
        <f t="shared" si="0"/>
        <v>78446328422</v>
      </c>
      <c r="N20" s="351">
        <v>75919896876</v>
      </c>
      <c r="O20" s="349">
        <f t="shared" si="1"/>
        <v>-2526431546</v>
      </c>
      <c r="P20" s="354">
        <v>45294</v>
      </c>
      <c r="Q20" s="311">
        <f t="shared" si="2"/>
        <v>-33</v>
      </c>
      <c r="R20" s="266"/>
      <c r="S20" s="408"/>
    </row>
    <row r="21" spans="1:19" s="377" customFormat="1" ht="79.2">
      <c r="A21" s="283">
        <v>7</v>
      </c>
      <c r="B21" s="341" t="s">
        <v>265</v>
      </c>
      <c r="C21" s="339" t="s">
        <v>152</v>
      </c>
      <c r="D21" s="340">
        <f>G21/K1*G1/I1</f>
        <v>7.1217540776758008E-3</v>
      </c>
      <c r="E21" s="342">
        <v>1.03E-2</v>
      </c>
      <c r="G21" s="402">
        <f>BCKetQuaHoatDong_06028!D31+BCKetQuaHoatDong_06028!D33+BCKetQuaHoatDong_06028!D37</f>
        <v>44667757</v>
      </c>
      <c r="J21" s="405">
        <v>45328</v>
      </c>
      <c r="K21" s="406">
        <v>78742564798</v>
      </c>
      <c r="L21" s="377">
        <f t="shared" si="3"/>
        <v>1</v>
      </c>
      <c r="M21" s="407">
        <f t="shared" si="0"/>
        <v>78742564798</v>
      </c>
      <c r="N21" s="351">
        <v>75746150407</v>
      </c>
      <c r="O21" s="349">
        <f t="shared" si="1"/>
        <v>-2996414391</v>
      </c>
      <c r="P21" s="354">
        <v>45295</v>
      </c>
      <c r="Q21" s="311">
        <f t="shared" si="2"/>
        <v>-33</v>
      </c>
      <c r="R21" s="266"/>
      <c r="S21" s="408"/>
    </row>
    <row r="22" spans="1:19" s="377" customFormat="1" ht="26.4">
      <c r="A22" s="283">
        <v>8</v>
      </c>
      <c r="B22" s="339" t="s">
        <v>567</v>
      </c>
      <c r="C22" s="339" t="s">
        <v>153</v>
      </c>
      <c r="D22" s="340">
        <f>G22/K1/I1*G1</f>
        <v>2.8053537041818264E-2</v>
      </c>
      <c r="E22" s="342">
        <v>3.1E-2</v>
      </c>
      <c r="G22" s="402">
        <f>BCKetQuaHoatDong_06028!D19</f>
        <v>175952239</v>
      </c>
      <c r="H22" s="409">
        <v>3.0872348796822418E-2</v>
      </c>
      <c r="J22" s="405">
        <v>45336</v>
      </c>
      <c r="K22" s="406">
        <v>79290029761</v>
      </c>
      <c r="L22" s="377">
        <f t="shared" si="3"/>
        <v>8</v>
      </c>
      <c r="M22" s="407">
        <f t="shared" si="0"/>
        <v>634320238088</v>
      </c>
      <c r="N22" s="351">
        <v>76474331697</v>
      </c>
      <c r="O22" s="349">
        <f t="shared" si="1"/>
        <v>-2815698064</v>
      </c>
      <c r="P22" s="354">
        <v>45298</v>
      </c>
      <c r="Q22" s="311">
        <f t="shared" si="2"/>
        <v>-38</v>
      </c>
      <c r="R22" s="24"/>
      <c r="S22" s="408"/>
    </row>
    <row r="23" spans="1:19" s="377" customFormat="1" ht="66">
      <c r="A23" s="283">
        <v>9</v>
      </c>
      <c r="B23" s="341" t="s">
        <v>266</v>
      </c>
      <c r="C23" s="339" t="s">
        <v>154</v>
      </c>
      <c r="D23" s="342">
        <f>G23/2/K1*G1/I1</f>
        <v>1.900241023933926</v>
      </c>
      <c r="E23" s="342">
        <v>4.6886116907565665</v>
      </c>
      <c r="G23" s="379">
        <f>J9+J10</f>
        <v>23836685000</v>
      </c>
      <c r="H23" s="410">
        <v>4.6758012763009473</v>
      </c>
      <c r="J23" s="405">
        <v>45337</v>
      </c>
      <c r="K23" s="406">
        <v>79963042666</v>
      </c>
      <c r="L23" s="377">
        <f t="shared" si="3"/>
        <v>1</v>
      </c>
      <c r="M23" s="407">
        <f t="shared" si="0"/>
        <v>79963042666</v>
      </c>
      <c r="N23" s="351">
        <v>76824021342</v>
      </c>
      <c r="O23" s="349">
        <f t="shared" si="1"/>
        <v>-3139021324</v>
      </c>
      <c r="P23" s="354">
        <v>45299</v>
      </c>
      <c r="Q23" s="311">
        <f t="shared" si="2"/>
        <v>-38</v>
      </c>
      <c r="R23" s="24"/>
      <c r="S23" s="408"/>
    </row>
    <row r="24" spans="1:19" s="377" customFormat="1" ht="52.8">
      <c r="A24" s="283">
        <v>10</v>
      </c>
      <c r="B24" s="341" t="s">
        <v>568</v>
      </c>
      <c r="C24" s="339"/>
      <c r="D24" s="342"/>
      <c r="E24" s="342"/>
      <c r="G24" s="411">
        <v>60961412000</v>
      </c>
      <c r="H24" s="404"/>
      <c r="J24" s="405">
        <v>45340</v>
      </c>
      <c r="K24" s="406">
        <v>80133190530</v>
      </c>
      <c r="L24" s="377">
        <f t="shared" si="3"/>
        <v>3</v>
      </c>
      <c r="M24" s="407">
        <f t="shared" si="0"/>
        <v>240399571590</v>
      </c>
      <c r="N24" s="351">
        <v>76788521124</v>
      </c>
      <c r="O24" s="349">
        <f t="shared" si="1"/>
        <v>-3344669406</v>
      </c>
      <c r="P24" s="354">
        <v>45300</v>
      </c>
      <c r="Q24" s="311">
        <f t="shared" si="2"/>
        <v>-40</v>
      </c>
      <c r="R24" s="24"/>
      <c r="S24" s="408"/>
    </row>
    <row r="25" spans="1:19" s="377" customFormat="1" ht="26.4">
      <c r="A25" s="283" t="s">
        <v>56</v>
      </c>
      <c r="B25" s="339" t="s">
        <v>267</v>
      </c>
      <c r="C25" s="339" t="s">
        <v>155</v>
      </c>
      <c r="D25" s="340"/>
      <c r="E25" s="442"/>
      <c r="G25" s="379">
        <f>G24-G23</f>
        <v>37124727000</v>
      </c>
      <c r="H25" s="404"/>
      <c r="J25" s="405">
        <v>45341</v>
      </c>
      <c r="K25" s="406">
        <v>80216806624</v>
      </c>
      <c r="L25" s="377">
        <f t="shared" si="3"/>
        <v>1</v>
      </c>
      <c r="M25" s="407">
        <f t="shared" si="0"/>
        <v>80216806624</v>
      </c>
      <c r="N25" s="351">
        <v>76081557399</v>
      </c>
      <c r="O25" s="349">
        <f t="shared" si="1"/>
        <v>-4135249225</v>
      </c>
      <c r="P25" s="354">
        <v>45301</v>
      </c>
      <c r="Q25" s="311">
        <f t="shared" si="2"/>
        <v>-40</v>
      </c>
      <c r="R25" s="24"/>
      <c r="S25" s="408"/>
    </row>
    <row r="26" spans="1:19" s="377" customFormat="1" ht="26.4">
      <c r="A26" s="476">
        <v>1</v>
      </c>
      <c r="B26" s="339" t="s">
        <v>268</v>
      </c>
      <c r="C26" s="339" t="s">
        <v>156</v>
      </c>
      <c r="D26" s="442">
        <v>60573939300</v>
      </c>
      <c r="E26" s="443">
        <v>59095017400</v>
      </c>
      <c r="J26" s="405">
        <v>45342</v>
      </c>
      <c r="K26" s="406">
        <v>80386872941</v>
      </c>
      <c r="L26" s="377">
        <f t="shared" si="3"/>
        <v>1</v>
      </c>
      <c r="M26" s="407">
        <f t="shared" si="0"/>
        <v>80386872941</v>
      </c>
      <c r="N26" s="351">
        <v>76680599398</v>
      </c>
      <c r="O26" s="349">
        <f t="shared" si="1"/>
        <v>-3706273543</v>
      </c>
      <c r="P26" s="354">
        <v>45302</v>
      </c>
      <c r="Q26" s="311">
        <f t="shared" si="2"/>
        <v>-40</v>
      </c>
      <c r="R26" s="24"/>
      <c r="S26" s="408"/>
    </row>
    <row r="27" spans="1:19" s="377" customFormat="1" ht="26.4">
      <c r="A27" s="477"/>
      <c r="B27" s="339" t="s">
        <v>269</v>
      </c>
      <c r="C27" s="339" t="s">
        <v>157</v>
      </c>
      <c r="D27" s="442">
        <v>60573939300</v>
      </c>
      <c r="E27" s="442">
        <v>59095017400</v>
      </c>
      <c r="J27" s="405">
        <v>45343</v>
      </c>
      <c r="K27" s="406">
        <v>80226659577</v>
      </c>
      <c r="L27" s="377">
        <f t="shared" si="3"/>
        <v>1</v>
      </c>
      <c r="M27" s="407">
        <f t="shared" si="0"/>
        <v>80226659577</v>
      </c>
      <c r="N27" s="351">
        <v>75760392284</v>
      </c>
      <c r="O27" s="349">
        <f t="shared" si="1"/>
        <v>-4466267293</v>
      </c>
      <c r="P27" s="354">
        <v>45305</v>
      </c>
      <c r="Q27" s="311">
        <f t="shared" si="2"/>
        <v>-38</v>
      </c>
      <c r="R27" s="24"/>
      <c r="S27" s="408"/>
    </row>
    <row r="28" spans="1:19" s="377" customFormat="1" ht="39.6">
      <c r="A28" s="478"/>
      <c r="B28" s="339" t="s">
        <v>270</v>
      </c>
      <c r="C28" s="339" t="s">
        <v>158</v>
      </c>
      <c r="D28" s="444">
        <v>6057393.9299999997</v>
      </c>
      <c r="E28" s="445">
        <v>5909501.7400000002</v>
      </c>
      <c r="G28" s="377">
        <v>5909501.7400000002</v>
      </c>
      <c r="J28" s="405">
        <v>45344</v>
      </c>
      <c r="K28" s="406">
        <v>80079151099</v>
      </c>
      <c r="L28" s="377">
        <f t="shared" si="3"/>
        <v>1</v>
      </c>
      <c r="M28" s="407">
        <f t="shared" si="0"/>
        <v>80079151099</v>
      </c>
      <c r="N28" s="351">
        <v>75171549431</v>
      </c>
      <c r="O28" s="349">
        <f t="shared" si="1"/>
        <v>-4907601668</v>
      </c>
      <c r="P28" s="354">
        <v>45306</v>
      </c>
      <c r="Q28" s="311">
        <f t="shared" si="2"/>
        <v>-38</v>
      </c>
      <c r="R28" s="24"/>
      <c r="S28" s="408"/>
    </row>
    <row r="29" spans="1:19" s="377" customFormat="1" ht="26.4">
      <c r="A29" s="476">
        <v>2</v>
      </c>
      <c r="B29" s="339" t="s">
        <v>271</v>
      </c>
      <c r="C29" s="339" t="s">
        <v>159</v>
      </c>
      <c r="D29" s="442">
        <v>84587100</v>
      </c>
      <c r="E29" s="442">
        <v>1478921900</v>
      </c>
      <c r="J29" s="405">
        <v>45347</v>
      </c>
      <c r="K29" s="406">
        <v>77977222746</v>
      </c>
      <c r="L29" s="377">
        <f t="shared" si="3"/>
        <v>3</v>
      </c>
      <c r="M29" s="407">
        <f t="shared" si="0"/>
        <v>233931668238</v>
      </c>
      <c r="N29" s="351">
        <v>76409737623</v>
      </c>
      <c r="O29" s="349">
        <f t="shared" si="1"/>
        <v>-1567485123</v>
      </c>
      <c r="P29" s="354">
        <v>45307</v>
      </c>
      <c r="Q29" s="311">
        <f t="shared" si="2"/>
        <v>-40</v>
      </c>
      <c r="R29" s="24"/>
      <c r="S29" s="408"/>
    </row>
    <row r="30" spans="1:19" s="377" customFormat="1" ht="26.4">
      <c r="A30" s="477"/>
      <c r="B30" s="339" t="s">
        <v>272</v>
      </c>
      <c r="C30" s="339" t="s">
        <v>160</v>
      </c>
      <c r="D30" s="446">
        <v>187867.77</v>
      </c>
      <c r="E30" s="446">
        <v>177957.6</v>
      </c>
      <c r="J30" s="405">
        <v>45348</v>
      </c>
      <c r="K30" s="406">
        <v>78886631159</v>
      </c>
      <c r="L30" s="377">
        <f t="shared" si="3"/>
        <v>1</v>
      </c>
      <c r="M30" s="407">
        <f t="shared" si="0"/>
        <v>78886631159</v>
      </c>
      <c r="N30" s="351">
        <v>76487342379</v>
      </c>
      <c r="O30" s="349">
        <f t="shared" si="1"/>
        <v>-2399288780</v>
      </c>
      <c r="P30" s="354">
        <v>45308</v>
      </c>
      <c r="Q30" s="311">
        <f t="shared" si="2"/>
        <v>-40</v>
      </c>
      <c r="R30" s="24"/>
      <c r="S30" s="408"/>
    </row>
    <row r="31" spans="1:19" s="377" customFormat="1" ht="26.4">
      <c r="A31" s="477"/>
      <c r="B31" s="339" t="s">
        <v>273</v>
      </c>
      <c r="C31" s="339" t="s">
        <v>161</v>
      </c>
      <c r="D31" s="442">
        <v>1878677700</v>
      </c>
      <c r="E31" s="442">
        <v>1779576000</v>
      </c>
      <c r="G31" s="412"/>
      <c r="J31" s="405">
        <v>45349</v>
      </c>
      <c r="K31" s="406">
        <v>78959167574</v>
      </c>
      <c r="L31" s="377">
        <f t="shared" si="3"/>
        <v>1</v>
      </c>
      <c r="M31" s="407">
        <f t="shared" si="0"/>
        <v>78959167574</v>
      </c>
      <c r="N31" s="351">
        <v>77193770344</v>
      </c>
      <c r="O31" s="349">
        <f t="shared" si="1"/>
        <v>-1765397230</v>
      </c>
      <c r="P31" s="354">
        <v>45309</v>
      </c>
      <c r="Q31" s="311">
        <f t="shared" si="2"/>
        <v>-40</v>
      </c>
      <c r="R31" s="24"/>
      <c r="S31" s="408"/>
    </row>
    <row r="32" spans="1:19" s="377" customFormat="1" ht="26.4">
      <c r="A32" s="477"/>
      <c r="B32" s="339" t="s">
        <v>569</v>
      </c>
      <c r="C32" s="339" t="s">
        <v>162</v>
      </c>
      <c r="D32" s="446">
        <v>-179409.06</v>
      </c>
      <c r="E32" s="446">
        <v>-30065.41</v>
      </c>
      <c r="G32" s="377">
        <v>-30065.409999999996</v>
      </c>
      <c r="J32" s="405">
        <v>45350</v>
      </c>
      <c r="K32" s="406">
        <v>79458846045</v>
      </c>
      <c r="L32" s="377">
        <f t="shared" si="3"/>
        <v>1</v>
      </c>
      <c r="M32" s="407">
        <f t="shared" si="0"/>
        <v>79458846045</v>
      </c>
      <c r="N32" s="351">
        <v>77299874596</v>
      </c>
      <c r="O32" s="349">
        <f t="shared" si="1"/>
        <v>-2158971449</v>
      </c>
      <c r="P32" s="354">
        <v>45312</v>
      </c>
      <c r="Q32" s="311">
        <f t="shared" si="2"/>
        <v>-38</v>
      </c>
      <c r="R32" s="24"/>
      <c r="S32" s="408"/>
    </row>
    <row r="33" spans="1:19" s="377" customFormat="1" ht="39.6">
      <c r="A33" s="478"/>
      <c r="B33" s="339" t="s">
        <v>274</v>
      </c>
      <c r="C33" s="339" t="s">
        <v>163</v>
      </c>
      <c r="D33" s="442">
        <v>-1794090600</v>
      </c>
      <c r="E33" s="442">
        <v>-300654100</v>
      </c>
      <c r="J33" s="405">
        <v>45351</v>
      </c>
      <c r="K33" s="406">
        <v>80071793913</v>
      </c>
      <c r="L33" s="377">
        <f t="shared" si="3"/>
        <v>1</v>
      </c>
      <c r="M33" s="407">
        <f t="shared" si="0"/>
        <v>80071793913</v>
      </c>
      <c r="N33" s="351">
        <v>77598890034</v>
      </c>
      <c r="O33" s="349">
        <f t="shared" si="1"/>
        <v>-2472903879</v>
      </c>
      <c r="P33" s="354">
        <v>45313</v>
      </c>
      <c r="Q33" s="311">
        <f t="shared" si="2"/>
        <v>-38</v>
      </c>
      <c r="R33" s="24"/>
      <c r="S33" s="408"/>
    </row>
    <row r="34" spans="1:19" s="377" customFormat="1" ht="26.4">
      <c r="A34" s="476">
        <v>3</v>
      </c>
      <c r="B34" s="339" t="s">
        <v>275</v>
      </c>
      <c r="C34" s="339" t="s">
        <v>164</v>
      </c>
      <c r="D34" s="284">
        <v>60658526400</v>
      </c>
      <c r="E34" s="442">
        <v>60573939300</v>
      </c>
      <c r="G34" s="379"/>
      <c r="J34" s="405"/>
      <c r="K34" s="406"/>
      <c r="L34" s="377">
        <v>0</v>
      </c>
      <c r="M34" s="407">
        <f t="shared" si="0"/>
        <v>0</v>
      </c>
      <c r="N34" s="351">
        <v>77442314811</v>
      </c>
      <c r="O34" s="349">
        <f t="shared" si="1"/>
        <v>77442314811</v>
      </c>
      <c r="P34" s="354">
        <v>45314</v>
      </c>
      <c r="Q34" s="311">
        <f t="shared" si="2"/>
        <v>45314</v>
      </c>
      <c r="R34" s="24"/>
      <c r="S34" s="408"/>
    </row>
    <row r="35" spans="1:19" s="377" customFormat="1" ht="52.8">
      <c r="A35" s="477"/>
      <c r="B35" s="339" t="s">
        <v>570</v>
      </c>
      <c r="C35" s="339" t="s">
        <v>165</v>
      </c>
      <c r="D35" s="284">
        <v>60658526400</v>
      </c>
      <c r="E35" s="442">
        <v>60573939300</v>
      </c>
      <c r="J35" s="405"/>
      <c r="K35" s="406"/>
      <c r="L35" s="377">
        <f t="shared" si="3"/>
        <v>0</v>
      </c>
      <c r="M35" s="407">
        <f t="shared" si="0"/>
        <v>0</v>
      </c>
      <c r="N35" s="351">
        <v>77334190312</v>
      </c>
      <c r="O35" s="349">
        <f t="shared" si="1"/>
        <v>77334190312</v>
      </c>
      <c r="P35" s="354">
        <v>45315</v>
      </c>
      <c r="Q35" s="311">
        <f t="shared" si="2"/>
        <v>45315</v>
      </c>
      <c r="R35" s="24"/>
      <c r="S35" s="408"/>
    </row>
    <row r="36" spans="1:19" s="377" customFormat="1" ht="26.4">
      <c r="A36" s="478"/>
      <c r="B36" s="339" t="s">
        <v>571</v>
      </c>
      <c r="C36" s="339" t="s">
        <v>166</v>
      </c>
      <c r="D36" s="444">
        <v>6065852.6399999997</v>
      </c>
      <c r="E36" s="445">
        <v>6057393.9299999997</v>
      </c>
      <c r="G36" s="413">
        <v>6057393.9299999997</v>
      </c>
      <c r="J36" s="405"/>
      <c r="K36" s="406"/>
      <c r="L36" s="377">
        <f t="shared" si="3"/>
        <v>0</v>
      </c>
      <c r="M36" s="407">
        <f t="shared" si="0"/>
        <v>0</v>
      </c>
      <c r="N36" s="351">
        <v>77531258501</v>
      </c>
      <c r="O36" s="349">
        <f t="shared" si="1"/>
        <v>77531258501</v>
      </c>
      <c r="P36" s="354">
        <v>45316</v>
      </c>
      <c r="Q36" s="311">
        <f t="shared" si="2"/>
        <v>45316</v>
      </c>
      <c r="R36" s="24"/>
      <c r="S36" s="408"/>
    </row>
    <row r="37" spans="1:19" s="377" customFormat="1" ht="52.8">
      <c r="A37" s="283">
        <v>4</v>
      </c>
      <c r="B37" s="339" t="s">
        <v>276</v>
      </c>
      <c r="C37" s="339" t="s">
        <v>167</v>
      </c>
      <c r="D37" s="342">
        <v>0</v>
      </c>
      <c r="E37" s="342">
        <v>0</v>
      </c>
      <c r="G37" s="412"/>
      <c r="J37" s="405"/>
      <c r="K37" s="414"/>
      <c r="L37" s="377">
        <f t="shared" si="3"/>
        <v>0</v>
      </c>
      <c r="M37" s="407">
        <f t="shared" si="0"/>
        <v>0</v>
      </c>
      <c r="N37" s="351">
        <v>77978506780</v>
      </c>
      <c r="O37" s="349">
        <f t="shared" si="1"/>
        <v>77978506780</v>
      </c>
      <c r="P37" s="354">
        <v>45319</v>
      </c>
      <c r="Q37" s="311">
        <f t="shared" si="2"/>
        <v>45319</v>
      </c>
      <c r="R37" s="24"/>
      <c r="S37" s="408"/>
    </row>
    <row r="38" spans="1:19" s="377" customFormat="1" ht="26.4">
      <c r="A38" s="283">
        <v>5</v>
      </c>
      <c r="B38" s="339" t="s">
        <v>277</v>
      </c>
      <c r="C38" s="339" t="s">
        <v>168</v>
      </c>
      <c r="D38" s="342">
        <v>0.88470000000000004</v>
      </c>
      <c r="E38" s="342">
        <v>0.90590000000000004</v>
      </c>
      <c r="J38" s="405"/>
      <c r="K38" s="406"/>
      <c r="L38" s="377">
        <f t="shared" si="3"/>
        <v>0</v>
      </c>
      <c r="M38" s="407">
        <f t="shared" si="0"/>
        <v>0</v>
      </c>
      <c r="N38" s="351">
        <v>77554489032</v>
      </c>
      <c r="O38" s="349">
        <f t="shared" si="1"/>
        <v>77554489032</v>
      </c>
      <c r="P38" s="354">
        <v>45320</v>
      </c>
      <c r="Q38" s="311">
        <f t="shared" si="2"/>
        <v>45320</v>
      </c>
      <c r="R38" s="24"/>
      <c r="S38" s="408"/>
    </row>
    <row r="39" spans="1:19" s="377" customFormat="1" ht="26.4">
      <c r="A39" s="283">
        <v>6</v>
      </c>
      <c r="B39" s="339" t="s">
        <v>278</v>
      </c>
      <c r="C39" s="339" t="s">
        <v>169</v>
      </c>
      <c r="D39" s="342">
        <v>4.0000000000000002E-4</v>
      </c>
      <c r="E39" s="342">
        <v>4.0000000000000002E-4</v>
      </c>
      <c r="J39" s="405"/>
      <c r="K39" s="414"/>
      <c r="L39" s="377">
        <f t="shared" si="3"/>
        <v>0</v>
      </c>
      <c r="M39" s="407">
        <f t="shared" si="0"/>
        <v>0</v>
      </c>
      <c r="N39" s="415">
        <v>78173861710</v>
      </c>
      <c r="O39" s="349">
        <f t="shared" si="1"/>
        <v>78173861710</v>
      </c>
      <c r="P39" s="354">
        <v>45321</v>
      </c>
      <c r="Q39" s="311">
        <f t="shared" si="2"/>
        <v>45321</v>
      </c>
      <c r="S39" s="408"/>
    </row>
    <row r="40" spans="1:19" s="377" customFormat="1" ht="26.4">
      <c r="A40" s="283">
        <v>7</v>
      </c>
      <c r="B40" s="339" t="s">
        <v>279</v>
      </c>
      <c r="C40" s="339" t="s">
        <v>170</v>
      </c>
      <c r="D40" s="443">
        <v>1070</v>
      </c>
      <c r="E40" s="443">
        <v>862</v>
      </c>
      <c r="J40" s="416"/>
      <c r="K40" s="417"/>
      <c r="L40" s="377">
        <f t="shared" si="3"/>
        <v>0</v>
      </c>
      <c r="M40" s="407">
        <f t="shared" si="0"/>
        <v>0</v>
      </c>
      <c r="N40" s="377">
        <v>77241885477</v>
      </c>
      <c r="O40" s="349">
        <f t="shared" si="1"/>
        <v>77241885477</v>
      </c>
      <c r="P40" s="354">
        <v>45322</v>
      </c>
      <c r="Q40" s="311">
        <f t="shared" si="2"/>
        <v>45322</v>
      </c>
    </row>
    <row r="41" spans="1:19" s="377" customFormat="1" ht="26.4">
      <c r="A41" s="283">
        <v>7</v>
      </c>
      <c r="B41" s="339" t="s">
        <v>572</v>
      </c>
      <c r="C41" s="339" t="s">
        <v>627</v>
      </c>
      <c r="D41" s="422">
        <f>BCTaiSan_06027!D57</f>
        <v>13200.41</v>
      </c>
      <c r="E41" s="422">
        <f>BCTaiSan_06027!E57</f>
        <v>12751.66</v>
      </c>
      <c r="J41" s="416"/>
      <c r="K41" s="417"/>
      <c r="M41" s="407">
        <f t="shared" si="0"/>
        <v>0</v>
      </c>
      <c r="O41" s="349">
        <f t="shared" si="1"/>
        <v>0</v>
      </c>
      <c r="P41" s="418"/>
      <c r="Q41" s="311"/>
    </row>
    <row r="42" spans="1:19" s="377" customFormat="1" ht="52.8">
      <c r="A42" s="283">
        <v>8</v>
      </c>
      <c r="B42" s="339" t="s">
        <v>573</v>
      </c>
      <c r="C42" s="339" t="s">
        <v>628</v>
      </c>
      <c r="D42" s="342"/>
      <c r="E42" s="342"/>
      <c r="J42" s="416"/>
      <c r="K42" s="417"/>
      <c r="M42" s="407"/>
      <c r="O42" s="387"/>
      <c r="P42" s="387"/>
    </row>
    <row r="43" spans="1:19" s="34" customFormat="1">
      <c r="D43" s="343"/>
      <c r="E43" s="343"/>
      <c r="J43" s="419"/>
      <c r="K43" s="417"/>
      <c r="L43" s="377"/>
      <c r="M43" s="407"/>
      <c r="O43" s="314"/>
      <c r="P43" s="314"/>
    </row>
    <row r="44" spans="1:19" s="34" customFormat="1">
      <c r="J44" s="420"/>
      <c r="K44" s="421"/>
      <c r="L44" s="377"/>
      <c r="M44" s="407"/>
      <c r="O44" s="314"/>
      <c r="P44" s="314"/>
    </row>
    <row r="45" spans="1:19" s="34" customFormat="1" ht="13.2">
      <c r="A45" s="35" t="str">
        <f>GiaTriTaiSanRong_06129!A23</f>
        <v>Đại diện được ủy quyền của Ngân hàng giám sát</v>
      </c>
      <c r="B45" s="1"/>
      <c r="C45" s="36"/>
      <c r="D45" s="37" t="str">
        <f>GiaTriTaiSanRong_06129!E23</f>
        <v>Đại diện được ủy quyền của Công ty quản lý Quỹ</v>
      </c>
      <c r="J45" s="344"/>
      <c r="K45" s="344"/>
      <c r="O45" s="314"/>
      <c r="P45" s="314"/>
    </row>
    <row r="46" spans="1:19" s="34" customFormat="1" ht="13.2">
      <c r="A46" s="38" t="s">
        <v>176</v>
      </c>
      <c r="B46" s="1"/>
      <c r="C46" s="36"/>
      <c r="D46" s="39" t="s">
        <v>177</v>
      </c>
      <c r="J46" s="344"/>
      <c r="K46" s="344"/>
      <c r="L46" s="34">
        <f>SUM(L18:L45)</f>
        <v>29</v>
      </c>
      <c r="M46" s="345">
        <f>SUM(M18:M45)</f>
        <v>2295557931893</v>
      </c>
      <c r="O46" s="314"/>
      <c r="P46" s="314"/>
    </row>
    <row r="47" spans="1:19" s="34" customFormat="1" ht="13.2">
      <c r="A47" s="1"/>
      <c r="B47" s="1"/>
      <c r="C47" s="36"/>
      <c r="D47" s="36"/>
      <c r="J47" s="344"/>
      <c r="K47" s="344"/>
      <c r="O47" s="314"/>
      <c r="P47" s="314"/>
    </row>
    <row r="48" spans="1:19" s="34" customFormat="1" ht="13.2">
      <c r="A48" s="1"/>
      <c r="B48" s="1"/>
      <c r="C48" s="36"/>
      <c r="D48" s="36"/>
      <c r="J48" s="344"/>
      <c r="K48" s="344"/>
      <c r="O48" s="314"/>
      <c r="P48" s="314"/>
    </row>
    <row r="49" spans="1:16" s="34" customFormat="1" ht="13.2">
      <c r="A49" s="1"/>
      <c r="B49" s="1"/>
      <c r="C49" s="36"/>
      <c r="D49" s="36"/>
      <c r="J49" s="344"/>
      <c r="K49" s="344"/>
      <c r="O49" s="314"/>
      <c r="P49" s="314"/>
    </row>
    <row r="50" spans="1:16" s="34" customFormat="1" ht="13.2">
      <c r="A50" s="1"/>
      <c r="B50" s="1"/>
      <c r="C50" s="36"/>
      <c r="D50" s="36"/>
      <c r="J50" s="346"/>
      <c r="K50" s="347"/>
      <c r="M50" s="348"/>
      <c r="O50" s="314"/>
      <c r="P50" s="314"/>
    </row>
    <row r="51" spans="1:16" s="34" customFormat="1" ht="13.2">
      <c r="A51" s="1"/>
      <c r="B51" s="1"/>
      <c r="C51" s="36"/>
      <c r="D51" s="36"/>
      <c r="J51" s="346"/>
      <c r="K51" s="347"/>
      <c r="M51" s="348"/>
      <c r="O51" s="314"/>
      <c r="P51" s="314"/>
    </row>
    <row r="52" spans="1:16" s="34" customFormat="1" ht="13.2">
      <c r="A52" s="1"/>
      <c r="B52" s="1"/>
      <c r="C52" s="36"/>
      <c r="D52" s="36"/>
      <c r="J52" s="346"/>
      <c r="K52" s="347"/>
      <c r="M52" s="348"/>
      <c r="O52" s="314"/>
      <c r="P52" s="314"/>
    </row>
    <row r="53" spans="1:16" s="34" customFormat="1" ht="13.2">
      <c r="A53" s="1"/>
      <c r="B53" s="1"/>
      <c r="C53" s="36"/>
      <c r="D53" s="36"/>
      <c r="J53" s="344"/>
      <c r="K53" s="314"/>
      <c r="O53" s="314"/>
      <c r="P53" s="314"/>
    </row>
    <row r="54" spans="1:16" s="34" customFormat="1" ht="13.2">
      <c r="A54" s="28"/>
      <c r="B54" s="28"/>
      <c r="C54" s="36"/>
      <c r="D54" s="29"/>
      <c r="E54" s="29"/>
      <c r="J54" s="344"/>
      <c r="K54" s="347"/>
      <c r="O54" s="314"/>
      <c r="P54" s="314"/>
    </row>
    <row r="55" spans="1:16" s="34" customFormat="1" ht="13.2">
      <c r="A55" s="25" t="s">
        <v>237</v>
      </c>
      <c r="B55" s="1"/>
      <c r="C55" s="36"/>
      <c r="D55" s="27" t="s">
        <v>475</v>
      </c>
      <c r="J55" s="344"/>
      <c r="K55" s="347"/>
      <c r="O55" s="314"/>
      <c r="P55" s="314"/>
    </row>
    <row r="56" spans="1:16" s="34" customFormat="1" ht="13.2">
      <c r="A56" s="25" t="s">
        <v>635</v>
      </c>
      <c r="B56" s="1"/>
      <c r="C56" s="36"/>
      <c r="D56" s="27"/>
      <c r="J56" s="344"/>
      <c r="K56" s="347"/>
      <c r="O56" s="314"/>
      <c r="P56" s="314"/>
    </row>
    <row r="57" spans="1:16" s="34" customFormat="1" ht="13.2">
      <c r="A57" s="1" t="s">
        <v>238</v>
      </c>
      <c r="B57" s="1"/>
      <c r="C57" s="36"/>
      <c r="D57" s="26"/>
      <c r="J57" s="344"/>
      <c r="K57" s="344"/>
      <c r="O57" s="314"/>
      <c r="P57" s="314"/>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6" zoomScaleNormal="100" zoomScaleSheetLayoutView="85" zoomScalePageLayoutView="77" workbookViewId="0">
      <selection activeCell="E28" sqref="E28"/>
    </sheetView>
  </sheetViews>
  <sheetFormatPr defaultColWidth="9.109375" defaultRowHeight="14.4"/>
  <cols>
    <col min="1" max="1" width="4.88671875" style="30" customWidth="1"/>
    <col min="2" max="2" width="47.109375" style="31" customWidth="1"/>
    <col min="3" max="3" width="9.109375" style="31"/>
    <col min="4" max="4" width="14.5546875" style="31" customWidth="1"/>
    <col min="5" max="5" width="14" style="31" customWidth="1"/>
    <col min="6" max="6" width="9.109375" style="31"/>
    <col min="7" max="7" width="18.33203125" style="31" customWidth="1"/>
    <col min="8" max="10" width="19" style="31" customWidth="1"/>
    <col min="11" max="11" width="26.88671875" style="31" customWidth="1"/>
    <col min="12" max="16384" width="9.109375" style="31"/>
  </cols>
  <sheetData>
    <row r="1" spans="1:11" ht="27.75" customHeight="1">
      <c r="A1" s="479" t="s">
        <v>543</v>
      </c>
      <c r="B1" s="479"/>
      <c r="C1" s="479"/>
      <c r="D1" s="479"/>
      <c r="E1" s="479"/>
      <c r="F1" s="479"/>
      <c r="G1" s="479"/>
      <c r="H1" s="479"/>
      <c r="I1" s="479"/>
      <c r="J1" s="479"/>
      <c r="K1" s="479"/>
    </row>
    <row r="2" spans="1:11" ht="28.5" customHeight="1">
      <c r="A2" s="480" t="s">
        <v>574</v>
      </c>
      <c r="B2" s="480"/>
      <c r="C2" s="480"/>
      <c r="D2" s="480"/>
      <c r="E2" s="480"/>
      <c r="F2" s="480"/>
      <c r="G2" s="480"/>
      <c r="H2" s="480"/>
      <c r="I2" s="480"/>
      <c r="J2" s="480"/>
      <c r="K2" s="480"/>
    </row>
    <row r="3" spans="1:11" ht="15" customHeight="1">
      <c r="A3" s="481" t="s">
        <v>236</v>
      </c>
      <c r="B3" s="481"/>
      <c r="C3" s="481"/>
      <c r="D3" s="481"/>
      <c r="E3" s="481"/>
      <c r="F3" s="481"/>
      <c r="G3" s="481"/>
      <c r="H3" s="481"/>
      <c r="I3" s="481"/>
      <c r="J3" s="481"/>
      <c r="K3" s="481"/>
    </row>
    <row r="4" spans="1:11">
      <c r="A4" s="481"/>
      <c r="B4" s="481"/>
      <c r="C4" s="481"/>
      <c r="D4" s="481"/>
      <c r="E4" s="481"/>
      <c r="F4" s="481"/>
      <c r="G4" s="481"/>
      <c r="H4" s="481"/>
      <c r="I4" s="481"/>
      <c r="J4" s="481"/>
      <c r="K4" s="481"/>
    </row>
    <row r="5" spans="1:11">
      <c r="A5" s="464" t="str">
        <f>'ngay thang'!B12</f>
        <v>Tại ngày 29 tháng 02 năm 2024/As at 29 Feb 2024</v>
      </c>
      <c r="B5" s="464"/>
      <c r="C5" s="464"/>
      <c r="D5" s="464"/>
      <c r="E5" s="464"/>
      <c r="F5" s="464"/>
      <c r="G5" s="464"/>
      <c r="H5" s="464"/>
      <c r="I5" s="464"/>
      <c r="J5" s="464"/>
      <c r="K5" s="464"/>
    </row>
    <row r="6" spans="1:11">
      <c r="A6" s="16"/>
      <c r="B6" s="16"/>
      <c r="C6" s="16"/>
      <c r="D6" s="16"/>
      <c r="E6" s="16"/>
      <c r="F6" s="1"/>
    </row>
    <row r="7" spans="1:11" ht="27.75" customHeight="1">
      <c r="A7" s="455" t="s">
        <v>245</v>
      </c>
      <c r="B7" s="455"/>
      <c r="D7" s="455" t="s">
        <v>650</v>
      </c>
      <c r="E7" s="455"/>
      <c r="F7" s="455"/>
      <c r="G7" s="455"/>
      <c r="H7" s="455"/>
      <c r="I7" s="455"/>
      <c r="J7" s="455"/>
    </row>
    <row r="8" spans="1:11" ht="31.5" customHeight="1">
      <c r="A8" s="455" t="s">
        <v>243</v>
      </c>
      <c r="B8" s="455"/>
      <c r="D8" s="455" t="s">
        <v>474</v>
      </c>
      <c r="E8" s="455"/>
      <c r="F8" s="455"/>
      <c r="G8" s="455"/>
      <c r="H8" s="455"/>
      <c r="I8" s="455"/>
      <c r="J8" s="455"/>
    </row>
    <row r="9" spans="1:11" ht="31.5" customHeight="1">
      <c r="A9" s="454" t="s">
        <v>242</v>
      </c>
      <c r="B9" s="454"/>
      <c r="D9" s="454" t="s">
        <v>244</v>
      </c>
      <c r="E9" s="454"/>
      <c r="F9" s="454"/>
      <c r="G9" s="454"/>
      <c r="H9" s="454"/>
      <c r="I9" s="454"/>
      <c r="J9" s="454"/>
    </row>
    <row r="10" spans="1:11" ht="31.5" customHeight="1">
      <c r="A10" s="454" t="s">
        <v>246</v>
      </c>
      <c r="B10" s="454"/>
      <c r="D10" s="455" t="str">
        <f>'ngay thang'!B14</f>
        <v>Ngày 01 tháng 03 năm 2024
01 Mar 2024</v>
      </c>
      <c r="E10" s="454"/>
      <c r="F10" s="454"/>
      <c r="G10" s="454"/>
      <c r="H10" s="454"/>
      <c r="I10" s="454"/>
      <c r="J10" s="454"/>
    </row>
    <row r="12" spans="1:11" s="34" customFormat="1" ht="29.25" customHeight="1">
      <c r="A12" s="482" t="s">
        <v>207</v>
      </c>
      <c r="B12" s="482" t="s">
        <v>208</v>
      </c>
      <c r="C12" s="486" t="s">
        <v>199</v>
      </c>
      <c r="D12" s="482" t="s">
        <v>231</v>
      </c>
      <c r="E12" s="482" t="s">
        <v>209</v>
      </c>
      <c r="F12" s="482" t="s">
        <v>210</v>
      </c>
      <c r="G12" s="482" t="s">
        <v>211</v>
      </c>
      <c r="H12" s="484" t="s">
        <v>212</v>
      </c>
      <c r="I12" s="485"/>
      <c r="J12" s="484" t="s">
        <v>215</v>
      </c>
      <c r="K12" s="485"/>
    </row>
    <row r="13" spans="1:11" s="34" customFormat="1" ht="52.8">
      <c r="A13" s="483"/>
      <c r="B13" s="483"/>
      <c r="C13" s="487"/>
      <c r="D13" s="483"/>
      <c r="E13" s="483"/>
      <c r="F13" s="483"/>
      <c r="G13" s="483"/>
      <c r="H13" s="198" t="s">
        <v>213</v>
      </c>
      <c r="I13" s="198" t="s">
        <v>214</v>
      </c>
      <c r="J13" s="198" t="s">
        <v>216</v>
      </c>
      <c r="K13" s="198" t="s">
        <v>214</v>
      </c>
    </row>
    <row r="14" spans="1:11" s="34" customFormat="1" ht="26.4">
      <c r="A14" s="3" t="s">
        <v>72</v>
      </c>
      <c r="B14" s="4" t="s">
        <v>223</v>
      </c>
      <c r="C14" s="4" t="s">
        <v>73</v>
      </c>
      <c r="D14" s="190"/>
      <c r="E14" s="190"/>
      <c r="F14" s="191"/>
      <c r="G14" s="192"/>
      <c r="H14" s="4"/>
      <c r="I14" s="2"/>
      <c r="J14" s="5"/>
      <c r="K14" s="6"/>
    </row>
    <row r="15" spans="1:11" s="34" customFormat="1" ht="26.4">
      <c r="A15" s="3" t="s">
        <v>46</v>
      </c>
      <c r="B15" s="4" t="s">
        <v>224</v>
      </c>
      <c r="C15" s="4" t="s">
        <v>74</v>
      </c>
      <c r="D15" s="191"/>
      <c r="E15" s="191"/>
      <c r="F15" s="191"/>
      <c r="G15" s="192"/>
      <c r="H15" s="4"/>
      <c r="I15" s="2"/>
      <c r="J15" s="4"/>
      <c r="K15" s="2"/>
    </row>
    <row r="16" spans="1:11" s="34" customFormat="1" ht="26.4">
      <c r="A16" s="3" t="s">
        <v>75</v>
      </c>
      <c r="B16" s="4" t="s">
        <v>217</v>
      </c>
      <c r="C16" s="4" t="s">
        <v>76</v>
      </c>
      <c r="D16" s="191"/>
      <c r="E16" s="191"/>
      <c r="F16" s="191"/>
      <c r="G16" s="190"/>
      <c r="H16" s="4"/>
      <c r="I16" s="193"/>
      <c r="J16" s="4"/>
      <c r="K16" s="193"/>
    </row>
    <row r="17" spans="1:11" s="34" customFormat="1" ht="26.4">
      <c r="A17" s="3" t="s">
        <v>56</v>
      </c>
      <c r="B17" s="4" t="s">
        <v>218</v>
      </c>
      <c r="C17" s="4" t="s">
        <v>77</v>
      </c>
      <c r="D17" s="191"/>
      <c r="E17" s="191"/>
      <c r="F17" s="191"/>
      <c r="G17" s="192"/>
      <c r="H17" s="4"/>
      <c r="I17" s="2"/>
      <c r="J17" s="4"/>
      <c r="K17" s="2"/>
    </row>
    <row r="18" spans="1:11" s="34" customFormat="1" ht="26.4">
      <c r="A18" s="3" t="s">
        <v>78</v>
      </c>
      <c r="B18" s="4" t="s">
        <v>225</v>
      </c>
      <c r="C18" s="4" t="s">
        <v>79</v>
      </c>
      <c r="D18" s="191"/>
      <c r="E18" s="191"/>
      <c r="F18" s="191"/>
      <c r="G18" s="192"/>
      <c r="H18" s="4"/>
      <c r="I18" s="2"/>
      <c r="J18" s="4"/>
      <c r="K18" s="2"/>
    </row>
    <row r="19" spans="1:11" s="34" customFormat="1" ht="26.4">
      <c r="A19" s="3" t="s">
        <v>80</v>
      </c>
      <c r="B19" s="4" t="s">
        <v>219</v>
      </c>
      <c r="C19" s="4" t="s">
        <v>81</v>
      </c>
      <c r="D19" s="191"/>
      <c r="E19" s="191"/>
      <c r="F19" s="191"/>
      <c r="G19" s="192"/>
      <c r="H19" s="4"/>
      <c r="I19" s="2"/>
      <c r="J19" s="4"/>
      <c r="K19" s="2"/>
    </row>
    <row r="20" spans="1:11" s="34" customFormat="1" ht="26.4">
      <c r="A20" s="3" t="s">
        <v>46</v>
      </c>
      <c r="B20" s="4" t="s">
        <v>220</v>
      </c>
      <c r="C20" s="4" t="s">
        <v>82</v>
      </c>
      <c r="D20" s="191"/>
      <c r="E20" s="191"/>
      <c r="F20" s="191"/>
      <c r="G20" s="192"/>
      <c r="H20" s="4"/>
      <c r="I20" s="2"/>
      <c r="J20" s="4"/>
      <c r="K20" s="2"/>
    </row>
    <row r="21" spans="1:11" s="34" customFormat="1" ht="26.4">
      <c r="A21" s="3" t="s">
        <v>83</v>
      </c>
      <c r="B21" s="4" t="s">
        <v>221</v>
      </c>
      <c r="C21" s="4" t="s">
        <v>84</v>
      </c>
      <c r="D21" s="191"/>
      <c r="E21" s="191"/>
      <c r="F21" s="191"/>
      <c r="G21" s="192"/>
      <c r="H21" s="4"/>
      <c r="I21" s="2"/>
      <c r="J21" s="4"/>
      <c r="K21" s="2"/>
    </row>
    <row r="22" spans="1:11" s="34" customFormat="1" ht="26.4">
      <c r="A22" s="3" t="s">
        <v>56</v>
      </c>
      <c r="B22" s="4" t="s">
        <v>222</v>
      </c>
      <c r="C22" s="4" t="s">
        <v>85</v>
      </c>
      <c r="D22" s="191"/>
      <c r="E22" s="191"/>
      <c r="F22" s="191"/>
      <c r="G22" s="192"/>
      <c r="H22" s="4"/>
      <c r="I22" s="2"/>
      <c r="J22" s="4"/>
      <c r="K22" s="2"/>
    </row>
    <row r="23" spans="1:11" s="34" customFormat="1" ht="39.6">
      <c r="A23" s="3" t="s">
        <v>86</v>
      </c>
      <c r="B23" s="4" t="s">
        <v>226</v>
      </c>
      <c r="C23" s="4" t="s">
        <v>87</v>
      </c>
      <c r="D23" s="191"/>
      <c r="E23" s="191"/>
      <c r="F23" s="191"/>
      <c r="G23" s="192"/>
      <c r="H23" s="4"/>
      <c r="I23" s="2"/>
      <c r="J23" s="4"/>
      <c r="K23" s="2"/>
    </row>
    <row r="24" spans="1:11" s="34" customFormat="1" ht="13.2">
      <c r="A24" s="194"/>
      <c r="B24" s="195"/>
      <c r="C24" s="195"/>
      <c r="D24" s="191"/>
      <c r="E24" s="191"/>
      <c r="F24" s="191"/>
      <c r="G24" s="192"/>
      <c r="H24" s="4"/>
      <c r="I24" s="2"/>
      <c r="J24" s="5"/>
      <c r="K24" s="6"/>
    </row>
    <row r="25" spans="1:11" s="34" customFormat="1" ht="13.2">
      <c r="A25" s="196"/>
    </row>
    <row r="26" spans="1:11" s="34" customFormat="1" ht="13.2">
      <c r="A26" s="35" t="str">
        <f>Khac_06030!A45</f>
        <v>Đại diện được ủy quyền của Ngân hàng giám sát</v>
      </c>
      <c r="B26" s="1"/>
      <c r="C26" s="36"/>
      <c r="I26" s="37" t="str">
        <f>Khac_06030!D45</f>
        <v>Đại diện được ủy quyền của Công ty quản lý Quỹ</v>
      </c>
    </row>
    <row r="27" spans="1:11" s="34" customFormat="1" ht="13.2">
      <c r="A27" s="38" t="s">
        <v>176</v>
      </c>
      <c r="B27" s="1"/>
      <c r="C27" s="36"/>
      <c r="I27" s="39" t="s">
        <v>177</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7"/>
      <c r="I35" s="29"/>
      <c r="J35" s="197"/>
      <c r="K35" s="197"/>
    </row>
    <row r="36" spans="1:11">
      <c r="A36" s="25" t="s">
        <v>237</v>
      </c>
      <c r="B36" s="1"/>
      <c r="C36" s="36"/>
      <c r="I36" s="27" t="s">
        <v>475</v>
      </c>
    </row>
    <row r="37" spans="1:11">
      <c r="A37" s="25" t="s">
        <v>635</v>
      </c>
      <c r="B37" s="1"/>
      <c r="C37" s="36"/>
      <c r="I37" s="27"/>
    </row>
    <row r="38" spans="1:11">
      <c r="A38" s="1" t="s">
        <v>238</v>
      </c>
      <c r="B38" s="1"/>
      <c r="C38" s="36"/>
      <c r="I38" s="26"/>
    </row>
    <row r="39" spans="1:11">
      <c r="A39" s="31"/>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0" zoomScaleNormal="100" workbookViewId="0">
      <selection activeCell="A10" sqref="A1:XFD1048576"/>
    </sheetView>
  </sheetViews>
  <sheetFormatPr defaultColWidth="9.109375" defaultRowHeight="14.4"/>
  <cols>
    <col min="1" max="1" width="4.88671875" style="189" customWidth="1"/>
    <col min="2" max="2" width="61.88671875" style="182" customWidth="1"/>
    <col min="3" max="3" width="33.5546875" style="182" customWidth="1"/>
    <col min="4" max="4" width="41.44140625" style="182" customWidth="1"/>
    <col min="5" max="16384" width="9.109375" style="182"/>
  </cols>
  <sheetData>
    <row r="1" spans="1:4" ht="27.75" customHeight="1">
      <c r="A1" s="495" t="s">
        <v>543</v>
      </c>
      <c r="B1" s="495"/>
      <c r="C1" s="495"/>
      <c r="D1" s="495"/>
    </row>
    <row r="2" spans="1:4" ht="28.5" customHeight="1">
      <c r="A2" s="496" t="s">
        <v>603</v>
      </c>
      <c r="B2" s="496"/>
      <c r="C2" s="496"/>
      <c r="D2" s="496"/>
    </row>
    <row r="3" spans="1:4" ht="15" customHeight="1">
      <c r="A3" s="497" t="s">
        <v>485</v>
      </c>
      <c r="B3" s="497"/>
      <c r="C3" s="497"/>
      <c r="D3" s="497"/>
    </row>
    <row r="4" spans="1:4">
      <c r="A4" s="497"/>
      <c r="B4" s="497"/>
      <c r="C4" s="497"/>
      <c r="D4" s="497"/>
    </row>
    <row r="5" spans="1:4">
      <c r="A5" s="498" t="str">
        <f>'ngay thang'!B10</f>
        <v>Tháng 02 năm 2024/February 2024</v>
      </c>
      <c r="B5" s="499"/>
      <c r="C5" s="499"/>
      <c r="D5" s="499"/>
    </row>
    <row r="6" spans="1:4">
      <c r="A6" s="17"/>
      <c r="B6" s="17"/>
      <c r="C6" s="17"/>
      <c r="D6" s="17"/>
    </row>
    <row r="7" spans="1:4" ht="28.5" customHeight="1">
      <c r="A7" s="494" t="s">
        <v>243</v>
      </c>
      <c r="B7" s="494"/>
      <c r="C7" s="494" t="s">
        <v>474</v>
      </c>
      <c r="D7" s="494"/>
    </row>
    <row r="8" spans="1:4" ht="29.25" customHeight="1">
      <c r="A8" s="493" t="s">
        <v>242</v>
      </c>
      <c r="B8" s="493"/>
      <c r="C8" s="494" t="s">
        <v>634</v>
      </c>
      <c r="D8" s="493"/>
    </row>
    <row r="9" spans="1:4" ht="31.5" customHeight="1">
      <c r="A9" s="494" t="s">
        <v>245</v>
      </c>
      <c r="B9" s="494"/>
      <c r="C9" s="494" t="s">
        <v>650</v>
      </c>
      <c r="D9" s="494"/>
    </row>
    <row r="10" spans="1:4" ht="27" customHeight="1">
      <c r="A10" s="493" t="s">
        <v>246</v>
      </c>
      <c r="B10" s="493"/>
      <c r="C10" s="494" t="str">
        <f>'ngay thang'!B14</f>
        <v>Ngày 01 tháng 03 năm 2024
01 Mar 2024</v>
      </c>
      <c r="D10" s="494"/>
    </row>
    <row r="11" spans="1:4" ht="16.5" customHeight="1">
      <c r="A11" s="18"/>
      <c r="B11" s="18"/>
      <c r="C11" s="18"/>
      <c r="D11" s="18"/>
    </row>
    <row r="12" spans="1:4">
      <c r="A12" s="488" t="s">
        <v>486</v>
      </c>
      <c r="B12" s="488"/>
      <c r="C12" s="488"/>
      <c r="D12" s="488"/>
    </row>
    <row r="13" spans="1:4" s="177" customFormat="1" ht="15.75" customHeight="1">
      <c r="A13" s="489" t="s">
        <v>207</v>
      </c>
      <c r="B13" s="489" t="s">
        <v>487</v>
      </c>
      <c r="C13" s="491" t="s">
        <v>488</v>
      </c>
      <c r="D13" s="491"/>
    </row>
    <row r="14" spans="1:4" s="177" customFormat="1" ht="21" customHeight="1">
      <c r="A14" s="490"/>
      <c r="B14" s="490"/>
      <c r="C14" s="188" t="s">
        <v>489</v>
      </c>
      <c r="D14" s="188" t="s">
        <v>490</v>
      </c>
    </row>
    <row r="15" spans="1:4" s="177" customFormat="1" ht="13.2">
      <c r="A15" s="10" t="s">
        <v>46</v>
      </c>
      <c r="B15" s="11" t="s">
        <v>491</v>
      </c>
      <c r="C15" s="172"/>
      <c r="D15" s="172"/>
    </row>
    <row r="16" spans="1:4" s="177" customFormat="1" ht="13.2">
      <c r="A16" s="10" t="s">
        <v>492</v>
      </c>
      <c r="B16" s="11" t="s">
        <v>493</v>
      </c>
      <c r="C16" s="173"/>
      <c r="D16" s="173"/>
    </row>
    <row r="17" spans="1:4" s="177" customFormat="1" ht="13.2">
      <c r="A17" s="10" t="s">
        <v>494</v>
      </c>
      <c r="B17" s="11" t="s">
        <v>495</v>
      </c>
      <c r="C17" s="173"/>
      <c r="D17" s="173"/>
    </row>
    <row r="18" spans="1:4" s="177" customFormat="1" ht="13.2">
      <c r="A18" s="10" t="s">
        <v>56</v>
      </c>
      <c r="B18" s="11" t="s">
        <v>496</v>
      </c>
      <c r="C18" s="173"/>
      <c r="D18" s="173"/>
    </row>
    <row r="19" spans="1:4" s="177" customFormat="1" ht="13.2">
      <c r="A19" s="10" t="s">
        <v>492</v>
      </c>
      <c r="B19" s="11" t="s">
        <v>493</v>
      </c>
      <c r="C19" s="173"/>
      <c r="D19" s="173"/>
    </row>
    <row r="20" spans="1:4" s="177" customFormat="1" ht="13.2">
      <c r="A20" s="10" t="s">
        <v>494</v>
      </c>
      <c r="B20" s="11" t="s">
        <v>495</v>
      </c>
      <c r="C20" s="173"/>
      <c r="D20" s="173"/>
    </row>
    <row r="21" spans="1:4" s="177" customFormat="1" ht="13.2">
      <c r="A21" s="10" t="s">
        <v>133</v>
      </c>
      <c r="B21" s="11" t="s">
        <v>497</v>
      </c>
      <c r="C21" s="173"/>
      <c r="D21" s="173"/>
    </row>
    <row r="22" spans="1:4" s="177" customFormat="1" ht="13.2">
      <c r="A22" s="10" t="s">
        <v>492</v>
      </c>
      <c r="B22" s="11" t="s">
        <v>493</v>
      </c>
      <c r="C22" s="173"/>
      <c r="D22" s="173"/>
    </row>
    <row r="23" spans="1:4" s="177" customFormat="1" ht="13.2">
      <c r="A23" s="10" t="s">
        <v>494</v>
      </c>
      <c r="B23" s="11" t="s">
        <v>495</v>
      </c>
      <c r="C23" s="173"/>
      <c r="D23" s="173"/>
    </row>
    <row r="24" spans="1:4" s="177" customFormat="1" ht="13.2">
      <c r="A24" s="10" t="s">
        <v>135</v>
      </c>
      <c r="B24" s="11" t="s">
        <v>498</v>
      </c>
      <c r="C24" s="173"/>
      <c r="D24" s="173"/>
    </row>
    <row r="25" spans="1:4" s="177" customFormat="1" ht="13.2">
      <c r="A25" s="174">
        <v>1</v>
      </c>
      <c r="B25" s="175" t="s">
        <v>493</v>
      </c>
      <c r="C25" s="173"/>
      <c r="D25" s="173"/>
    </row>
    <row r="26" spans="1:4" s="177" customFormat="1" ht="13.2">
      <c r="A26" s="174">
        <v>2</v>
      </c>
      <c r="B26" s="175" t="s">
        <v>495</v>
      </c>
      <c r="C26" s="173"/>
      <c r="D26" s="173"/>
    </row>
    <row r="27" spans="1:4" s="177" customFormat="1" ht="13.2">
      <c r="A27" s="492" t="s">
        <v>499</v>
      </c>
      <c r="B27" s="492"/>
      <c r="C27" s="492"/>
      <c r="D27" s="492"/>
    </row>
    <row r="28" spans="1:4" s="177" customFormat="1" ht="13.2">
      <c r="A28" s="176"/>
    </row>
    <row r="29" spans="1:4" s="177" customFormat="1" ht="13.2">
      <c r="A29" s="178" t="str">
        <f>BCHoatDongVay_06026!A26</f>
        <v>Đại diện được ủy quyền của Ngân hàng giám sát</v>
      </c>
      <c r="B29" s="60"/>
      <c r="D29" s="179" t="str">
        <f>BCHoatDongVay_06026!I26</f>
        <v>Đại diện được ủy quyền của Công ty quản lý Quỹ</v>
      </c>
    </row>
    <row r="30" spans="1:4" s="177" customFormat="1" ht="13.2">
      <c r="A30" s="180" t="s">
        <v>176</v>
      </c>
      <c r="B30" s="60"/>
      <c r="D30" s="181" t="s">
        <v>177</v>
      </c>
    </row>
    <row r="31" spans="1:4">
      <c r="A31" s="60"/>
      <c r="B31" s="60"/>
      <c r="D31" s="183"/>
    </row>
    <row r="32" spans="1:4">
      <c r="A32" s="60"/>
      <c r="B32" s="60"/>
      <c r="D32" s="183"/>
    </row>
    <row r="33" spans="1:4">
      <c r="A33" s="60"/>
      <c r="B33" s="60"/>
      <c r="D33" s="183"/>
    </row>
    <row r="34" spans="1:4">
      <c r="A34" s="60"/>
      <c r="B34" s="60"/>
      <c r="D34" s="183"/>
    </row>
    <row r="35" spans="1:4">
      <c r="A35" s="60"/>
      <c r="B35" s="60"/>
      <c r="D35" s="183"/>
    </row>
    <row r="36" spans="1:4">
      <c r="A36" s="60"/>
      <c r="B36" s="60"/>
      <c r="D36" s="183"/>
    </row>
    <row r="37" spans="1:4">
      <c r="A37" s="89"/>
      <c r="B37" s="89"/>
      <c r="C37" s="184"/>
      <c r="D37" s="185"/>
    </row>
    <row r="38" spans="1:4" s="184" customFormat="1">
      <c r="A38" s="186" t="s">
        <v>237</v>
      </c>
      <c r="B38" s="187"/>
      <c r="C38" s="131"/>
      <c r="D38" s="128" t="s">
        <v>500</v>
      </c>
    </row>
    <row r="39" spans="1:4">
      <c r="A39" s="12" t="s">
        <v>635</v>
      </c>
      <c r="B39" s="60"/>
      <c r="C39" s="130"/>
      <c r="D39" s="130"/>
    </row>
    <row r="40" spans="1:4">
      <c r="A40" s="60" t="s">
        <v>238</v>
      </c>
      <c r="B40" s="60"/>
    </row>
    <row r="41" spans="1:4">
      <c r="A41" s="182"/>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2" zoomScaleSheetLayoutView="100" workbookViewId="0">
      <selection activeCell="A15" sqref="A15:XFD30"/>
    </sheetView>
  </sheetViews>
  <sheetFormatPr defaultColWidth="9.109375" defaultRowHeight="13.2"/>
  <cols>
    <col min="1" max="1" width="6.88671875" style="167" customWidth="1"/>
    <col min="2" max="2" width="48.33203125" style="60" customWidth="1"/>
    <col min="3" max="3" width="12.33203125" style="74" customWidth="1"/>
    <col min="4" max="4" width="15.44140625" style="74" customWidth="1"/>
    <col min="5" max="5" width="15.6640625" style="74" customWidth="1"/>
    <col min="6" max="6" width="20.44140625" style="74" customWidth="1"/>
    <col min="7" max="7" width="24.33203125" style="60" customWidth="1"/>
    <col min="8" max="8" width="19.109375" style="153" bestFit="1" customWidth="1"/>
    <col min="9" max="9" width="9.109375" style="60"/>
    <col min="10" max="10" width="12.88671875" style="60" bestFit="1" customWidth="1"/>
    <col min="11" max="11" width="5.44140625" style="60" bestFit="1" customWidth="1"/>
    <col min="12" max="12" width="9.109375" style="60" customWidth="1"/>
    <col min="13" max="13" width="24.5546875" style="60" bestFit="1" customWidth="1"/>
    <col min="14" max="16384" width="9.109375" style="60"/>
  </cols>
  <sheetData>
    <row r="1" spans="1:13" ht="33.75" customHeight="1">
      <c r="A1" s="509" t="s">
        <v>543</v>
      </c>
      <c r="B1" s="509"/>
      <c r="C1" s="509"/>
      <c r="D1" s="509"/>
      <c r="E1" s="509"/>
      <c r="F1" s="509"/>
      <c r="G1" s="509"/>
    </row>
    <row r="2" spans="1:13" ht="34.5" customHeight="1">
      <c r="A2" s="510" t="s">
        <v>604</v>
      </c>
      <c r="B2" s="510"/>
      <c r="C2" s="510"/>
      <c r="D2" s="510"/>
      <c r="E2" s="510"/>
      <c r="F2" s="510"/>
      <c r="G2" s="510"/>
    </row>
    <row r="3" spans="1:13" ht="39.75" customHeight="1">
      <c r="A3" s="497" t="s">
        <v>501</v>
      </c>
      <c r="B3" s="497"/>
      <c r="C3" s="497"/>
      <c r="D3" s="497"/>
      <c r="E3" s="497"/>
      <c r="F3" s="497"/>
      <c r="G3" s="497"/>
    </row>
    <row r="4" spans="1:13">
      <c r="A4" s="498" t="str">
        <f>'BC Han muc nuoc ngoai'!A5:D5</f>
        <v>Tháng 02 năm 2024/February 2024</v>
      </c>
      <c r="B4" s="499"/>
      <c r="C4" s="499"/>
      <c r="D4" s="499"/>
      <c r="E4" s="499"/>
      <c r="F4" s="499"/>
      <c r="G4" s="499"/>
    </row>
    <row r="5" spans="1:13">
      <c r="A5" s="17"/>
      <c r="B5" s="17"/>
      <c r="C5" s="17"/>
      <c r="D5" s="17"/>
      <c r="E5" s="17"/>
      <c r="F5" s="17"/>
      <c r="G5" s="17"/>
    </row>
    <row r="6" spans="1:13" s="135" customFormat="1" ht="28.5" customHeight="1">
      <c r="A6" s="505" t="s">
        <v>629</v>
      </c>
      <c r="B6" s="505"/>
      <c r="C6" s="507" t="s">
        <v>474</v>
      </c>
      <c r="D6" s="507"/>
      <c r="E6" s="507"/>
      <c r="F6" s="507"/>
      <c r="G6" s="507"/>
      <c r="H6" s="154"/>
    </row>
    <row r="7" spans="1:13" s="135" customFormat="1" ht="28.5" customHeight="1">
      <c r="A7" s="505" t="s">
        <v>242</v>
      </c>
      <c r="B7" s="505"/>
      <c r="C7" s="506" t="s">
        <v>636</v>
      </c>
      <c r="D7" s="506"/>
      <c r="E7" s="506"/>
      <c r="F7" s="506"/>
      <c r="G7" s="506"/>
      <c r="H7" s="154"/>
    </row>
    <row r="8" spans="1:13" s="135" customFormat="1" ht="28.5" customHeight="1">
      <c r="A8" s="505" t="s">
        <v>631</v>
      </c>
      <c r="B8" s="505"/>
      <c r="C8" s="507" t="s">
        <v>650</v>
      </c>
      <c r="D8" s="507"/>
      <c r="E8" s="507"/>
      <c r="F8" s="507"/>
      <c r="G8" s="507"/>
      <c r="H8" s="154"/>
    </row>
    <row r="9" spans="1:13" s="135" customFormat="1" ht="24.75" customHeight="1">
      <c r="A9" s="505" t="s">
        <v>246</v>
      </c>
      <c r="B9" s="505"/>
      <c r="C9" s="508" t="str">
        <f>'BC Han muc nuoc ngoai'!C10:D10</f>
        <v>Ngày 01 tháng 03 năm 2024
01 Mar 2024</v>
      </c>
      <c r="D9" s="508"/>
      <c r="E9" s="508"/>
      <c r="F9" s="134"/>
      <c r="G9" s="155"/>
      <c r="H9" s="154"/>
    </row>
    <row r="10" spans="1:13" s="135" customFormat="1" ht="9" customHeight="1">
      <c r="A10" s="18"/>
      <c r="B10" s="18"/>
      <c r="C10" s="13"/>
      <c r="D10" s="134"/>
      <c r="E10" s="134"/>
      <c r="F10" s="134"/>
      <c r="G10" s="155"/>
      <c r="H10" s="154"/>
    </row>
    <row r="11" spans="1:13" ht="10.199999999999999" customHeight="1">
      <c r="A11" s="72"/>
      <c r="B11" s="72"/>
      <c r="C11" s="72"/>
      <c r="D11" s="72"/>
      <c r="E11" s="72"/>
      <c r="F11" s="72"/>
      <c r="G11" s="72"/>
    </row>
    <row r="12" spans="1:13" ht="18" customHeight="1">
      <c r="A12" s="156" t="s">
        <v>502</v>
      </c>
      <c r="B12" s="156"/>
      <c r="C12" s="156"/>
      <c r="D12" s="156"/>
      <c r="E12" s="156"/>
      <c r="F12" s="156"/>
      <c r="G12" s="157"/>
    </row>
    <row r="13" spans="1:13" ht="30.75" customHeight="1">
      <c r="A13" s="501" t="s">
        <v>503</v>
      </c>
      <c r="B13" s="501" t="s">
        <v>249</v>
      </c>
      <c r="C13" s="503" t="s">
        <v>304</v>
      </c>
      <c r="D13" s="504"/>
      <c r="E13" s="503" t="s">
        <v>504</v>
      </c>
      <c r="F13" s="504"/>
      <c r="G13" s="501" t="s">
        <v>505</v>
      </c>
      <c r="M13" s="158"/>
    </row>
    <row r="14" spans="1:13" ht="28.5" customHeight="1">
      <c r="A14" s="502"/>
      <c r="B14" s="502"/>
      <c r="C14" s="138" t="s">
        <v>489</v>
      </c>
      <c r="D14" s="138" t="s">
        <v>506</v>
      </c>
      <c r="E14" s="138" t="s">
        <v>489</v>
      </c>
      <c r="F14" s="138" t="s">
        <v>506</v>
      </c>
      <c r="G14" s="502"/>
      <c r="M14" s="158"/>
    </row>
    <row r="15" spans="1:13" s="94" customFormat="1" ht="26.4">
      <c r="A15" s="142" t="s">
        <v>89</v>
      </c>
      <c r="B15" s="14" t="s">
        <v>507</v>
      </c>
      <c r="C15" s="159"/>
      <c r="D15" s="159"/>
      <c r="E15" s="159"/>
      <c r="F15" s="159"/>
      <c r="G15" s="160"/>
      <c r="H15" s="161"/>
    </row>
    <row r="16" spans="1:13" s="94" customFormat="1" ht="26.4">
      <c r="A16" s="142"/>
      <c r="B16" s="14" t="s">
        <v>508</v>
      </c>
      <c r="C16" s="159"/>
      <c r="D16" s="159"/>
      <c r="E16" s="159"/>
      <c r="F16" s="159"/>
      <c r="G16" s="160"/>
      <c r="H16" s="161"/>
    </row>
    <row r="17" spans="1:13" s="94" customFormat="1" ht="26.4">
      <c r="A17" s="142"/>
      <c r="B17" s="14" t="s">
        <v>509</v>
      </c>
      <c r="C17" s="159"/>
      <c r="D17" s="159"/>
      <c r="E17" s="159"/>
      <c r="F17" s="159"/>
      <c r="G17" s="160"/>
      <c r="H17" s="161"/>
    </row>
    <row r="18" spans="1:13" s="94" customFormat="1" ht="26.4">
      <c r="A18" s="142"/>
      <c r="B18" s="14" t="s">
        <v>394</v>
      </c>
      <c r="C18" s="159"/>
      <c r="D18" s="159"/>
      <c r="E18" s="159"/>
      <c r="F18" s="159"/>
      <c r="G18" s="160"/>
      <c r="H18" s="161"/>
    </row>
    <row r="19" spans="1:13" s="94" customFormat="1" ht="26.4">
      <c r="A19" s="142" t="s">
        <v>93</v>
      </c>
      <c r="B19" s="14" t="s">
        <v>395</v>
      </c>
      <c r="C19" s="159"/>
      <c r="D19" s="159"/>
      <c r="E19" s="159"/>
      <c r="F19" s="159"/>
      <c r="G19" s="160"/>
      <c r="H19" s="161"/>
    </row>
    <row r="20" spans="1:13" s="94" customFormat="1" ht="26.4">
      <c r="A20" s="142" t="s">
        <v>97</v>
      </c>
      <c r="B20" s="14" t="s">
        <v>510</v>
      </c>
      <c r="C20" s="159"/>
      <c r="D20" s="159"/>
      <c r="E20" s="159"/>
      <c r="F20" s="159"/>
      <c r="G20" s="160"/>
      <c r="H20" s="161"/>
    </row>
    <row r="21" spans="1:13" s="94" customFormat="1" ht="26.4">
      <c r="A21" s="142" t="s">
        <v>99</v>
      </c>
      <c r="B21" s="14" t="s">
        <v>400</v>
      </c>
      <c r="C21" s="159"/>
      <c r="D21" s="159"/>
      <c r="E21" s="159"/>
      <c r="F21" s="159"/>
      <c r="G21" s="160"/>
      <c r="H21" s="161"/>
    </row>
    <row r="22" spans="1:13" s="94" customFormat="1" ht="39.6">
      <c r="A22" s="142" t="s">
        <v>101</v>
      </c>
      <c r="B22" s="14" t="s">
        <v>511</v>
      </c>
      <c r="C22" s="159"/>
      <c r="D22" s="159"/>
      <c r="E22" s="159"/>
      <c r="F22" s="159"/>
      <c r="G22" s="160"/>
      <c r="H22" s="161"/>
    </row>
    <row r="23" spans="1:13" s="94" customFormat="1" ht="26.4">
      <c r="A23" s="142" t="s">
        <v>103</v>
      </c>
      <c r="B23" s="14" t="s">
        <v>402</v>
      </c>
      <c r="C23" s="159"/>
      <c r="D23" s="159"/>
      <c r="E23" s="159"/>
      <c r="F23" s="159"/>
      <c r="G23" s="160"/>
      <c r="H23" s="161"/>
    </row>
    <row r="24" spans="1:13" s="94" customFormat="1" ht="26.4">
      <c r="A24" s="142" t="s">
        <v>105</v>
      </c>
      <c r="B24" s="14" t="s">
        <v>403</v>
      </c>
      <c r="C24" s="159"/>
      <c r="D24" s="159"/>
      <c r="E24" s="159"/>
      <c r="F24" s="159"/>
      <c r="G24" s="160"/>
      <c r="H24" s="161"/>
    </row>
    <row r="25" spans="1:13" s="94" customFormat="1" ht="26.4">
      <c r="A25" s="142" t="s">
        <v>107</v>
      </c>
      <c r="B25" s="14" t="s">
        <v>512</v>
      </c>
      <c r="C25" s="98"/>
      <c r="D25" s="98"/>
      <c r="E25" s="98"/>
      <c r="F25" s="98"/>
      <c r="G25" s="162"/>
      <c r="H25" s="161"/>
    </row>
    <row r="26" spans="1:13" ht="30.75" customHeight="1">
      <c r="A26" s="501" t="s">
        <v>503</v>
      </c>
      <c r="B26" s="501" t="s">
        <v>251</v>
      </c>
      <c r="C26" s="503" t="s">
        <v>304</v>
      </c>
      <c r="D26" s="504"/>
      <c r="E26" s="503" t="s">
        <v>504</v>
      </c>
      <c r="F26" s="504"/>
      <c r="G26" s="501" t="s">
        <v>505</v>
      </c>
      <c r="M26" s="158"/>
    </row>
    <row r="27" spans="1:13" ht="28.5" customHeight="1">
      <c r="A27" s="502"/>
      <c r="B27" s="502"/>
      <c r="C27" s="138" t="s">
        <v>489</v>
      </c>
      <c r="D27" s="138" t="s">
        <v>506</v>
      </c>
      <c r="E27" s="138" t="s">
        <v>489</v>
      </c>
      <c r="F27" s="138" t="s">
        <v>506</v>
      </c>
      <c r="G27" s="502"/>
      <c r="M27" s="158"/>
    </row>
    <row r="28" spans="1:13" s="94" customFormat="1" ht="39.6">
      <c r="A28" s="142" t="s">
        <v>110</v>
      </c>
      <c r="B28" s="14" t="s">
        <v>513</v>
      </c>
      <c r="C28" s="98"/>
      <c r="D28" s="98"/>
      <c r="E28" s="98"/>
      <c r="F28" s="98"/>
      <c r="G28" s="160"/>
      <c r="H28" s="161"/>
    </row>
    <row r="29" spans="1:13" s="94" customFormat="1" ht="26.4">
      <c r="A29" s="142" t="s">
        <v>112</v>
      </c>
      <c r="B29" s="14" t="s">
        <v>406</v>
      </c>
      <c r="C29" s="159"/>
      <c r="D29" s="159"/>
      <c r="E29" s="159"/>
      <c r="F29" s="159"/>
      <c r="G29" s="160"/>
      <c r="H29" s="161"/>
    </row>
    <row r="30" spans="1:13" s="94" customFormat="1" ht="26.4">
      <c r="A30" s="142" t="s">
        <v>114</v>
      </c>
      <c r="B30" s="14" t="s">
        <v>414</v>
      </c>
      <c r="C30" s="98"/>
      <c r="D30" s="98"/>
      <c r="E30" s="98"/>
      <c r="F30" s="98"/>
      <c r="G30" s="162"/>
      <c r="H30" s="161"/>
    </row>
    <row r="31" spans="1:13" s="94" customFormat="1" ht="14.4">
      <c r="A31" s="500" t="s">
        <v>499</v>
      </c>
      <c r="B31" s="500"/>
      <c r="C31" s="500"/>
      <c r="D31" s="500"/>
      <c r="E31" s="500"/>
      <c r="F31" s="500"/>
      <c r="G31" s="500"/>
      <c r="H31" s="161"/>
    </row>
    <row r="32" spans="1:13" s="94" customFormat="1" ht="14.4">
      <c r="A32" s="163"/>
      <c r="B32" s="164"/>
      <c r="C32" s="165"/>
      <c r="D32" s="165"/>
      <c r="E32" s="165"/>
      <c r="F32" s="165"/>
      <c r="G32" s="166"/>
      <c r="H32" s="161"/>
    </row>
    <row r="33" spans="1:13" s="153" customFormat="1" ht="11.25" customHeight="1">
      <c r="A33" s="167"/>
      <c r="B33" s="60"/>
      <c r="C33" s="74"/>
      <c r="D33" s="74"/>
      <c r="E33" s="74"/>
      <c r="F33" s="74"/>
      <c r="G33" s="60"/>
      <c r="I33" s="60"/>
      <c r="J33" s="60"/>
      <c r="K33" s="60"/>
      <c r="L33" s="60"/>
      <c r="M33" s="60"/>
    </row>
    <row r="34" spans="1:13" s="153" customFormat="1" ht="5.25" customHeight="1">
      <c r="A34" s="60"/>
      <c r="B34" s="168"/>
      <c r="C34" s="60"/>
      <c r="D34" s="60"/>
      <c r="E34" s="60"/>
      <c r="F34" s="60"/>
      <c r="G34" s="60"/>
      <c r="I34" s="60"/>
      <c r="J34" s="60"/>
      <c r="K34" s="60"/>
      <c r="L34" s="60"/>
      <c r="M34" s="60"/>
    </row>
    <row r="35" spans="1:13" s="153" customFormat="1" ht="12.75" customHeight="1">
      <c r="A35" s="121" t="str">
        <f>'BC Han muc nuoc ngoai'!A29</f>
        <v>Đại diện được ủy quyền của Ngân hàng giám sát</v>
      </c>
      <c r="B35" s="121"/>
      <c r="C35" s="146"/>
      <c r="D35" s="146"/>
      <c r="E35" s="146" t="str">
        <f>'BC Han muc nuoc ngoai'!D29</f>
        <v>Đại diện được ủy quyền của Công ty quản lý Quỹ</v>
      </c>
      <c r="F35" s="146"/>
      <c r="G35" s="146"/>
      <c r="I35" s="60"/>
      <c r="J35" s="60"/>
      <c r="K35" s="60"/>
      <c r="L35" s="60"/>
      <c r="M35" s="60"/>
    </row>
    <row r="36" spans="1:13" s="153" customFormat="1">
      <c r="A36" s="46" t="s">
        <v>176</v>
      </c>
      <c r="B36" s="46"/>
      <c r="C36" s="147"/>
      <c r="D36" s="147"/>
      <c r="E36" s="147" t="s">
        <v>177</v>
      </c>
      <c r="F36" s="146"/>
      <c r="G36" s="146"/>
      <c r="I36" s="60"/>
      <c r="J36" s="60"/>
      <c r="K36" s="60"/>
      <c r="L36" s="60"/>
      <c r="M36" s="60"/>
    </row>
    <row r="37" spans="1:13" s="153" customFormat="1">
      <c r="A37" s="122"/>
      <c r="B37" s="122"/>
      <c r="C37" s="123"/>
      <c r="D37" s="123"/>
      <c r="E37" s="123"/>
      <c r="F37" s="123"/>
      <c r="G37" s="72"/>
      <c r="I37" s="60"/>
      <c r="J37" s="60"/>
      <c r="K37" s="60"/>
      <c r="L37" s="60"/>
      <c r="M37" s="60"/>
    </row>
    <row r="38" spans="1:13" s="153" customFormat="1">
      <c r="A38" s="122"/>
      <c r="B38" s="122"/>
      <c r="C38" s="123"/>
      <c r="D38" s="123"/>
      <c r="E38" s="123"/>
      <c r="F38" s="123"/>
      <c r="G38" s="72"/>
      <c r="I38" s="60"/>
      <c r="J38" s="60"/>
      <c r="K38" s="60"/>
      <c r="L38" s="60"/>
      <c r="M38" s="60"/>
    </row>
    <row r="39" spans="1:13" s="153" customFormat="1">
      <c r="A39" s="122"/>
      <c r="B39" s="122"/>
      <c r="C39" s="123"/>
      <c r="D39" s="123"/>
      <c r="E39" s="123"/>
      <c r="F39" s="123"/>
      <c r="G39" s="72"/>
      <c r="I39" s="60"/>
      <c r="J39" s="60"/>
      <c r="K39" s="60"/>
      <c r="L39" s="60"/>
      <c r="M39" s="60"/>
    </row>
    <row r="40" spans="1:13" s="153" customFormat="1">
      <c r="A40" s="122"/>
      <c r="B40" s="122"/>
      <c r="C40" s="123"/>
      <c r="D40" s="123"/>
      <c r="E40" s="123"/>
      <c r="F40" s="123"/>
      <c r="G40" s="72"/>
      <c r="I40" s="60"/>
      <c r="J40" s="60"/>
      <c r="K40" s="60"/>
      <c r="L40" s="60"/>
      <c r="M40" s="60"/>
    </row>
    <row r="41" spans="1:13" s="153" customFormat="1" ht="65.25" customHeight="1">
      <c r="A41" s="124"/>
      <c r="B41" s="124"/>
      <c r="C41" s="149"/>
      <c r="D41" s="149"/>
      <c r="E41" s="149"/>
      <c r="F41" s="149"/>
      <c r="G41" s="125"/>
      <c r="I41" s="60"/>
      <c r="J41" s="60"/>
      <c r="K41" s="60"/>
      <c r="L41" s="60"/>
      <c r="M41" s="60"/>
    </row>
    <row r="42" spans="1:13" s="170" customFormat="1">
      <c r="A42" s="48" t="s">
        <v>514</v>
      </c>
      <c r="B42" s="48"/>
      <c r="C42" s="48"/>
      <c r="D42" s="131"/>
      <c r="E42" s="152" t="s">
        <v>500</v>
      </c>
      <c r="F42" s="169"/>
      <c r="G42" s="48"/>
      <c r="I42" s="89"/>
      <c r="J42" s="89"/>
      <c r="K42" s="89"/>
      <c r="L42" s="89"/>
      <c r="M42" s="89"/>
    </row>
    <row r="43" spans="1:13" s="170" customFormat="1">
      <c r="A43" s="52" t="s">
        <v>635</v>
      </c>
      <c r="B43" s="52"/>
      <c r="C43" s="52"/>
      <c r="D43" s="130"/>
      <c r="E43" s="130"/>
      <c r="F43" s="130"/>
      <c r="G43" s="52"/>
      <c r="I43" s="89"/>
      <c r="J43" s="89"/>
      <c r="K43" s="89"/>
      <c r="L43" s="89"/>
      <c r="M43" s="89"/>
    </row>
    <row r="44" spans="1:13" s="170" customFormat="1">
      <c r="A44" s="171" t="s">
        <v>238</v>
      </c>
      <c r="B44" s="171"/>
      <c r="C44" s="171"/>
      <c r="D44" s="171"/>
      <c r="E44" s="52"/>
      <c r="F44" s="52"/>
      <c r="G44" s="52"/>
      <c r="I44" s="89"/>
      <c r="J44" s="89"/>
      <c r="K44" s="89"/>
      <c r="L44" s="89"/>
      <c r="M44" s="8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7" zoomScaleNormal="100" zoomScaleSheetLayoutView="100" workbookViewId="0">
      <selection activeCell="A14" sqref="A14:XFD14"/>
    </sheetView>
  </sheetViews>
  <sheetFormatPr defaultColWidth="9.109375" defaultRowHeight="13.2"/>
  <cols>
    <col min="1" max="1" width="6.6640625" style="60" customWidth="1"/>
    <col min="2" max="2" width="50" style="60" customWidth="1"/>
    <col min="3" max="3" width="25.88671875" style="120" customWidth="1"/>
    <col min="4" max="4" width="25.5546875" style="120" customWidth="1"/>
    <col min="5" max="7" width="21.6640625" style="120" customWidth="1"/>
    <col min="8" max="8" width="10.6640625" style="60" bestFit="1" customWidth="1"/>
    <col min="9" max="9" width="16" style="60" bestFit="1" customWidth="1"/>
    <col min="10" max="10" width="10.6640625" style="60" bestFit="1" customWidth="1"/>
    <col min="11" max="16384" width="9.109375" style="60"/>
  </cols>
  <sheetData>
    <row r="1" spans="1:7" ht="31.5" customHeight="1">
      <c r="A1" s="515" t="s">
        <v>543</v>
      </c>
      <c r="B1" s="515"/>
      <c r="C1" s="515"/>
      <c r="D1" s="515"/>
      <c r="E1" s="515"/>
      <c r="F1" s="515"/>
      <c r="G1" s="515"/>
    </row>
    <row r="2" spans="1:7" ht="37.200000000000003" customHeight="1">
      <c r="A2" s="510" t="s">
        <v>604</v>
      </c>
      <c r="B2" s="510"/>
      <c r="C2" s="510"/>
      <c r="D2" s="510"/>
      <c r="E2" s="510"/>
      <c r="F2" s="510"/>
      <c r="G2" s="510"/>
    </row>
    <row r="3" spans="1:7" ht="35.25" customHeight="1">
      <c r="A3" s="497" t="s">
        <v>501</v>
      </c>
      <c r="B3" s="497"/>
      <c r="C3" s="497"/>
      <c r="D3" s="497"/>
      <c r="E3" s="497"/>
      <c r="F3" s="497"/>
      <c r="G3" s="497"/>
    </row>
    <row r="4" spans="1:7">
      <c r="A4" s="499" t="str">
        <f>'ngay thang'!B10</f>
        <v>Tháng 02 năm 2024/February 2024</v>
      </c>
      <c r="B4" s="499"/>
      <c r="C4" s="499"/>
      <c r="D4" s="499"/>
      <c r="E4" s="499"/>
      <c r="F4" s="499"/>
      <c r="G4" s="499"/>
    </row>
    <row r="5" spans="1:7" ht="5.25" customHeight="1">
      <c r="A5" s="17"/>
      <c r="B5" s="499"/>
      <c r="C5" s="499"/>
      <c r="D5" s="499"/>
      <c r="E5" s="499"/>
      <c r="F5" s="17"/>
    </row>
    <row r="6" spans="1:7" ht="28.5" customHeight="1">
      <c r="A6" s="505" t="s">
        <v>629</v>
      </c>
      <c r="B6" s="505"/>
      <c r="C6" s="508" t="s">
        <v>474</v>
      </c>
      <c r="D6" s="508"/>
      <c r="E6" s="508"/>
      <c r="F6" s="508"/>
      <c r="G6" s="508"/>
    </row>
    <row r="7" spans="1:7" ht="28.5" customHeight="1">
      <c r="A7" s="505" t="s">
        <v>242</v>
      </c>
      <c r="B7" s="505"/>
      <c r="C7" s="511" t="s">
        <v>633</v>
      </c>
      <c r="D7" s="511"/>
      <c r="E7" s="511"/>
      <c r="F7" s="511"/>
      <c r="G7" s="511"/>
    </row>
    <row r="8" spans="1:7" ht="37.5" customHeight="1">
      <c r="A8" s="505" t="s">
        <v>631</v>
      </c>
      <c r="B8" s="505"/>
      <c r="C8" s="508" t="s">
        <v>650</v>
      </c>
      <c r="D8" s="508"/>
      <c r="E8" s="132"/>
      <c r="F8" s="132"/>
      <c r="G8" s="132"/>
    </row>
    <row r="9" spans="1:7" s="135" customFormat="1" ht="24" customHeight="1">
      <c r="A9" s="512" t="s">
        <v>632</v>
      </c>
      <c r="B9" s="505"/>
      <c r="C9" s="508" t="str">
        <f>'BC TS DT nuoc ngoai'!C9:E9</f>
        <v>Ngày 01 tháng 03 năm 2024
01 Mar 2024</v>
      </c>
      <c r="D9" s="508"/>
      <c r="E9" s="133"/>
      <c r="F9" s="133"/>
      <c r="G9" s="134"/>
    </row>
    <row r="10" spans="1:7" ht="11.25" customHeight="1">
      <c r="A10" s="136"/>
      <c r="B10" s="136"/>
      <c r="C10" s="136"/>
      <c r="D10" s="136"/>
      <c r="E10" s="136"/>
      <c r="F10" s="136"/>
      <c r="G10" s="136"/>
    </row>
    <row r="11" spans="1:7" s="135" customFormat="1" ht="18.600000000000001" customHeight="1">
      <c r="A11" s="137" t="s">
        <v>515</v>
      </c>
      <c r="B11" s="137"/>
      <c r="C11" s="137"/>
      <c r="D11" s="137"/>
      <c r="E11" s="137"/>
      <c r="F11" s="137"/>
      <c r="G11" s="66"/>
    </row>
    <row r="12" spans="1:7" ht="60" customHeight="1">
      <c r="A12" s="501" t="s">
        <v>503</v>
      </c>
      <c r="B12" s="501" t="s">
        <v>516</v>
      </c>
      <c r="C12" s="503" t="s">
        <v>304</v>
      </c>
      <c r="D12" s="504"/>
      <c r="E12" s="503" t="s">
        <v>504</v>
      </c>
      <c r="F12" s="504"/>
      <c r="G12" s="513" t="s">
        <v>517</v>
      </c>
    </row>
    <row r="13" spans="1:7" ht="60" customHeight="1">
      <c r="A13" s="502"/>
      <c r="B13" s="502"/>
      <c r="C13" s="138" t="s">
        <v>489</v>
      </c>
      <c r="D13" s="138" t="s">
        <v>506</v>
      </c>
      <c r="E13" s="138" t="s">
        <v>489</v>
      </c>
      <c r="F13" s="138" t="s">
        <v>506</v>
      </c>
      <c r="G13" s="514"/>
    </row>
    <row r="14" spans="1:7" s="141" customFormat="1" ht="52.8">
      <c r="A14" s="139" t="s">
        <v>46</v>
      </c>
      <c r="B14" s="15" t="s">
        <v>518</v>
      </c>
      <c r="C14" s="140"/>
      <c r="D14" s="140"/>
      <c r="E14" s="140"/>
      <c r="F14" s="140"/>
      <c r="G14" s="140"/>
    </row>
    <row r="15" spans="1:7" s="141" customFormat="1" ht="26.4">
      <c r="A15" s="142">
        <v>1</v>
      </c>
      <c r="B15" s="14" t="s">
        <v>418</v>
      </c>
      <c r="C15" s="143"/>
      <c r="D15" s="143"/>
      <c r="E15" s="143"/>
      <c r="F15" s="143"/>
      <c r="G15" s="143"/>
    </row>
    <row r="16" spans="1:7" s="141" customFormat="1" ht="26.4">
      <c r="A16" s="142">
        <v>2</v>
      </c>
      <c r="B16" s="14" t="s">
        <v>519</v>
      </c>
      <c r="C16" s="143"/>
      <c r="D16" s="143"/>
      <c r="E16" s="143"/>
      <c r="F16" s="143"/>
      <c r="G16" s="143"/>
    </row>
    <row r="17" spans="1:7" s="141" customFormat="1" ht="26.4">
      <c r="A17" s="142">
        <v>3</v>
      </c>
      <c r="B17" s="14" t="s">
        <v>520</v>
      </c>
      <c r="C17" s="143"/>
      <c r="D17" s="143"/>
      <c r="E17" s="143"/>
      <c r="F17" s="143"/>
      <c r="G17" s="140"/>
    </row>
    <row r="18" spans="1:7" s="141" customFormat="1" ht="26.4">
      <c r="A18" s="139" t="s">
        <v>56</v>
      </c>
      <c r="B18" s="15" t="s">
        <v>521</v>
      </c>
      <c r="C18" s="140"/>
      <c r="D18" s="140"/>
      <c r="E18" s="140"/>
      <c r="F18" s="140"/>
      <c r="G18" s="140"/>
    </row>
    <row r="19" spans="1:7" s="141" customFormat="1" ht="26.4">
      <c r="A19" s="142">
        <v>1</v>
      </c>
      <c r="B19" s="14" t="s">
        <v>522</v>
      </c>
      <c r="C19" s="143"/>
      <c r="D19" s="143"/>
      <c r="E19" s="143"/>
      <c r="F19" s="143"/>
      <c r="G19" s="143"/>
    </row>
    <row r="20" spans="1:7" s="141" customFormat="1" ht="26.4">
      <c r="A20" s="142">
        <v>2</v>
      </c>
      <c r="B20" s="14" t="s">
        <v>430</v>
      </c>
      <c r="C20" s="143"/>
      <c r="D20" s="143"/>
      <c r="E20" s="143"/>
      <c r="F20" s="143"/>
      <c r="G20" s="143"/>
    </row>
    <row r="21" spans="1:7" s="141" customFormat="1" ht="52.8">
      <c r="A21" s="139" t="s">
        <v>133</v>
      </c>
      <c r="B21" s="15" t="s">
        <v>523</v>
      </c>
      <c r="C21" s="140"/>
      <c r="D21" s="140"/>
      <c r="E21" s="140"/>
      <c r="F21" s="140"/>
      <c r="G21" s="140"/>
    </row>
    <row r="22" spans="1:7" s="141" customFormat="1" ht="39.6">
      <c r="A22" s="139" t="s">
        <v>135</v>
      </c>
      <c r="B22" s="15" t="s">
        <v>524</v>
      </c>
      <c r="C22" s="140"/>
      <c r="D22" s="140"/>
      <c r="E22" s="140"/>
      <c r="F22" s="140"/>
      <c r="G22" s="140"/>
    </row>
    <row r="23" spans="1:7" s="141" customFormat="1" ht="26.4">
      <c r="A23" s="142">
        <v>1</v>
      </c>
      <c r="B23" s="14" t="s">
        <v>434</v>
      </c>
      <c r="C23" s="143"/>
      <c r="D23" s="143"/>
      <c r="E23" s="143"/>
      <c r="F23" s="143"/>
      <c r="G23" s="143"/>
    </row>
    <row r="24" spans="1:7" ht="26.4">
      <c r="A24" s="142">
        <v>2</v>
      </c>
      <c r="B24" s="14" t="s">
        <v>435</v>
      </c>
      <c r="C24" s="143"/>
      <c r="D24" s="143"/>
      <c r="E24" s="143"/>
      <c r="F24" s="143"/>
      <c r="G24" s="143"/>
    </row>
    <row r="25" spans="1:7">
      <c r="A25" s="500" t="s">
        <v>499</v>
      </c>
      <c r="B25" s="500"/>
      <c r="C25" s="500"/>
      <c r="D25" s="500"/>
      <c r="E25" s="500"/>
      <c r="F25" s="500"/>
      <c r="G25" s="500"/>
    </row>
    <row r="27" spans="1:7" ht="12.75" customHeight="1">
      <c r="A27" s="144" t="str">
        <f>'BC TS DT nuoc ngoai'!A35</f>
        <v>Đại diện được ủy quyền của Ngân hàng giám sát</v>
      </c>
      <c r="B27" s="144"/>
      <c r="C27" s="145"/>
      <c r="D27" s="145"/>
      <c r="E27" s="145" t="str">
        <f>'BC TS DT nuoc ngoai'!E35</f>
        <v>Đại diện được ủy quyền của Công ty quản lý Quỹ</v>
      </c>
      <c r="F27" s="146"/>
      <c r="G27" s="146"/>
    </row>
    <row r="28" spans="1:7">
      <c r="A28" s="46" t="s">
        <v>176</v>
      </c>
      <c r="B28" s="46"/>
      <c r="C28" s="147"/>
      <c r="D28" s="147"/>
      <c r="E28" s="147" t="s">
        <v>177</v>
      </c>
      <c r="F28" s="147"/>
      <c r="G28" s="147"/>
    </row>
    <row r="29" spans="1:7">
      <c r="A29" s="122"/>
      <c r="B29" s="122"/>
      <c r="C29" s="145"/>
      <c r="D29" s="145"/>
      <c r="E29" s="145"/>
      <c r="F29" s="123"/>
      <c r="G29" s="123"/>
    </row>
    <row r="30" spans="1:7">
      <c r="A30" s="122"/>
      <c r="B30" s="122"/>
      <c r="C30" s="145"/>
      <c r="D30" s="145"/>
      <c r="E30" s="145"/>
      <c r="F30" s="123"/>
      <c r="G30" s="123"/>
    </row>
    <row r="31" spans="1:7">
      <c r="A31" s="122"/>
      <c r="B31" s="122"/>
      <c r="C31" s="145"/>
      <c r="D31" s="145"/>
      <c r="E31" s="145"/>
      <c r="F31" s="123"/>
      <c r="G31" s="123"/>
    </row>
    <row r="32" spans="1:7">
      <c r="A32" s="122"/>
      <c r="B32" s="122"/>
      <c r="C32" s="145"/>
      <c r="D32" s="145"/>
      <c r="E32" s="145"/>
      <c r="F32" s="123"/>
      <c r="G32" s="123"/>
    </row>
    <row r="33" spans="1:7">
      <c r="A33" s="122"/>
      <c r="B33" s="122"/>
      <c r="C33" s="145"/>
      <c r="D33" s="145"/>
      <c r="E33" s="145"/>
      <c r="F33" s="123"/>
      <c r="G33" s="123"/>
    </row>
    <row r="34" spans="1:7">
      <c r="A34" s="122"/>
      <c r="B34" s="122"/>
      <c r="C34" s="145"/>
      <c r="D34" s="145"/>
      <c r="E34" s="145"/>
      <c r="F34" s="123"/>
      <c r="G34" s="123"/>
    </row>
    <row r="35" spans="1:7">
      <c r="A35" s="122"/>
      <c r="B35" s="122"/>
      <c r="C35" s="145"/>
      <c r="D35" s="145"/>
      <c r="E35" s="145"/>
      <c r="F35" s="123"/>
      <c r="G35" s="123"/>
    </row>
    <row r="36" spans="1:7">
      <c r="A36" s="122"/>
      <c r="B36" s="122"/>
      <c r="C36" s="145"/>
      <c r="D36" s="145"/>
      <c r="E36" s="145"/>
      <c r="F36" s="123"/>
      <c r="G36" s="123"/>
    </row>
    <row r="37" spans="1:7">
      <c r="A37" s="122"/>
      <c r="B37" s="122"/>
      <c r="C37" s="145"/>
      <c r="D37" s="145"/>
      <c r="E37" s="145"/>
      <c r="F37" s="123"/>
      <c r="G37" s="123"/>
    </row>
    <row r="38" spans="1:7" ht="32.25" customHeight="1">
      <c r="A38" s="124"/>
      <c r="B38" s="124"/>
      <c r="C38" s="148"/>
      <c r="D38" s="148"/>
      <c r="E38" s="148"/>
      <c r="F38" s="149"/>
      <c r="G38" s="149"/>
    </row>
    <row r="39" spans="1:7" s="89" customFormat="1">
      <c r="A39" s="150" t="s">
        <v>514</v>
      </c>
      <c r="B39" s="48"/>
      <c r="C39" s="150"/>
      <c r="D39" s="131"/>
      <c r="E39" s="128" t="s">
        <v>500</v>
      </c>
      <c r="F39" s="48"/>
      <c r="G39" s="48"/>
    </row>
    <row r="40" spans="1:7">
      <c r="A40" s="12" t="s">
        <v>635</v>
      </c>
      <c r="B40" s="52"/>
      <c r="C40" s="76"/>
      <c r="D40" s="130"/>
      <c r="E40" s="130"/>
      <c r="F40" s="151"/>
      <c r="G40" s="151"/>
    </row>
    <row r="41" spans="1:7">
      <c r="A41" s="72" t="s">
        <v>525</v>
      </c>
      <c r="B41" s="46"/>
      <c r="C41" s="72"/>
      <c r="D41" s="72"/>
      <c r="E41" s="151"/>
      <c r="F41" s="151"/>
      <c r="G41" s="151"/>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59"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18" zoomScaleSheetLayoutView="100" workbookViewId="0">
      <selection activeCell="B26" sqref="B26"/>
    </sheetView>
  </sheetViews>
  <sheetFormatPr defaultColWidth="9.109375" defaultRowHeight="13.2"/>
  <cols>
    <col min="1" max="1" width="9.109375" style="60"/>
    <col min="2" max="2" width="27.44140625" style="60" customWidth="1"/>
    <col min="3" max="3" width="12.5546875" style="60" customWidth="1"/>
    <col min="4" max="4" width="12.44140625" style="60" customWidth="1"/>
    <col min="5" max="5" width="14.6640625" style="60" customWidth="1"/>
    <col min="6" max="6" width="18.33203125" style="60" customWidth="1"/>
    <col min="7" max="7" width="24" style="60" customWidth="1"/>
    <col min="8" max="8" width="28.33203125" style="73" customWidth="1"/>
    <col min="9" max="9" width="14.88671875" style="120" bestFit="1" customWidth="1"/>
    <col min="10" max="13" width="21.109375" style="60" customWidth="1"/>
    <col min="14" max="14" width="13.44140625" style="60" bestFit="1" customWidth="1"/>
    <col min="15" max="15" width="8" style="60" bestFit="1" customWidth="1"/>
    <col min="16" max="20" width="9.109375" style="60"/>
    <col min="21" max="21" width="12" style="60" bestFit="1" customWidth="1"/>
    <col min="22" max="22" width="13.44140625" style="60" bestFit="1" customWidth="1"/>
    <col min="23" max="16384" width="9.109375" style="60"/>
  </cols>
  <sheetData>
    <row r="1" spans="1:13" ht="29.25" customHeight="1">
      <c r="A1" s="509" t="s">
        <v>543</v>
      </c>
      <c r="B1" s="509"/>
      <c r="C1" s="509"/>
      <c r="D1" s="509"/>
      <c r="E1" s="509"/>
      <c r="F1" s="509"/>
      <c r="G1" s="509"/>
      <c r="H1" s="509"/>
      <c r="I1" s="58"/>
      <c r="J1" s="59"/>
      <c r="K1" s="59"/>
      <c r="L1" s="59"/>
      <c r="M1" s="59"/>
    </row>
    <row r="2" spans="1:13" ht="43.2" customHeight="1">
      <c r="A2" s="510" t="s">
        <v>604</v>
      </c>
      <c r="B2" s="510"/>
      <c r="C2" s="510"/>
      <c r="D2" s="510"/>
      <c r="E2" s="510"/>
      <c r="F2" s="510"/>
      <c r="G2" s="510"/>
      <c r="H2" s="510"/>
      <c r="I2" s="61"/>
      <c r="J2" s="62"/>
      <c r="K2" s="62"/>
      <c r="L2" s="62"/>
      <c r="M2" s="62"/>
    </row>
    <row r="3" spans="1:13" ht="37.200000000000003" customHeight="1">
      <c r="A3" s="497" t="s">
        <v>501</v>
      </c>
      <c r="B3" s="497"/>
      <c r="C3" s="497"/>
      <c r="D3" s="497"/>
      <c r="E3" s="497"/>
      <c r="F3" s="497"/>
      <c r="G3" s="497"/>
      <c r="H3" s="497"/>
      <c r="I3" s="63"/>
      <c r="J3" s="64"/>
      <c r="K3" s="64"/>
      <c r="L3" s="64"/>
      <c r="M3" s="64"/>
    </row>
    <row r="4" spans="1:13" ht="14.25" customHeight="1">
      <c r="A4" s="498" t="str">
        <f>'ngay thang'!B12</f>
        <v>Tại ngày 29 tháng 02 năm 2024/As at 29 Feb 2024</v>
      </c>
      <c r="B4" s="499"/>
      <c r="C4" s="499"/>
      <c r="D4" s="499"/>
      <c r="E4" s="499"/>
      <c r="F4" s="499"/>
      <c r="G4" s="499"/>
      <c r="H4" s="499"/>
      <c r="I4" s="65"/>
      <c r="J4" s="17"/>
      <c r="K4" s="17"/>
      <c r="L4" s="17"/>
      <c r="M4" s="17"/>
    </row>
    <row r="5" spans="1:13" ht="13.5" customHeight="1">
      <c r="A5" s="17"/>
      <c r="B5" s="17"/>
      <c r="C5" s="17"/>
      <c r="D5" s="17"/>
      <c r="E5" s="17"/>
      <c r="F5" s="17"/>
      <c r="G5" s="17"/>
      <c r="H5" s="66"/>
      <c r="I5" s="65"/>
      <c r="J5" s="17"/>
      <c r="K5" s="17"/>
      <c r="L5" s="17"/>
      <c r="M5" s="17"/>
    </row>
    <row r="6" spans="1:13" ht="31.5" customHeight="1">
      <c r="A6" s="505" t="s">
        <v>629</v>
      </c>
      <c r="B6" s="505"/>
      <c r="C6" s="508" t="s">
        <v>474</v>
      </c>
      <c r="D6" s="508"/>
      <c r="E6" s="508"/>
      <c r="F6" s="508"/>
      <c r="G6" s="508"/>
      <c r="H6" s="508"/>
      <c r="I6" s="67"/>
      <c r="J6" s="68"/>
      <c r="K6" s="68"/>
      <c r="L6" s="68"/>
      <c r="M6" s="68"/>
    </row>
    <row r="7" spans="1:13" ht="31.5" customHeight="1">
      <c r="A7" s="505" t="s">
        <v>242</v>
      </c>
      <c r="B7" s="505"/>
      <c r="C7" s="511" t="s">
        <v>630</v>
      </c>
      <c r="D7" s="511"/>
      <c r="E7" s="511"/>
      <c r="F7" s="511"/>
      <c r="G7" s="511"/>
      <c r="H7" s="511"/>
      <c r="I7" s="69"/>
      <c r="J7" s="70"/>
      <c r="K7" s="70"/>
      <c r="L7" s="70"/>
      <c r="M7" s="70"/>
    </row>
    <row r="8" spans="1:13" ht="31.5" customHeight="1">
      <c r="A8" s="505" t="s">
        <v>631</v>
      </c>
      <c r="B8" s="505"/>
      <c r="C8" s="508" t="s">
        <v>650</v>
      </c>
      <c r="D8" s="508"/>
      <c r="E8" s="508"/>
      <c r="F8" s="508"/>
      <c r="G8" s="508"/>
      <c r="H8" s="508"/>
      <c r="I8" s="67"/>
      <c r="J8" s="68"/>
      <c r="K8" s="68"/>
      <c r="L8" s="68"/>
      <c r="M8" s="68"/>
    </row>
    <row r="9" spans="1:13" ht="24.75" customHeight="1">
      <c r="A9" s="512" t="s">
        <v>632</v>
      </c>
      <c r="B9" s="505"/>
      <c r="C9" s="508" t="str">
        <f>'BCKetQuaHoatDong DT nuoc ngoai'!C9:D9</f>
        <v>Ngày 01 tháng 03 năm 2024
01 Mar 2024</v>
      </c>
      <c r="D9" s="508"/>
      <c r="E9" s="508"/>
      <c r="F9" s="508"/>
      <c r="G9" s="508"/>
      <c r="H9" s="508"/>
      <c r="I9" s="71"/>
      <c r="J9" s="71"/>
      <c r="K9" s="71"/>
      <c r="L9" s="71"/>
      <c r="M9" s="71"/>
    </row>
    <row r="10" spans="1:13" ht="9" customHeight="1">
      <c r="A10" s="72"/>
      <c r="B10" s="72"/>
      <c r="C10" s="72"/>
      <c r="D10" s="72"/>
      <c r="E10" s="72"/>
      <c r="F10" s="72"/>
      <c r="G10" s="72"/>
      <c r="I10" s="74"/>
      <c r="J10" s="75"/>
      <c r="K10" s="75"/>
      <c r="L10" s="75"/>
      <c r="M10" s="75"/>
    </row>
    <row r="11" spans="1:13" ht="17.399999999999999" customHeight="1">
      <c r="A11" s="76" t="s">
        <v>526</v>
      </c>
      <c r="B11" s="76"/>
      <c r="C11" s="76"/>
      <c r="D11" s="76"/>
      <c r="E11" s="76"/>
      <c r="F11" s="76"/>
      <c r="G11" s="76"/>
      <c r="H11" s="77" t="s">
        <v>527</v>
      </c>
      <c r="I11" s="78"/>
      <c r="J11" s="79"/>
      <c r="K11" s="79"/>
      <c r="L11" s="79"/>
      <c r="M11" s="79"/>
    </row>
    <row r="12" spans="1:13" ht="59.25" customHeight="1">
      <c r="A12" s="501" t="s">
        <v>528</v>
      </c>
      <c r="B12" s="501" t="s">
        <v>529</v>
      </c>
      <c r="C12" s="501" t="s">
        <v>530</v>
      </c>
      <c r="D12" s="518" t="s">
        <v>531</v>
      </c>
      <c r="E12" s="519"/>
      <c r="F12" s="518" t="s">
        <v>532</v>
      </c>
      <c r="G12" s="519"/>
      <c r="H12" s="520" t="s">
        <v>533</v>
      </c>
      <c r="I12" s="80"/>
      <c r="J12" s="81"/>
      <c r="K12" s="81"/>
      <c r="L12" s="81"/>
      <c r="M12" s="81"/>
    </row>
    <row r="13" spans="1:13" ht="30" customHeight="1">
      <c r="A13" s="502"/>
      <c r="B13" s="502"/>
      <c r="C13" s="502"/>
      <c r="D13" s="40" t="s">
        <v>489</v>
      </c>
      <c r="E13" s="41" t="s">
        <v>506</v>
      </c>
      <c r="F13" s="40" t="s">
        <v>489</v>
      </c>
      <c r="G13" s="41" t="s">
        <v>506</v>
      </c>
      <c r="H13" s="521"/>
      <c r="I13" s="80"/>
      <c r="J13" s="81"/>
      <c r="K13" s="81"/>
      <c r="L13" s="81"/>
      <c r="M13" s="81"/>
    </row>
    <row r="14" spans="1:13" ht="39" customHeight="1">
      <c r="A14" s="42" t="s">
        <v>46</v>
      </c>
      <c r="B14" s="43" t="s">
        <v>534</v>
      </c>
      <c r="C14" s="42"/>
      <c r="D14" s="40"/>
      <c r="E14" s="41"/>
      <c r="F14" s="41"/>
      <c r="G14" s="41"/>
      <c r="H14" s="44"/>
      <c r="I14" s="80"/>
      <c r="J14" s="81"/>
      <c r="K14" s="81"/>
      <c r="L14" s="81"/>
      <c r="M14" s="81"/>
    </row>
    <row r="15" spans="1:13" ht="19.5" customHeight="1">
      <c r="A15" s="42">
        <v>1</v>
      </c>
      <c r="B15" s="42"/>
      <c r="C15" s="42"/>
      <c r="D15" s="40"/>
      <c r="E15" s="41"/>
      <c r="F15" s="41"/>
      <c r="G15" s="41"/>
      <c r="H15" s="44"/>
      <c r="I15" s="80"/>
      <c r="J15" s="81"/>
      <c r="K15" s="81"/>
      <c r="L15" s="81"/>
      <c r="M15" s="81"/>
    </row>
    <row r="16" spans="1:13" ht="33" customHeight="1">
      <c r="A16" s="42"/>
      <c r="B16" s="43" t="s">
        <v>449</v>
      </c>
      <c r="C16" s="42"/>
      <c r="D16" s="40"/>
      <c r="E16" s="41"/>
      <c r="F16" s="41"/>
      <c r="G16" s="41"/>
      <c r="H16" s="44"/>
      <c r="I16" s="80"/>
      <c r="J16" s="81"/>
      <c r="K16" s="81"/>
      <c r="L16" s="81"/>
      <c r="M16" s="81"/>
    </row>
    <row r="17" spans="1:14" ht="28.5" customHeight="1">
      <c r="A17" s="42" t="s">
        <v>56</v>
      </c>
      <c r="B17" s="43" t="s">
        <v>535</v>
      </c>
      <c r="C17" s="42"/>
      <c r="D17" s="40"/>
      <c r="E17" s="41"/>
      <c r="F17" s="41"/>
      <c r="G17" s="41"/>
      <c r="H17" s="44"/>
      <c r="I17" s="80"/>
      <c r="J17" s="81"/>
      <c r="K17" s="81"/>
      <c r="L17" s="81"/>
      <c r="M17" s="81"/>
    </row>
    <row r="18" spans="1:14" ht="19.5" customHeight="1">
      <c r="A18" s="42">
        <v>1</v>
      </c>
      <c r="B18" s="43"/>
      <c r="C18" s="42"/>
      <c r="D18" s="40"/>
      <c r="E18" s="41"/>
      <c r="F18" s="41"/>
      <c r="G18" s="41"/>
      <c r="H18" s="44"/>
      <c r="I18" s="80"/>
      <c r="J18" s="81"/>
      <c r="K18" s="81"/>
      <c r="L18" s="81"/>
      <c r="M18" s="81"/>
    </row>
    <row r="19" spans="1:14" ht="34.5" customHeight="1">
      <c r="A19" s="42"/>
      <c r="B19" s="43" t="s">
        <v>449</v>
      </c>
      <c r="C19" s="42"/>
      <c r="D19" s="40"/>
      <c r="E19" s="41"/>
      <c r="F19" s="41"/>
      <c r="G19" s="41"/>
      <c r="H19" s="44"/>
      <c r="I19" s="80"/>
      <c r="J19" s="81"/>
      <c r="K19" s="81"/>
      <c r="L19" s="81"/>
      <c r="M19" s="81"/>
    </row>
    <row r="20" spans="1:14" ht="30" customHeight="1">
      <c r="A20" s="82" t="s">
        <v>133</v>
      </c>
      <c r="B20" s="83" t="s">
        <v>536</v>
      </c>
      <c r="C20" s="84"/>
      <c r="D20" s="83"/>
      <c r="E20" s="85"/>
      <c r="F20" s="86"/>
      <c r="G20" s="86"/>
      <c r="H20" s="87"/>
      <c r="I20" s="45"/>
      <c r="J20" s="45"/>
      <c r="K20" s="88"/>
      <c r="L20" s="88"/>
      <c r="M20" s="88"/>
      <c r="N20" s="89"/>
    </row>
    <row r="21" spans="1:14" ht="30" customHeight="1">
      <c r="A21" s="82">
        <v>1</v>
      </c>
      <c r="B21" s="83"/>
      <c r="C21" s="84"/>
      <c r="D21" s="83"/>
      <c r="E21" s="85"/>
      <c r="F21" s="86"/>
      <c r="G21" s="86"/>
      <c r="H21" s="87"/>
      <c r="I21" s="45"/>
      <c r="J21" s="45"/>
      <c r="K21" s="88"/>
      <c r="L21" s="88"/>
      <c r="M21" s="88"/>
      <c r="N21" s="89"/>
    </row>
    <row r="22" spans="1:14" s="94" customFormat="1" ht="26.4">
      <c r="A22" s="90"/>
      <c r="B22" s="83" t="s">
        <v>449</v>
      </c>
      <c r="C22" s="84"/>
      <c r="D22" s="91"/>
      <c r="E22" s="92"/>
      <c r="F22" s="93"/>
      <c r="G22" s="93"/>
      <c r="H22" s="87"/>
    </row>
    <row r="23" spans="1:14" s="97" customFormat="1" ht="26.4">
      <c r="A23" s="82" t="s">
        <v>260</v>
      </c>
      <c r="B23" s="83" t="s">
        <v>537</v>
      </c>
      <c r="C23" s="84"/>
      <c r="D23" s="91"/>
      <c r="E23" s="92"/>
      <c r="F23" s="95"/>
      <c r="G23" s="95"/>
      <c r="H23" s="96"/>
    </row>
    <row r="24" spans="1:14" s="97" customFormat="1" ht="14.4">
      <c r="A24" s="82">
        <v>1</v>
      </c>
      <c r="B24" s="83"/>
      <c r="C24" s="84"/>
      <c r="D24" s="91"/>
      <c r="E24" s="92"/>
      <c r="F24" s="95"/>
      <c r="G24" s="95"/>
      <c r="H24" s="96"/>
    </row>
    <row r="25" spans="1:14" s="97" customFormat="1" ht="26.4">
      <c r="A25" s="90"/>
      <c r="B25" s="83" t="s">
        <v>449</v>
      </c>
      <c r="C25" s="98"/>
      <c r="D25" s="98"/>
      <c r="E25" s="99"/>
      <c r="F25" s="99"/>
      <c r="G25" s="99"/>
      <c r="H25" s="96"/>
    </row>
    <row r="26" spans="1:14" s="97" customFormat="1" ht="26.4">
      <c r="A26" s="82" t="s">
        <v>139</v>
      </c>
      <c r="B26" s="83" t="s">
        <v>538</v>
      </c>
      <c r="C26" s="91"/>
      <c r="D26" s="91"/>
      <c r="E26" s="92"/>
      <c r="F26" s="92"/>
      <c r="G26" s="92"/>
      <c r="H26" s="96"/>
    </row>
    <row r="27" spans="1:14" s="97" customFormat="1" ht="14.4">
      <c r="A27" s="82">
        <v>1</v>
      </c>
      <c r="B27" s="90"/>
      <c r="C27" s="100"/>
      <c r="D27" s="100"/>
      <c r="E27" s="101"/>
      <c r="F27" s="102"/>
      <c r="G27" s="102"/>
      <c r="H27" s="103"/>
    </row>
    <row r="28" spans="1:14" s="106" customFormat="1" ht="26.4">
      <c r="A28" s="90"/>
      <c r="B28" s="83" t="s">
        <v>449</v>
      </c>
      <c r="C28" s="104"/>
      <c r="D28" s="91"/>
      <c r="E28" s="92"/>
      <c r="F28" s="93"/>
      <c r="G28" s="93"/>
      <c r="H28" s="105"/>
    </row>
    <row r="29" spans="1:14" s="94" customFormat="1" ht="26.4">
      <c r="A29" s="82" t="s">
        <v>67</v>
      </c>
      <c r="B29" s="83" t="s">
        <v>539</v>
      </c>
      <c r="C29" s="84"/>
      <c r="D29" s="91"/>
      <c r="E29" s="92"/>
      <c r="F29" s="95"/>
      <c r="G29" s="95"/>
      <c r="H29" s="96"/>
    </row>
    <row r="30" spans="1:14" s="94" customFormat="1" ht="14.4">
      <c r="A30" s="82">
        <v>1</v>
      </c>
      <c r="B30" s="90"/>
      <c r="C30" s="107"/>
      <c r="D30" s="107"/>
      <c r="E30" s="108"/>
      <c r="F30" s="109"/>
      <c r="G30" s="109"/>
      <c r="H30" s="110"/>
    </row>
    <row r="31" spans="1:14" s="106" customFormat="1" ht="26.4">
      <c r="A31" s="83"/>
      <c r="B31" s="83" t="s">
        <v>449</v>
      </c>
      <c r="C31" s="91"/>
      <c r="D31" s="91"/>
      <c r="E31" s="92"/>
      <c r="F31" s="93"/>
      <c r="G31" s="93"/>
      <c r="H31" s="105"/>
    </row>
    <row r="32" spans="1:14" s="94" customFormat="1" ht="26.4">
      <c r="A32" s="82" t="s">
        <v>142</v>
      </c>
      <c r="B32" s="83" t="s">
        <v>540</v>
      </c>
      <c r="C32" s="104"/>
      <c r="D32" s="91"/>
      <c r="E32" s="92"/>
      <c r="F32" s="99"/>
      <c r="G32" s="99"/>
      <c r="H32" s="105"/>
      <c r="I32" s="111"/>
    </row>
    <row r="33" spans="1:13">
      <c r="A33" s="112"/>
      <c r="B33" s="112"/>
      <c r="C33" s="113"/>
      <c r="D33" s="114"/>
      <c r="E33" s="115"/>
      <c r="F33" s="116"/>
      <c r="G33" s="116"/>
      <c r="H33" s="117"/>
      <c r="I33" s="118"/>
      <c r="J33" s="119"/>
      <c r="K33" s="119"/>
      <c r="L33" s="119"/>
      <c r="M33" s="119"/>
    </row>
    <row r="34" spans="1:13">
      <c r="A34" s="500" t="s">
        <v>499</v>
      </c>
      <c r="B34" s="500"/>
      <c r="C34" s="500"/>
      <c r="D34" s="500"/>
      <c r="E34" s="500"/>
      <c r="F34" s="500"/>
      <c r="G34" s="500"/>
    </row>
    <row r="36" spans="1:13" ht="12.75" customHeight="1">
      <c r="A36" s="121" t="str">
        <f>'BCKetQuaHoatDong DT nuoc ngoai'!A27</f>
        <v>Đại diện được ủy quyền của Ngân hàng giám sát</v>
      </c>
      <c r="B36" s="121"/>
      <c r="C36" s="72"/>
      <c r="F36" s="516" t="str">
        <f>'BCKetQuaHoatDong DT nuoc ngoai'!E27</f>
        <v>Đại diện được ủy quyền của Công ty quản lý Quỹ</v>
      </c>
      <c r="G36" s="516"/>
      <c r="H36" s="516"/>
      <c r="I36" s="55"/>
      <c r="J36" s="55"/>
      <c r="K36" s="55"/>
      <c r="L36" s="55"/>
      <c r="M36" s="55"/>
    </row>
    <row r="37" spans="1:13">
      <c r="A37" s="46" t="s">
        <v>176</v>
      </c>
      <c r="B37" s="47"/>
      <c r="C37" s="72"/>
      <c r="F37" s="517" t="s">
        <v>177</v>
      </c>
      <c r="G37" s="517"/>
      <c r="H37" s="517"/>
      <c r="I37" s="55"/>
      <c r="J37" s="55"/>
      <c r="K37" s="55"/>
      <c r="L37" s="55"/>
      <c r="M37" s="55"/>
    </row>
    <row r="38" spans="1:13">
      <c r="A38" s="122"/>
      <c r="B38" s="122"/>
      <c r="C38" s="72"/>
      <c r="D38" s="123"/>
      <c r="E38" s="123"/>
      <c r="F38" s="123"/>
      <c r="G38" s="123"/>
      <c r="I38" s="74"/>
      <c r="J38" s="75"/>
      <c r="K38" s="75"/>
      <c r="L38" s="75"/>
      <c r="M38" s="75"/>
    </row>
    <row r="39" spans="1:13">
      <c r="A39" s="122"/>
      <c r="B39" s="122"/>
      <c r="C39" s="72"/>
      <c r="D39" s="123"/>
      <c r="E39" s="123"/>
      <c r="F39" s="123"/>
      <c r="G39" s="123"/>
      <c r="I39" s="74"/>
      <c r="J39" s="75"/>
      <c r="K39" s="75"/>
      <c r="L39" s="75"/>
      <c r="M39" s="75"/>
    </row>
    <row r="40" spans="1:13">
      <c r="A40" s="122"/>
      <c r="B40" s="122"/>
      <c r="C40" s="72"/>
      <c r="D40" s="123"/>
      <c r="E40" s="123"/>
      <c r="F40" s="123"/>
      <c r="G40" s="123"/>
      <c r="I40" s="74"/>
      <c r="J40" s="75"/>
      <c r="K40" s="75"/>
      <c r="L40" s="75"/>
      <c r="M40" s="75"/>
    </row>
    <row r="41" spans="1:13">
      <c r="A41" s="122"/>
      <c r="B41" s="122"/>
      <c r="C41" s="72"/>
      <c r="D41" s="123"/>
      <c r="E41" s="123"/>
      <c r="F41" s="123"/>
      <c r="G41" s="123"/>
      <c r="I41" s="74"/>
      <c r="J41" s="75"/>
      <c r="K41" s="75"/>
      <c r="L41" s="75"/>
      <c r="M41" s="75"/>
    </row>
    <row r="42" spans="1:13">
      <c r="A42" s="122"/>
      <c r="B42" s="122"/>
      <c r="C42" s="72"/>
      <c r="D42" s="123"/>
      <c r="E42" s="123"/>
      <c r="F42" s="123"/>
      <c r="G42" s="123"/>
      <c r="I42" s="74"/>
      <c r="J42" s="75"/>
      <c r="K42" s="75"/>
      <c r="L42" s="75"/>
      <c r="M42" s="75"/>
    </row>
    <row r="43" spans="1:13">
      <c r="A43" s="122"/>
      <c r="B43" s="122"/>
      <c r="C43" s="72"/>
      <c r="D43" s="123"/>
      <c r="E43" s="123"/>
      <c r="F43" s="123"/>
      <c r="G43" s="123"/>
      <c r="I43" s="74"/>
      <c r="J43" s="75"/>
      <c r="K43" s="75"/>
      <c r="L43" s="75"/>
      <c r="M43" s="75"/>
    </row>
    <row r="44" spans="1:13">
      <c r="A44" s="122"/>
      <c r="B44" s="122"/>
      <c r="C44" s="72"/>
      <c r="D44" s="123"/>
      <c r="E44" s="123"/>
      <c r="F44" s="123"/>
      <c r="G44" s="123"/>
      <c r="I44" s="74"/>
      <c r="J44" s="75"/>
      <c r="K44" s="75"/>
      <c r="L44" s="75"/>
      <c r="M44" s="75"/>
    </row>
    <row r="45" spans="1:13">
      <c r="A45" s="122"/>
      <c r="B45" s="122"/>
      <c r="C45" s="72"/>
      <c r="D45" s="123"/>
      <c r="E45" s="123"/>
      <c r="F45" s="123"/>
      <c r="G45" s="123"/>
      <c r="I45" s="74"/>
      <c r="J45" s="75"/>
      <c r="K45" s="75"/>
      <c r="L45" s="75"/>
      <c r="M45" s="75"/>
    </row>
    <row r="46" spans="1:13">
      <c r="A46" s="122"/>
      <c r="B46" s="122"/>
      <c r="C46" s="72"/>
      <c r="D46" s="123"/>
      <c r="E46" s="123"/>
      <c r="F46" s="123"/>
      <c r="G46" s="123"/>
      <c r="I46" s="74"/>
      <c r="J46" s="75"/>
      <c r="K46" s="75"/>
      <c r="L46" s="75"/>
      <c r="M46" s="75"/>
    </row>
    <row r="47" spans="1:13">
      <c r="A47" s="122"/>
      <c r="B47" s="122"/>
      <c r="C47" s="72"/>
      <c r="D47" s="123"/>
      <c r="E47" s="123"/>
      <c r="F47" s="123"/>
      <c r="G47" s="123"/>
      <c r="I47" s="74"/>
      <c r="J47" s="75"/>
      <c r="K47" s="75"/>
      <c r="L47" s="75"/>
      <c r="M47" s="75"/>
    </row>
    <row r="48" spans="1:13">
      <c r="A48" s="124"/>
      <c r="B48" s="124"/>
      <c r="C48" s="125"/>
      <c r="D48" s="123"/>
      <c r="E48" s="123"/>
      <c r="F48" s="123"/>
      <c r="G48" s="123"/>
      <c r="H48" s="126"/>
      <c r="I48" s="74"/>
      <c r="J48" s="75"/>
      <c r="K48" s="75"/>
      <c r="L48" s="75"/>
      <c r="M48" s="75"/>
    </row>
    <row r="49" spans="1:13">
      <c r="A49" s="48" t="s">
        <v>514</v>
      </c>
      <c r="B49" s="48"/>
      <c r="C49" s="127"/>
      <c r="D49" s="49"/>
      <c r="E49" s="50"/>
      <c r="F49" s="128" t="s">
        <v>541</v>
      </c>
      <c r="G49" s="129"/>
      <c r="H49" s="49"/>
      <c r="I49" s="51"/>
      <c r="J49" s="50"/>
      <c r="K49" s="50"/>
      <c r="L49" s="50"/>
      <c r="M49" s="50"/>
    </row>
    <row r="50" spans="1:13">
      <c r="A50" s="52" t="s">
        <v>635</v>
      </c>
      <c r="B50" s="52"/>
      <c r="C50" s="125"/>
      <c r="D50" s="53"/>
      <c r="E50" s="54"/>
      <c r="F50" s="130"/>
      <c r="G50" s="130"/>
      <c r="H50" s="54"/>
      <c r="I50" s="55"/>
      <c r="J50" s="54"/>
      <c r="K50" s="54"/>
      <c r="L50" s="54"/>
      <c r="M50" s="54"/>
    </row>
    <row r="51" spans="1:13">
      <c r="A51" s="46" t="s">
        <v>238</v>
      </c>
      <c r="B51" s="46"/>
      <c r="C51" s="72"/>
      <c r="D51" s="56"/>
      <c r="E51" s="56"/>
      <c r="F51" s="57"/>
      <c r="G51" s="57"/>
      <c r="H51" s="54"/>
      <c r="I51" s="55"/>
      <c r="J51" s="54"/>
      <c r="K51" s="54"/>
      <c r="L51" s="54"/>
      <c r="M51" s="5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SG9Fj9dBSsTVY2qYYzZp9oERzNc=</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Tgepx+rP+7KvADuyTLQ9I6UheC4=</DigestValue>
    </Reference>
  </SignedInfo>
  <SignatureValue>PuYe/d/ezPVLw+G+tswAZy+uh/speBY/ytb14XNsk2TW/mqcSJe+wrJlTaP93qtBdq2bjMk94iHu
Q9JLPEhhlt2kJl0BT238tFn9CGCN94ZT2MsM2vWq6j4iG7diyxw/mqJEmvsid4EHQrvxYFVusYv/
z8i0VFdc7f9lz5pkdF0=</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PDI8nWRmzOlMtaUu7SpzntD82pk=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5XYnTKytFToyNXBjHgIVGSyc0e4=</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04WOmhh5ZzSEi6RCb1uTGtnE+xU=</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gpfV3BO2U+E5oJxAvlh0SaJxvKg=</DigestValue>
      </Reference>
      <Reference URI="/xl/styles.xml?ContentType=application/vnd.openxmlformats-officedocument.spreadsheetml.styles+xml">
        <DigestMethod Algorithm="http://www.w3.org/2000/09/xmldsig#sha1"/>
        <DigestValue>VvxiOgBIbjN0Aisbmlj3WFB+0OQ=</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ja2PfQdPUyIy2d4yHg9PBBB6r6w=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bDRfUm3wvA6PnslYs4XhscH2TYA=</DigestValue>
      </Reference>
      <Reference URI="/xl/worksheets/sheet10.xml?ContentType=application/vnd.openxmlformats-officedocument.spreadsheetml.worksheet+xml">
        <DigestMethod Algorithm="http://www.w3.org/2000/09/xmldsig#sha1"/>
        <DigestValue>khpRzLCE0+nFwUHFybr4JASQapc=</DigestValue>
      </Reference>
      <Reference URI="/xl/worksheets/sheet11.xml?ContentType=application/vnd.openxmlformats-officedocument.spreadsheetml.worksheet+xml">
        <DigestMethod Algorithm="http://www.w3.org/2000/09/xmldsig#sha1"/>
        <DigestValue>mHvvKftKulKXA7YjWfltc6GBWks=</DigestValue>
      </Reference>
      <Reference URI="/xl/worksheets/sheet12.xml?ContentType=application/vnd.openxmlformats-officedocument.spreadsheetml.worksheet+xml">
        <DigestMethod Algorithm="http://www.w3.org/2000/09/xmldsig#sha1"/>
        <DigestValue>fXaEVn7XGM3oOfL5rC2FWL1gOEc=</DigestValue>
      </Reference>
      <Reference URI="/xl/worksheets/sheet13.xml?ContentType=application/vnd.openxmlformats-officedocument.spreadsheetml.worksheet+xml">
        <DigestMethod Algorithm="http://www.w3.org/2000/09/xmldsig#sha1"/>
        <DigestValue>znGwsc29tV/0uIzeDbiTW4jyY4o=</DigestValue>
      </Reference>
      <Reference URI="/xl/worksheets/sheet14.xml?ContentType=application/vnd.openxmlformats-officedocument.spreadsheetml.worksheet+xml">
        <DigestMethod Algorithm="http://www.w3.org/2000/09/xmldsig#sha1"/>
        <DigestValue>EkxMOSnFrKcAzzyJzs9KyUrJSoM=</DigestValue>
      </Reference>
      <Reference URI="/xl/worksheets/sheet2.xml?ContentType=application/vnd.openxmlformats-officedocument.spreadsheetml.worksheet+xml">
        <DigestMethod Algorithm="http://www.w3.org/2000/09/xmldsig#sha1"/>
        <DigestValue>bXaT/sy/yoWhZopdFBDQPwsfMdg=</DigestValue>
      </Reference>
      <Reference URI="/xl/worksheets/sheet3.xml?ContentType=application/vnd.openxmlformats-officedocument.spreadsheetml.worksheet+xml">
        <DigestMethod Algorithm="http://www.w3.org/2000/09/xmldsig#sha1"/>
        <DigestValue>3EvwAmuDSyNay9KhYTKl5TWHXEI=</DigestValue>
      </Reference>
      <Reference URI="/xl/worksheets/sheet4.xml?ContentType=application/vnd.openxmlformats-officedocument.spreadsheetml.worksheet+xml">
        <DigestMethod Algorithm="http://www.w3.org/2000/09/xmldsig#sha1"/>
        <DigestValue>LxJ2Grmvb10NBbj3qvsZXaxvIBo=</DigestValue>
      </Reference>
      <Reference URI="/xl/worksheets/sheet5.xml?ContentType=application/vnd.openxmlformats-officedocument.spreadsheetml.worksheet+xml">
        <DigestMethod Algorithm="http://www.w3.org/2000/09/xmldsig#sha1"/>
        <DigestValue>S03edEXpQgJ8OhYkPTdiNdMSXvE=</DigestValue>
      </Reference>
      <Reference URI="/xl/worksheets/sheet6.xml?ContentType=application/vnd.openxmlformats-officedocument.spreadsheetml.worksheet+xml">
        <DigestMethod Algorithm="http://www.w3.org/2000/09/xmldsig#sha1"/>
        <DigestValue>kmg+AJwne7WKBT8wWOZULjrUx/8=</DigestValue>
      </Reference>
      <Reference URI="/xl/worksheets/sheet7.xml?ContentType=application/vnd.openxmlformats-officedocument.spreadsheetml.worksheet+xml">
        <DigestMethod Algorithm="http://www.w3.org/2000/09/xmldsig#sha1"/>
        <DigestValue>un+hLzpWuZB6Es3koCUoHd2x3vQ=</DigestValue>
      </Reference>
      <Reference URI="/xl/worksheets/sheet8.xml?ContentType=application/vnd.openxmlformats-officedocument.spreadsheetml.worksheet+xml">
        <DigestMethod Algorithm="http://www.w3.org/2000/09/xmldsig#sha1"/>
        <DigestValue>3PSsaAOd4PfJGFeeq3Kdui/JgyU=</DigestValue>
      </Reference>
      <Reference URI="/xl/worksheets/sheet9.xml?ContentType=application/vnd.openxmlformats-officedocument.spreadsheetml.worksheet+xml">
        <DigestMethod Algorithm="http://www.w3.org/2000/09/xmldsig#sha1"/>
        <DigestValue>q9QSq35zEe+tDxRhbrRNhBdwazw=</DigestValue>
      </Reference>
    </Manifest>
    <SignatureProperties>
      <SignatureProperty Id="idSignatureTime" Target="#idPackageSignature">
        <mdssi:SignatureTime xmlns:mdssi="http://schemas.openxmlformats.org/package/2006/digital-signature">
          <mdssi:Format>YYYY-MM-DDThh:mm:ssTZD</mdssi:Format>
          <mdssi:Value>2024-03-07T03:13:44Z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2024-03-07T03:13:44Z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EU+ur0byIWbZOeBM10XGrjy6v0k=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HHILLmBsuRHblxsY1mNmG3RvbeI=</DigestValue>
    </Reference>
  </SignedInfo>
  <SignatureValue>U5pEisyhK4SV9sA0QRGlgeDw9ZHvBHe747rou+kw0yzemZSuA40qpbDoDFDVlrlPELEwBrldHZhe
944lWIQMyrI7pNkWP85mN0wLbLtSvBovue5Bf4SxLy4N2NSEYTD+S50gBnhFRf4gYvVn8ingk5nP
xq6hDmTXTklFMWs9R2k=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DmBWiMHiyK/7VxOLrh4dw2JW1mI=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5XYnTKytFToyNXBjHgIVGSyc0e4=</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lPUnIettzt6Iiu2NkIkgKY7wbLE=</DigestValue>
      </Reference>
      <Reference URI="/xl/printerSettings/printerSettings13.bin?ContentType=application/vnd.openxmlformats-officedocument.spreadsheetml.printerSettings">
        <DigestMethod Algorithm="http://www.w3.org/2000/09/xmldsig#sha1"/>
        <DigestValue>lPUnIettzt6Iiu2NkIkgKY7wbLE=</DigestValue>
      </Reference>
      <Reference URI="/xl/printerSettings/printerSettings14.bin?ContentType=application/vnd.openxmlformats-officedocument.spreadsheetml.printerSettings">
        <DigestMethod Algorithm="http://www.w3.org/2000/09/xmldsig#sha1"/>
        <DigestValue>lPUnIettzt6Iiu2NkIkgKY7wbLE=</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U5Cjx1+lFA/T65kH8bRhoHFXRWs=</DigestValue>
      </Reference>
      <Reference URI="/xl/printerSettings/printerSettings4.bin?ContentType=application/vnd.openxmlformats-officedocument.spreadsheetml.printerSettings">
        <DigestMethod Algorithm="http://www.w3.org/2000/09/xmldsig#sha1"/>
        <DigestValue>lPUnIettzt6Iiu2NkIkgKY7wbLE=</DigestValue>
      </Reference>
      <Reference URI="/xl/printerSettings/printerSettings5.bin?ContentType=application/vnd.openxmlformats-officedocument.spreadsheetml.printerSettings">
        <DigestMethod Algorithm="http://www.w3.org/2000/09/xmldsig#sha1"/>
        <DigestValue>lPUnIettzt6Iiu2NkIkgKY7wbLE=</DigestValue>
      </Reference>
      <Reference URI="/xl/printerSettings/printerSettings6.bin?ContentType=application/vnd.openxmlformats-officedocument.spreadsheetml.printerSettings">
        <DigestMethod Algorithm="http://www.w3.org/2000/09/xmldsig#sha1"/>
        <DigestValue>lPUnIettzt6Iiu2NkIkgKY7wbLE=</DigestValue>
      </Reference>
      <Reference URI="/xl/printerSettings/printerSettings7.bin?ContentType=application/vnd.openxmlformats-officedocument.spreadsheetml.printerSettings">
        <DigestMethod Algorithm="http://www.w3.org/2000/09/xmldsig#sha1"/>
        <DigestValue>lPUnIettzt6Iiu2NkIkgKY7wbLE=</DigestValue>
      </Reference>
      <Reference URI="/xl/printerSettings/printerSettings8.bin?ContentType=application/vnd.openxmlformats-officedocument.spreadsheetml.printerSettings">
        <DigestMethod Algorithm="http://www.w3.org/2000/09/xmldsig#sha1"/>
        <DigestValue>lPUnIettzt6Iiu2NkIkgKY7wbLE=</DigestValue>
      </Reference>
      <Reference URI="/xl/printerSettings/printerSettings9.bin?ContentType=application/vnd.openxmlformats-officedocument.spreadsheetml.printerSettings">
        <DigestMethod Algorithm="http://www.w3.org/2000/09/xmldsig#sha1"/>
        <DigestValue>U5Cjx1+lFA/T65kH8bRhoHFXRWs=</DigestValue>
      </Reference>
      <Reference URI="/xl/sharedStrings.xml?ContentType=application/vnd.openxmlformats-officedocument.spreadsheetml.sharedStrings+xml">
        <DigestMethod Algorithm="http://www.w3.org/2000/09/xmldsig#sha1"/>
        <DigestValue>gpfV3BO2U+E5oJxAvlh0SaJxvKg=</DigestValue>
      </Reference>
      <Reference URI="/xl/styles.xml?ContentType=application/vnd.openxmlformats-officedocument.spreadsheetml.styles+xml">
        <DigestMethod Algorithm="http://www.w3.org/2000/09/xmldsig#sha1"/>
        <DigestValue>IqlmpXWYbdQMzuX588OBUIEycfg=</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eohkyhdOY7ydX6/Jr9fzoCGeNXY=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XAdHe64RpOS5786csSz7jylqPsw=</DigestValue>
      </Reference>
      <Reference URI="/xl/worksheets/sheet10.xml?ContentType=application/vnd.openxmlformats-officedocument.spreadsheetml.worksheet+xml">
        <DigestMethod Algorithm="http://www.w3.org/2000/09/xmldsig#sha1"/>
        <DigestValue>KrMczJOuXkiizf+Aymjacp9jbQw=</DigestValue>
      </Reference>
      <Reference URI="/xl/worksheets/sheet11.xml?ContentType=application/vnd.openxmlformats-officedocument.spreadsheetml.worksheet+xml">
        <DigestMethod Algorithm="http://www.w3.org/2000/09/xmldsig#sha1"/>
        <DigestValue>kF6JJYtRgZeIKnv/gQw08Px5usU=</DigestValue>
      </Reference>
      <Reference URI="/xl/worksheets/sheet12.xml?ContentType=application/vnd.openxmlformats-officedocument.spreadsheetml.worksheet+xml">
        <DigestMethod Algorithm="http://www.w3.org/2000/09/xmldsig#sha1"/>
        <DigestValue>yYGSl7GkPhdnqOHW5JcMeImM/bo=</DigestValue>
      </Reference>
      <Reference URI="/xl/worksheets/sheet13.xml?ContentType=application/vnd.openxmlformats-officedocument.spreadsheetml.worksheet+xml">
        <DigestMethod Algorithm="http://www.w3.org/2000/09/xmldsig#sha1"/>
        <DigestValue>YiRyqerpkzNmhuI9HtQQOSzH450=</DigestValue>
      </Reference>
      <Reference URI="/xl/worksheets/sheet14.xml?ContentType=application/vnd.openxmlformats-officedocument.spreadsheetml.worksheet+xml">
        <DigestMethod Algorithm="http://www.w3.org/2000/09/xmldsig#sha1"/>
        <DigestValue>u+4LDpb0ae+ICLDsUxvh6mPPjOI=</DigestValue>
      </Reference>
      <Reference URI="/xl/worksheets/sheet2.xml?ContentType=application/vnd.openxmlformats-officedocument.spreadsheetml.worksheet+xml">
        <DigestMethod Algorithm="http://www.w3.org/2000/09/xmldsig#sha1"/>
        <DigestValue>gWLy2qSdeIVBSW6qZmqc8ql2VkY=</DigestValue>
      </Reference>
      <Reference URI="/xl/worksheets/sheet3.xml?ContentType=application/vnd.openxmlformats-officedocument.spreadsheetml.worksheet+xml">
        <DigestMethod Algorithm="http://www.w3.org/2000/09/xmldsig#sha1"/>
        <DigestValue>8YeSFDKVK29Aai+wszsNc7WU2Co=</DigestValue>
      </Reference>
      <Reference URI="/xl/worksheets/sheet4.xml?ContentType=application/vnd.openxmlformats-officedocument.spreadsheetml.worksheet+xml">
        <DigestMethod Algorithm="http://www.w3.org/2000/09/xmldsig#sha1"/>
        <DigestValue>6e1wyFNHSSK6LzIQpdeo8z9zdpA=</DigestValue>
      </Reference>
      <Reference URI="/xl/worksheets/sheet5.xml?ContentType=application/vnd.openxmlformats-officedocument.spreadsheetml.worksheet+xml">
        <DigestMethod Algorithm="http://www.w3.org/2000/09/xmldsig#sha1"/>
        <DigestValue>qmtyzWCRTWqUWyVZ1cxJB4M5m6M=</DigestValue>
      </Reference>
      <Reference URI="/xl/worksheets/sheet6.xml?ContentType=application/vnd.openxmlformats-officedocument.spreadsheetml.worksheet+xml">
        <DigestMethod Algorithm="http://www.w3.org/2000/09/xmldsig#sha1"/>
        <DigestValue>g0EvrIpnPaJ33QxvZQuv9qidcI0=</DigestValue>
      </Reference>
      <Reference URI="/xl/worksheets/sheet7.xml?ContentType=application/vnd.openxmlformats-officedocument.spreadsheetml.worksheet+xml">
        <DigestMethod Algorithm="http://www.w3.org/2000/09/xmldsig#sha1"/>
        <DigestValue>8H0VSKK5j2H5JgylfnqBUkrCqL0=</DigestValue>
      </Reference>
      <Reference URI="/xl/worksheets/sheet8.xml?ContentType=application/vnd.openxmlformats-officedocument.spreadsheetml.worksheet+xml">
        <DigestMethod Algorithm="http://www.w3.org/2000/09/xmldsig#sha1"/>
        <DigestValue>LhJPGZBFCjeQ2Re61oeGSlM6b/Y=</DigestValue>
      </Reference>
      <Reference URI="/xl/worksheets/sheet9.xml?ContentType=application/vnd.openxmlformats-officedocument.spreadsheetml.worksheet+xml">
        <DigestMethod Algorithm="http://www.w3.org/2000/09/xmldsig#sha1"/>
        <DigestValue>PQ36LcKQwjdfwPYuEOJ3yxiVI7M=</DigestValue>
      </Reference>
    </Manifest>
    <SignatureProperties>
      <SignatureProperty Id="idSignatureTime" Target="#idPackageSignature">
        <mdssi:SignatureTime xmlns:mdssi="http://schemas.openxmlformats.org/package/2006/digital-signature">
          <mdssi:Format>YYYY-MM-DDThh:mm:ssTZD</mdssi:Format>
          <mdssi:Value>2024-03-07T06:43:17Z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2024-03-07T06:43:17Z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2024-03-05T08:05:55Z</cp:lastPrinted>
  <dcterms:created xsi:type="dcterms:W3CDTF">2013-10-21T08:38:47Z</dcterms:created>
  <dcterms:modified xsi:type="dcterms:W3CDTF">2024-03-07T06:43:11Z</dcterms:modified>
</cp:coreProperties>
</file>