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Feb\1. Báo cáo Tháng\TCRES\"/>
    </mc:Choice>
  </mc:AlternateContent>
  <bookViews>
    <workbookView xWindow="0" yWindow="0" windowWidth="24000" windowHeight="7800" tabRatio="849" firstSheet="3" activeTab="8"/>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ngoai'!$A$1:$H$51</definedName>
    <definedName name="_xlnm.Print_Area" localSheetId="6">BCDanhMucDauTu_06029!$A$1:$G$77</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2">'BCDanhMucDauTu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L34" i="12" l="1"/>
  <c r="L20" i="12"/>
  <c r="L21" i="12"/>
  <c r="L22" i="12"/>
  <c r="L23" i="12"/>
  <c r="L24" i="12"/>
  <c r="L25" i="12"/>
  <c r="L26" i="12"/>
  <c r="L27" i="12"/>
  <c r="L28" i="12"/>
  <c r="L29" i="12"/>
  <c r="L30" i="12"/>
  <c r="L31" i="12"/>
  <c r="L32" i="12"/>
  <c r="L33" i="12"/>
  <c r="L19" i="12"/>
  <c r="G37" i="17" l="1"/>
  <c r="G42" i="17"/>
  <c r="H16" i="9" l="1"/>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15" i="9"/>
  <c r="E41" i="12" l="1"/>
  <c r="G25" i="12" l="1"/>
  <c r="O16" i="9" l="1"/>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15" i="9"/>
  <c r="R19" i="12" l="1"/>
  <c r="R20" i="12"/>
  <c r="R21" i="12"/>
  <c r="R22" i="12"/>
  <c r="R23" i="12"/>
  <c r="R24" i="12"/>
  <c r="R25" i="12"/>
  <c r="R26" i="12"/>
  <c r="R27" i="12"/>
  <c r="R28" i="12"/>
  <c r="R29" i="12"/>
  <c r="R30" i="12"/>
  <c r="R31" i="12"/>
  <c r="R32" i="12"/>
  <c r="R33" i="12"/>
  <c r="R34" i="12"/>
  <c r="R35" i="12"/>
  <c r="R36" i="12"/>
  <c r="R37" i="12"/>
  <c r="R38" i="12"/>
  <c r="R39" i="12"/>
  <c r="R40" i="12"/>
  <c r="R18" i="12"/>
  <c r="P19" i="12"/>
  <c r="P20" i="12"/>
  <c r="P21" i="12"/>
  <c r="P22" i="12"/>
  <c r="P23" i="12"/>
  <c r="P24" i="12"/>
  <c r="P25" i="12"/>
  <c r="P26" i="12"/>
  <c r="P27" i="12"/>
  <c r="P28" i="12"/>
  <c r="P29" i="12"/>
  <c r="P30" i="12"/>
  <c r="P31" i="12"/>
  <c r="P32" i="12"/>
  <c r="P33" i="12"/>
  <c r="P34" i="12"/>
  <c r="P35" i="12"/>
  <c r="P36" i="12"/>
  <c r="P37" i="12"/>
  <c r="P38" i="12"/>
  <c r="P39" i="12"/>
  <c r="P40" i="12"/>
  <c r="P18" i="12"/>
  <c r="L36" i="12" l="1"/>
  <c r="L37" i="12"/>
  <c r="L38" i="12"/>
  <c r="L39" i="12"/>
  <c r="L40" i="12"/>
  <c r="F17" i="11"/>
  <c r="F18" i="11"/>
  <c r="F19" i="11"/>
  <c r="F20" i="11"/>
  <c r="F21" i="11"/>
  <c r="F22" i="11"/>
  <c r="F23" i="11"/>
  <c r="F24" i="11"/>
  <c r="F25" i="11"/>
  <c r="F26" i="11"/>
  <c r="F27" i="11"/>
  <c r="F28" i="11"/>
  <c r="F29" i="11"/>
  <c r="F30" i="11"/>
  <c r="F31" i="11"/>
  <c r="F32" i="11"/>
  <c r="F16" i="11"/>
  <c r="D9" i="27"/>
  <c r="F19" i="9" l="1"/>
  <c r="D33" i="11" l="1"/>
  <c r="F33" i="11"/>
  <c r="L9" i="12" l="1"/>
  <c r="M38" i="12"/>
  <c r="M16" i="9"/>
  <c r="M20" i="9"/>
  <c r="M21" i="9"/>
  <c r="M22" i="9"/>
  <c r="M23" i="9"/>
  <c r="M24" i="9"/>
  <c r="M25" i="9"/>
  <c r="M26" i="9"/>
  <c r="M27" i="9"/>
  <c r="M28" i="9"/>
  <c r="M29" i="9"/>
  <c r="M31" i="9"/>
  <c r="M32" i="9"/>
  <c r="M34" i="9"/>
  <c r="M35" i="9"/>
  <c r="M39" i="9"/>
  <c r="M41" i="9"/>
  <c r="M48" i="9"/>
  <c r="M49" i="9"/>
  <c r="M53" i="9"/>
  <c r="F15" i="9"/>
  <c r="M15" i="9" s="1"/>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K14" i="16"/>
  <c r="J14" i="16"/>
  <c r="G22" i="12"/>
  <c r="G21" i="12"/>
  <c r="K16" i="9" l="1"/>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15" i="9"/>
  <c r="F53" i="11"/>
  <c r="F17" i="9" l="1"/>
  <c r="M17" i="9" s="1"/>
  <c r="F18" i="9"/>
  <c r="M18" i="9" s="1"/>
  <c r="M19" i="9"/>
  <c r="F30" i="9"/>
  <c r="M30" i="9" s="1"/>
  <c r="M33" i="9"/>
  <c r="F36" i="9"/>
  <c r="M36" i="9" s="1"/>
  <c r="M37" i="9"/>
  <c r="F38" i="9"/>
  <c r="M38" i="9" s="1"/>
  <c r="F40" i="9"/>
  <c r="M40" i="9" s="1"/>
  <c r="F42" i="9"/>
  <c r="M42" i="9" s="1"/>
  <c r="F43" i="9"/>
  <c r="M43" i="9" s="1"/>
  <c r="F44" i="9"/>
  <c r="M44" i="9" s="1"/>
  <c r="F45" i="9"/>
  <c r="M45" i="9" s="1"/>
  <c r="F46" i="9"/>
  <c r="M46" i="9" s="1"/>
  <c r="F47" i="9"/>
  <c r="M47" i="9" s="1"/>
  <c r="F50" i="9"/>
  <c r="M50" i="9" s="1"/>
  <c r="F51" i="9"/>
  <c r="M51" i="9" s="1"/>
  <c r="F52" i="9"/>
  <c r="M52" i="9" s="1"/>
  <c r="F54" i="9"/>
  <c r="M54" i="9" s="1"/>
  <c r="F55" i="9"/>
  <c r="M55" i="9" s="1"/>
  <c r="F56" i="9"/>
  <c r="M56" i="9" s="1"/>
  <c r="F57" i="9"/>
  <c r="M57" i="9" s="1"/>
  <c r="F36" i="11" l="1"/>
  <c r="F42" i="11" s="1"/>
  <c r="D36" i="11"/>
  <c r="D42" i="11" s="1"/>
  <c r="G18" i="12" l="1"/>
  <c r="G17" i="12"/>
  <c r="G16" i="12"/>
  <c r="G15" i="12"/>
  <c r="M20" i="12" l="1"/>
  <c r="M24" i="12"/>
  <c r="M28" i="12"/>
  <c r="M32" i="12"/>
  <c r="M36" i="12"/>
  <c r="M21" i="12"/>
  <c r="M22" i="12"/>
  <c r="M23" i="12"/>
  <c r="M25" i="12"/>
  <c r="M26" i="12"/>
  <c r="M27" i="12"/>
  <c r="M29" i="12"/>
  <c r="M30" i="12"/>
  <c r="M31" i="12"/>
  <c r="M33" i="12"/>
  <c r="M34" i="12"/>
  <c r="M35" i="12"/>
  <c r="M37" i="12"/>
  <c r="M39" i="12"/>
  <c r="M40" i="12"/>
  <c r="D41" i="12" l="1"/>
  <c r="G20" i="12"/>
  <c r="G19" i="12"/>
  <c r="M19" i="12"/>
  <c r="C10" i="12" l="1"/>
  <c r="M18" i="12" l="1"/>
  <c r="M46" i="12" s="1"/>
  <c r="L46" i="12" l="1"/>
  <c r="K1" i="12" l="1"/>
  <c r="I1" i="12"/>
  <c r="F61" i="11"/>
  <c r="F52" i="11"/>
  <c r="F51" i="11"/>
  <c r="D16" i="12" l="1"/>
  <c r="D23" i="12"/>
  <c r="D15" i="12"/>
  <c r="F62" i="11"/>
  <c r="G48" i="11" s="1"/>
  <c r="D17" i="12"/>
  <c r="D18" i="12"/>
  <c r="D21" i="12"/>
  <c r="D22" i="12"/>
  <c r="M49" i="16"/>
  <c r="L49" i="16"/>
  <c r="G42" i="11" l="1"/>
  <c r="C7" i="19"/>
  <c r="G55" i="11"/>
  <c r="G61" i="11"/>
  <c r="G51" i="11"/>
  <c r="G16" i="11"/>
  <c r="G22" i="11"/>
  <c r="G28" i="11"/>
  <c r="G25" i="11"/>
  <c r="G31" i="11"/>
  <c r="G26" i="11"/>
  <c r="G32" i="11"/>
  <c r="G21" i="11"/>
  <c r="G17" i="11"/>
  <c r="G23" i="11"/>
  <c r="G29" i="11"/>
  <c r="G27" i="11"/>
  <c r="G18" i="11"/>
  <c r="G24" i="11"/>
  <c r="G30" i="11"/>
  <c r="G19" i="11"/>
  <c r="G20" i="11"/>
  <c r="G54" i="11"/>
  <c r="G36" i="11"/>
  <c r="G52" i="11"/>
  <c r="G53" i="11"/>
  <c r="D10" i="28"/>
  <c r="A5" i="28"/>
  <c r="A5" i="12" s="1"/>
  <c r="G62" i="11" l="1"/>
  <c r="G33" i="11"/>
  <c r="B10" i="17"/>
  <c r="B3" i="19" l="1"/>
  <c r="B4" i="19" l="1"/>
  <c r="B5" i="19" l="1"/>
  <c r="A5" i="20"/>
  <c r="A4" i="21" s="1"/>
  <c r="A4" i="23"/>
  <c r="A4" i="22"/>
  <c r="C10" i="20"/>
  <c r="C9" i="21" s="1"/>
  <c r="C9" i="22" s="1"/>
  <c r="C9" i="23" s="1"/>
  <c r="C4" i="19" l="1"/>
  <c r="C3" i="19"/>
  <c r="C6" i="19" l="1"/>
  <c r="B2" i="19" l="1"/>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<sst xmlns="http://schemas.openxmlformats.org/spreadsheetml/2006/main" count="1033" uniqueCount="684">
  <si>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</si>
  <si>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</si>
  <si>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</si>
  <si>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</si>
  <si>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</si>
  <si>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</si>
  <si>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</si>
  <si>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</si>
  <si>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</si>
  <si>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</si>
  <si>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</si>
  <si>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</si>
  <si>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</si>
  <si>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</si>
  <si>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</si>
  <si>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</si>
  <si>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</si>
  <si>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</si>
  <si>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</si>
  <si>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</si>
  <si>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</si>
  <si>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</si>
  <si>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</si>
  <si>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</si>
  <si>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</si>
  <si>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</si>
  <si>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</si>
  <si>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</si>
  <si>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</si>
  <si>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</si>
  <si>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</si>
  <si>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</si>
  <si>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</si>
  <si>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</si>
  <si>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</si>
  <si>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</si>
  <si>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</si>
  <si>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</si>
  <si>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</si>
  <si>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</si>
  <si>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</si>
  <si>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</si>
  <si>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</si>
  <si>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</si>
  <si>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</si>
  <si>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</si>
  <si>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</si>
  <si>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</si>
  <si>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</si>
  <si>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</si>
  <si>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</si>
  <si>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</si>
  <si>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</si>
  <si>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</si>
  <si>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</si>
  <si>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</si>
  <si>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</si>
  <si>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</si>
  <si>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</si>
  <si>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</si>
  <si>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</si>
  <si>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</si>
  <si>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</si>
  <si>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</si>
  <si>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</si>
  <si>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</si>
  <si>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</si>
  <si>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</si>
  <si>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</si>
  <si>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</si>
  <si>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</si>
  <si>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</si>
  <si>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</si>
  <si>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</si>
  <si>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</si>
  <si>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</si>
  <si>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</si>
  <si>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</si>
  <si>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</si>
  <si>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</si>
  <si>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</si>
  <si>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</si>
  <si>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</si>
  <si>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</si>
  <si>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</si>
  <si>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</si>
  <si>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</si>
  <si>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</si>
  <si>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</si>
  <si>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</si>
  <si>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</si>
  <si>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</si>
  <si>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</si>
  <si>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</si>
  <si>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</si>
  <si>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</si>
  <si>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</si>
  <si>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</si>
  <si>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</si>
  <si>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</si>
  <si>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</si>
  <si>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</si>
  <si>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</si>
  <si>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</si>
  <si>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</si>
  <si>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</si>
  <si>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</si>
  <si>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</si>
  <si>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</si>
  <si>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</si>
  <si>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</si>
  <si>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</si>
  <si>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</si>
  <si>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</si>
  <si>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</si>
  <si>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</si>
  <si>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</si>
  <si>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</si>
  <si>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</si>
  <si>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</si>
  <si>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</si>
  <si>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</si>
  <si>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</si>
  <si>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</si>
  <si>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</si>
  <si>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</si>
  <si>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</si>
  <si>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</si>
  <si>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</si>
  <si>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</si>
  <si>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</si>
  <si>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</si>
  <si>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</si>
  <si>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</si>
  <si>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</si>
  <si>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</si>
  <si>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</si>
  <si>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</si>
  <si>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</si>
  <si>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</si>
  <si>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</si>
  <si>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</si>
  <si>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</si>
  <si>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</si>
  <si>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</si>
  <si>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</si>
  <si>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</si>
  <si>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</si>
  <si>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</si>
  <si>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</si>
  <si>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</si>
  <si>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</si>
  <si>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</si>
  <si>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</si>
  <si>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</si>
  <si>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</si>
  <si>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</si>
  <si>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</si>
  <si>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</si>
  <si>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</si>
  <si>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</si>
  <si>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</si>
  <si>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</si>
  <si>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</si>
  <si>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</si>
  <si>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</si>
  <si>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</si>
  <si>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</si>
  <si>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</si>
  <si>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</si>
  <si>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</si>
  <si>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</si>
  <si>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</si>
  <si>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</si>
  <si>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</si>
  <si>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</si>
  <si>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</si>
  <si>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</si>
  <si>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</si>
  <si>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</si>
  <si>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</si>
  <si>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</si>
  <si>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</si>
  <si>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</si>
  <si>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</si>
  <si>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</si>
  <si>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</si>
  <si>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</si>
  <si>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</si>
  <si>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</si>
  <si>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</si>
  <si>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</si>
  <si>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</si>
  <si>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</si>
  <si>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</si>
  <si>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</si>
  <si>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</si>
  <si>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</si>
  <si>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</si>
  <si>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</si>
  <si>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</si>
  <si>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</si>
  <si>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</si>
  <si>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</si>
  <si>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</si>
  <si>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</si>
  <si>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</si>
  <si>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</si>
  <si>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</si>
  <si>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</si>
  <si>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</si>
  <si>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</si>
  <si>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</si>
  <si>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</si>
  <si>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</si>
  <si>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</si>
  <si>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</si>
  <si>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</si>
  <si>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</si>
  <si>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</si>
  <si>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</si>
  <si>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</si>
  <si>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</si>
  <si>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</si>
  <si>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</si>
  <si>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</si>
  <si>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</si>
  <si>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</si>
  <si>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</si>
  <si>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</si>
  <si>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</si>
  <si>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</si>
  <si>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</si>
  <si>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</si>
  <si>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</si>
  <si>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</si>
  <si>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</si>
  <si>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</si>
  <si>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</si>
  <si>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</si>
  <si>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</si>
  <si>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</si>
  <si>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</si>
  <si>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</si>
  <si>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</si>
  <si>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</si>
  <si>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</si>
  <si>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</si>
  <si>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</si>
  <si>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</si>
  <si>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</si>
  <si>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</si>
  <si>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</si>
  <si>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</si>
  <si>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</si>
  <si>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</si>
  <si>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</si>
  <si>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</si>
  <si>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</si>
  <si>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</si>
  <si>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</si>
  <si>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</si>
  <si>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</si>
  <si>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</si>
  <si>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</si>
  <si>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</si>
  <si>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</si>
  <si>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</si>
  <si>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</si>
  <si>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</si>
  <si>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</si>
  <si>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</si>
  <si>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</si>
  <si>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</si>
  <si>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</si>
  <si>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</si>
  <si>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</si>
  <si>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</si>
  <si>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</si>
  <si>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</si>
  <si>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</si>
  <si>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</si>
  <si>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</si>
  <si>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</si>
  <si>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</si>
  <si>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</si>
  <si>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</si>
  <si>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</si>
  <si>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</si>
  <si>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</si>
  <si>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</si>
  <si>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</si>
  <si>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</si>
  <si>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</si>
  <si>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</si>
  <si>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</si>
  <si>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</si>
  <si>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</si>
  <si>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</si>
  <si>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</si>
  <si>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</si>
  <si>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</si>
  <si>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</si>
  <si>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</si>
  <si>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</si>
  <si>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</si>
  <si>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</si>
  <si>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</si>
  <si>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</si>
  <si>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</si>
  <si>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</si>
  <si>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</si>
  <si>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</si>
  <si>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</si>
  <si>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</si>
  <si>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</si>
  <si>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</si>
  <si>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</si>
  <si>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</si>
  <si>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</si>
  <si>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</si>
  <si>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</si>
  <si>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</si>
  <si>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</si>
  <si>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</si>
  <si>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</si>
  <si>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</si>
  <si>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</si>
  <si>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</si>
  <si>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</si>
  <si>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</si>
  <si>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</si>
  <si>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</si>
  <si>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</si>
  <si>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</si>
  <si>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</si>
  <si>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</si>
  <si>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</si>
  <si>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</si>
  <si>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</si>
  <si>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</si>
  <si>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</si>
  <si>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</si>
  <si>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</si>
  <si>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</si>
  <si>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</si>
  <si>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</si>
  <si>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</si>
  <si>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</si>
  <si>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</si>
  <si>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</si>
  <si>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</si>
  <si>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</si>
  <si>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</si>
  <si>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</si>
  <si>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</si>
  <si>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</si>
  <si>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</si>
  <si>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</si>
  <si>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</si>
  <si>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</si>
  <si>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</si>
  <si>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</si>
  <si>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</si>
  <si>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</si>
  <si>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</si>
  <si>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</si>
  <si>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</si>
  <si>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</si>
  <si>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</si>
  <si>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</si>
  <si>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</si>
  <si>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</si>
  <si>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</si>
  <si>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</si>
  <si>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</si>
  <si>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</si>
  <si>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</si>
  <si>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</si>
  <si>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</si>
  <si>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</si>
  <si>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</si>
  <si>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</si>
  <si>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</si>
  <si>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</si>
  <si>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</si>
  <si>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</si>
  <si>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</si>
  <si>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</si>
  <si>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</si>
  <si>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</si>
  <si>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</si>
  <si>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</si>
  <si>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</si>
  <si>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</si>
  <si>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</si>
  <si>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</si>
  <si>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</si>
  <si>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</si>
  <si>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</si>
  <si>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</si>
  <si>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</si>
  <si>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</si>
  <si>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</si>
  <si>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</si>
  <si>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</si>
  <si>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</si>
  <si>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</si>
  <si>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</si>
  <si>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</si>
  <si>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</si>
  <si>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</si>
  <si>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</si>
  <si>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</si>
  <si>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</si>
  <si>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</si>
  <si>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</si>
  <si>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</si>
  <si>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</si>
  <si>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</si>
  <si>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</si>
  <si>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</si>
  <si>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</si>
  <si>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</si>
  <si>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</si>
  <si>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</si>
  <si>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</si>
  <si>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</si>
  <si>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</si>
  <si>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</si>
  <si>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</si>
  <si>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</si>
  <si>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</si>
  <si>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</si>
  <si>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</si>
  <si>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</si>
  <si>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</si>
  <si>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</si>
  <si>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</si>
  <si>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</si>
  <si>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</si>
  <si>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</si>
  <si>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</si>
  <si>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</si>
  <si>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</si>
  <si>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</si>
  <si>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</si>
  <si>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</si>
  <si>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</si>
  <si>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</si>
  <si>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</si>
  <si>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</si>
  <si>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</si>
  <si>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</si>
  <si>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</si>
  <si>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</si>
  <si>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</si>
  <si>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</si>
  <si>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</si>
  <si>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</si>
  <si>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</si>
  <si>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</si>
  <si>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</si>
  <si>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</si>
  <si>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</si>
  <si>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</si>
  <si>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</si>
  <si>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</si>
  <si>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</si>
  <si>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</si>
  <si>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</si>
  <si>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</si>
  <si>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</si>
  <si>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</si>
  <si>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</si>
  <si>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</si>
  <si>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</si>
  <si>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</si>
  <si>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</si>
  <si>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</si>
  <si>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</si>
  <si>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</si>
  <si>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</si>
  <si>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</si>
  <si>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</si>
  <si>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</si>
  <si>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</si>
  <si>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</si>
  <si>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</si>
  <si>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</si>
  <si>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</si>
  <si>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</si>
  <si>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</si>
  <si>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</si>
  <si>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</si>
  <si>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</si>
  <si>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</si>
  <si>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</si>
  <si>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</si>
  <si>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</si>
  <si>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</si>
  <si>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</si>
  <si>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</si>
  <si>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</si>
  <si>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</si>
  <si>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</si>
  <si>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</si>
  <si>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</si>
  <si>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</si>
  <si>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</si>
  <si>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</si>
  <si>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</si>
  <si>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</si>
  <si>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</si>
  <si>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</si>
  <si>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</si>
  <si>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</si>
  <si>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</si>
  <si>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</si>
  <si>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</si>
  <si>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</si>
  <si>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</si>
  <si>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</si>
  <si>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</si>
  <si>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</si>
  <si>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</si>
  <si>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</si>
  <si>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</si>
  <si>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</si>
  <si>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</si>
  <si>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</si>
  <si>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</si>
  <si>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</si>
  <si>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</si>
  <si>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</si>
  <si>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</si>
  <si>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</si>
  <si>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</si>
  <si>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</si>
  <si>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</si>
  <si>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</si>
  <si>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</si>
  <si>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</si>
  <si>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</si>
  <si>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</si>
  <si>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</si>
  <si>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</si>
  <si>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</si>
  <si>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</si>
  <si>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</si>
  <si>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</si>
  <si>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</si>
  <si>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</si>
  <si>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</si>
  <si>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</si>
  <si>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</si>
  <si>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</si>
  <si>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</si>
  <si>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</si>
  <si>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</si>
  <si>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</si>
  <si>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</si>
  <si>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</si>
  <si>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</si>
  <si>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</si>
  <si>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</si>
  <si>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</si>
  <si>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</si>
  <si>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</si>
  <si>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</si>
  <si>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</si>
  <si>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</si>
  <si>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</si>
  <si>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</si>
  <si>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</si>
  <si>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</si>
  <si>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</si>
  <si>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</si>
  <si>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</si>
  <si>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</si>
  <si>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</si>
  <si>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</si>
  <si>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</si>
  <si>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</si>
  <si>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</si>
  <si>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</si>
  <si>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</si>
  <si>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</si>
  <si>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</si>
  <si>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</si>
  <si>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</si>
  <si>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</si>
  <si>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</si>
  <si>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</si>
  <si>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</si>
  <si>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</si>
  <si>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</si>
  <si>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</si>
  <si>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</si>
  <si>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</si>
  <si>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</si>
  <si>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</si>
  <si>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</si>
  <si>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</si>
  <si>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</si>
  <si>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</si>
  <si>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</si>
  <si>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</si>
  <si>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</si>
  <si>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</si>
  <si>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</si>
  <si>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</si>
  <si>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</si>
  <si>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</si>
  <si>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</si>
  <si>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</si>
  <si>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</si>
  <si>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</si>
  <si>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</si>
  <si>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</si>
  <si>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</si>
  <si>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</si>
  <si>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</si>
  <si>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</si>
  <si>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</si>
  <si>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</si>
  <si>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</si>
  <si>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</si>
  <si>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</si>
  <si>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</si>
  <si>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</si>
  <si>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</si>
  <si>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</si>
  <si>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</si>
  <si>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</si>
  <si>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</si>
  <si>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</si>
  <si>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</si>
  <si>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</si>
  <si>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</si>
  <si>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</si>
  <si>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</si>
  <si>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</si>
  <si>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</si>
  <si>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</si>
  <si>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</si>
  <si>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</si>
  <si>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</si>
  <si>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so ngay trong thang</t>
  </si>
  <si>
    <t>nav binh quan</t>
  </si>
  <si>
    <t>ngày</t>
  </si>
  <si>
    <t>nav tại ngày</t>
  </si>
  <si>
    <t>số ngày</t>
  </si>
  <si>
    <t>nav*so ngay</t>
  </si>
  <si>
    <t>mua/ban</t>
  </si>
  <si>
    <t>nam truoc</t>
  </si>
  <si>
    <t>KỲ BÁO CÁO/ THIS PERIOD
31/01/2024</t>
  </si>
  <si>
    <t>Ngày 31 tháng 01 năm 2024
As at 31 Jan 2024</t>
  </si>
  <si>
    <t>Năm 2024
Year 2024</t>
  </si>
  <si>
    <t>KỲ BÁO CÁO/ THIS PERIOD
29/02/2024</t>
  </si>
  <si>
    <t>Tháng 02 năm 2024/February 2024</t>
  </si>
  <si>
    <r>
      <rPr>
        <b/>
        <sz val="8"/>
        <rFont val="Tahoma"/>
        <family val="2"/>
      </rPr>
      <t>Ngày 01 tháng 03 năm 2024</t>
    </r>
    <r>
      <rPr>
        <sz val="8"/>
        <rFont val="Tahoma"/>
        <family val="2"/>
      </rPr>
      <t xml:space="preserve">
01 Mar 2024</t>
    </r>
  </si>
  <si>
    <t>Ngày 29 tháng 02 năm 2024
As at 29 Feb 2024</t>
  </si>
  <si>
    <t xml:space="preserve"> - </t>
  </si>
  <si>
    <t>Tại ngày 29 tháng 02 năm 2024/As at 29 Feb 2024</t>
  </si>
  <si>
    <r>
      <t xml:space="preserve">Quyền mua
</t>
    </r>
    <r>
      <rPr>
        <i/>
        <sz val="10"/>
        <rFont val="Tahoma"/>
        <family val="2"/>
      </rPr>
      <t>Rights</t>
    </r>
  </si>
  <si>
    <t>CTD</t>
  </si>
  <si>
    <t>HSG</t>
  </si>
  <si>
    <t>CTR</t>
  </si>
  <si>
    <t>DXG</t>
  </si>
  <si>
    <t>HDG</t>
  </si>
  <si>
    <t>HHV</t>
  </si>
  <si>
    <t>SZC</t>
  </si>
  <si>
    <t>VCG</t>
  </si>
  <si>
    <t>HPG</t>
  </si>
  <si>
    <t>IDC</t>
  </si>
  <si>
    <t>KBC</t>
  </si>
  <si>
    <t>KDH</t>
  </si>
  <si>
    <t>NLG</t>
  </si>
  <si>
    <t>NVL</t>
  </si>
  <si>
    <t>VHM</t>
  </si>
  <si>
    <t>TCH</t>
  </si>
  <si>
    <t>LCG</t>
  </si>
  <si>
    <t>2246.10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</si>
</sst>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0.00_);_(* \(#,##0.00\);_(* &quot;-&quot;_);_(@_)"/>
    <numFmt numFmtId="169" formatCode="#,##0_ ;\-#,##0\ "/>
    <numFmt numFmtId="170" formatCode="_-&quot;$&quot;* #,##0_-;\-&quot;$&quot;* #,##0_-;_-&quot;$&quot;* &quot;-&quot;_-;_-@_-"/>
    <numFmt numFmtId="171" formatCode="[$-409]dd\ mmmm\ yyyy;@"/>
    <numFmt numFmtId="172" formatCode="#,##0,_);[Red]\(#,##0,\)"/>
    <numFmt numFmtId="173" formatCode="&quot;\&quot;#,##0;[Red]&quot;\&quot;&quot;\&quot;\-#,##0"/>
    <numFmt numFmtId="174" formatCode="_-* #,##0_$_-;\-* #,##0_$_-;_-* &quot;-&quot;_$_-;_-@_-"/>
    <numFmt numFmtId="175" formatCode="_-* #,##0.00\ _€_-;\-* #,##0.00\ _€_-;_-* &quot;-&quot;??\ _€_-;_-@_-"/>
    <numFmt numFmtId="176" formatCode="_-* #,##0\ _€_-;\-* #,##0\ _€_-;_-* &quot;-&quot;\ _€_-;_-@_-"/>
    <numFmt numFmtId="177" formatCode="_-* #,##0&quot;$&quot;_-;\-* #,##0&quot;$&quot;_-;_-* &quot;-&quot;&quot;$&quot;_-;_-@_-"/>
    <numFmt numFmtId="178" formatCode="_-* #,##0.00&quot;$&quot;_-;\-* #,##0.00&quot;$&quot;_-;_-* &quot;-&quot;??&quot;$&quot;_-;_-@_-"/>
    <numFmt numFmtId="179" formatCode="&quot;SFr.&quot;\ #,##0.00;[Red]&quot;SFr.&quot;\ \-#,##0.00"/>
    <numFmt numFmtId="180" formatCode="&quot;\&quot;#,##0.00;[Red]&quot;\&quot;\-#,##0.00"/>
    <numFmt numFmtId="181" formatCode="_ &quot;SFr.&quot;\ * #,##0_ ;_ &quot;SFr.&quot;\ * \-#,##0_ ;_ &quot;SFr.&quot;\ * &quot;-&quot;_ ;_ @_ "/>
    <numFmt numFmtId="182" formatCode="_ * #,##0_ ;_ * \-#,##0_ ;_ * &quot;-&quot;_ ;_ @_ "/>
    <numFmt numFmtId="183" formatCode="_ * #,##0.00_ ;_ * \-#,##0.00_ ;_ * &quot;-&quot;??_ ;_ @_ "/>
    <numFmt numFmtId="184" formatCode="_-* #,##0.00_$_-;\-* #,##0.00_$_-;_-* &quot;-&quot;??_$_-;_-@_-"/>
    <numFmt numFmtId="185" formatCode="&quot;$&quot;#,##0.00"/>
    <numFmt numFmtId="186" formatCode="mmm"/>
    <numFmt numFmtId="187" formatCode="_-* #,##0.00\ &quot;F&quot;_-;\-* #,##0.00\ &quot;F&quot;_-;_-* &quot;-&quot;??\ &quot;F&quot;_-;_-@_-"/>
    <numFmt numFmtId="188" formatCode="#,##0;\(#,##0\)"/>
    <numFmt numFmtId="189" formatCode="_(* #.##0_);_(* \(#.##0\);_(* &quot;-&quot;_);_(@_)"/>
    <numFmt numFmtId="190" formatCode="_ &quot;R&quot;\ * #,##0_ ;_ &quot;R&quot;\ * \-#,##0_ ;_ &quot;R&quot;\ * &quot;-&quot;_ ;_ @_ "/>
    <numFmt numFmtId="191" formatCode="\$#&quot;,&quot;##0\ ;\(\$#&quot;,&quot;##0\)"/>
    <numFmt numFmtId="192" formatCode="\t0.00%"/>
    <numFmt numFmtId="193" formatCode="_-* #,##0\ _D_M_-;\-* #,##0\ _D_M_-;_-* &quot;-&quot;\ _D_M_-;_-@_-"/>
    <numFmt numFmtId="194" formatCode="_-* #,##0.00\ _D_M_-;\-* #,##0.00\ _D_M_-;_-* &quot;-&quot;??\ _D_M_-;_-@_-"/>
    <numFmt numFmtId="195" formatCode="\t#\ ??/??"/>
    <numFmt numFmtId="196" formatCode="_-[$€-2]* #,##0.00_-;\-[$€-2]* #,##0.00_-;_-[$€-2]* &quot;-&quot;??_-"/>
    <numFmt numFmtId="197" formatCode="_([$€-2]* #,##0.00_);_([$€-2]* \(#,##0.00\);_([$€-2]* &quot;-&quot;??_)"/>
    <numFmt numFmtId="198" formatCode="#,##0\ "/>
    <numFmt numFmtId="199" formatCode="#."/>
    <numFmt numFmtId="200" formatCode="#,###"/>
    <numFmt numFmtId="201" formatCode="_-&quot;$&quot;* #,##0.00_-;\-&quot;$&quot;* #,##0.00_-;_-&quot;$&quot;* &quot;-&quot;??_-;_-@_-"/>
    <numFmt numFmtId="202" formatCode="#,##0\ &quot;$&quot;_);[Red]\(#,##0\ &quot;$&quot;\)"/>
    <numFmt numFmtId="203" formatCode="&quot;$&quot;###,0&quot;.&quot;00_);[Red]\(&quot;$&quot;###,0&quot;.&quot;00\)"/>
    <numFmt numFmtId="204" formatCode="#,##0\ &quot;F&quot;;[Red]\-#,##0\ &quot;F&quot;"/>
    <numFmt numFmtId="205" formatCode="#,##0.000;[Red]#,##0.000"/>
    <numFmt numFmtId="206" formatCode="0.00_)"/>
    <numFmt numFmtId="207" formatCode="#,##0.0;[Red]#,##0.0"/>
    <numFmt numFmtId="208" formatCode="0.000%"/>
    <numFmt numFmtId="209" formatCode="0%_);\(0%\)"/>
    <numFmt numFmtId="210" formatCode="d"/>
    <numFmt numFmtId="211" formatCode="#"/>
    <numFmt numFmtId="212" formatCode="&quot;¡Ì&quot;#,##0;[Red]\-&quot;¡Ì&quot;#,##0"/>
    <numFmt numFmtId="213" formatCode="#,##0.00\ &quot;F&quot;;[Red]\-#,##0.00\ &quot;F&quot;"/>
    <numFmt numFmtId="214" formatCode="_-* #,##0\ &quot;F&quot;_-;\-* #,##0\ &quot;F&quot;_-;_-* &quot;-&quot;\ &quot;F&quot;_-;_-@_-"/>
    <numFmt numFmtId="215" formatCode="#,##0.00\ &quot;F&quot;;\-#,##0.00\ &quot;F&quot;"/>
    <numFmt numFmtId="216" formatCode="_-* #,##0\ &quot;DM&quot;_-;\-* #,##0\ &quot;DM&quot;_-;_-* &quot;-&quot;\ &quot;DM&quot;_-;_-@_-"/>
    <numFmt numFmtId="217" formatCode="_-* #,##0.00\ &quot;DM&quot;_-;\-* #,##0.00\ &quot;DM&quot;_-;_-* &quot;-&quot;??\ &quot;DM&quot;_-;_-@_-"/>
    <numFmt numFmtId="218" formatCode="_-* #,##0\ _s_u_'_m_-;\-* #,##0\ _s_u_'_m_-;_-* &quot;-&quot;\ _s_u_'_m_-;_-@_-"/>
    <numFmt numFmtId="219" formatCode="_-* #,##0.00\ _s_u_'_m_-;\-* #,##0.00\ _s_u_'_m_-;_-* &quot;-&quot;??\ _s_u_'_m_-;_-@_-"/>
    <numFmt numFmtId="220" formatCode="_-* #,##0_-;\-* #,##0_-;_-* &quot;-&quot;??_-;_-@_-"/>
    <numFmt numFmtId="221" formatCode="dd/mm/yyyy;@"/>
    <numFmt numFmtId="222" formatCode="##,###,###,###,###"/>
    <numFmt numFmtId="223" formatCode="_(* #,##0.0_);_(* \(#,##0.0\);_(* &quot;-&quot;??_);_(@_)"/>
  </numFmts>
  <fonts count="17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
      <name val="Calibri"/>
      <family val="2"/>
      <scheme val="minor"/>
    </font>
    <font>
      <sz val="8.25"/>
      <color rgb="FFFF0000"/>
      <name val="Microsoft Sans Serif"/>
      <family val="2"/>
    </font>
    <font>
      <sz val="10"/>
      <color rgb="FF7030A0"/>
      <name val="Arial"/>
      <family val="2"/>
    </font>
    <font>
      <sz val="11"/>
      <color rgb="FF7030A0"/>
      <name val="Calibri"/>
      <family val="2"/>
      <scheme val="minor"/>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3">
    <xf numFmtId="0" fontId="0" fillId="0" borderId="0"/>
    <xf numFmtId="43" fontId="13" fillId="0" borderId="0" quotePrefix="1" applyFont="0" applyFill="0" applyBorder="0" applyAlignment="0">
      <protection locked="0"/>
    </xf>
    <xf numFmtId="43" fontId="28" fillId="0" borderId="0" applyFont="0" applyFill="0" applyBorder="0" applyAlignment="0" applyProtection="0"/>
    <xf numFmtId="43" fontId="19" fillId="0" borderId="0" applyFont="0" applyFill="0" applyBorder="0" applyAlignment="0" applyProtection="0"/>
    <xf numFmtId="43" fontId="2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8" fillId="0" borderId="0"/>
    <xf numFmtId="9" fontId="13" fillId="0" borderId="0" quotePrefix="1" applyFont="0" applyFill="0" applyBorder="0" applyAlignment="0">
      <protection locked="0"/>
    </xf>
    <xf numFmtId="9" fontId="28"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0" fontId="35" fillId="0" borderId="0" applyFon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171" fontId="36" fillId="0" borderId="0" applyNumberFormat="0" applyFill="0" applyBorder="0" applyAlignment="0" applyProtection="0"/>
    <xf numFmtId="172" fontId="37" fillId="0" borderId="0" applyBorder="0"/>
    <xf numFmtId="0" fontId="13" fillId="0" borderId="0"/>
    <xf numFmtId="0" fontId="38"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9" fillId="0" borderId="0" applyFont="0" applyFill="0" applyBorder="0" applyAlignment="0" applyProtection="0"/>
    <xf numFmtId="174" fontId="40" fillId="0" borderId="0" applyFont="0" applyFill="0" applyBorder="0" applyAlignment="0" applyProtection="0"/>
    <xf numFmtId="38" fontId="39" fillId="0" borderId="0" applyFont="0" applyFill="0" applyBorder="0" applyAlignment="0" applyProtection="0"/>
    <xf numFmtId="164" fontId="41" fillId="0" borderId="0" applyFont="0" applyFill="0" applyBorder="0" applyAlignment="0" applyProtection="0"/>
    <xf numFmtId="9" fontId="42" fillId="0" borderId="0" applyFont="0" applyFill="0" applyBorder="0" applyAlignment="0" applyProtection="0"/>
    <xf numFmtId="6" fontId="43" fillId="0" borderId="0" applyFont="0" applyFill="0" applyBorder="0" applyAlignment="0" applyProtection="0"/>
    <xf numFmtId="0" fontId="4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5" fillId="0" borderId="0"/>
    <xf numFmtId="0" fontId="13" fillId="0" borderId="0" applyNumberFormat="0" applyFill="0" applyBorder="0" applyAlignment="0" applyProtection="0"/>
    <xf numFmtId="0" fontId="46" fillId="0" borderId="0"/>
    <xf numFmtId="0" fontId="46" fillId="0" borderId="0"/>
    <xf numFmtId="0" fontId="47" fillId="0" borderId="0">
      <alignment vertical="top"/>
    </xf>
    <xf numFmtId="42" fontId="48" fillId="0" borderId="0" applyFont="0" applyFill="0" applyBorder="0" applyAlignment="0" applyProtection="0"/>
    <xf numFmtId="0" fontId="49" fillId="0" borderId="0" applyNumberFormat="0" applyFill="0" applyBorder="0" applyAlignment="0" applyProtection="0"/>
    <xf numFmtId="42" fontId="48" fillId="0" borderId="0" applyFont="0" applyFill="0" applyBorder="0" applyAlignment="0" applyProtection="0"/>
    <xf numFmtId="170" fontId="35" fillId="0" borderId="0" applyFont="0" applyFill="0" applyBorder="0" applyAlignment="0" applyProtection="0"/>
    <xf numFmtId="165" fontId="35" fillId="0" borderId="0" applyFont="0" applyFill="0" applyBorder="0" applyAlignment="0" applyProtection="0"/>
    <xf numFmtId="175" fontId="48" fillId="0" borderId="0" applyFont="0" applyFill="0" applyBorder="0" applyAlignment="0" applyProtection="0"/>
    <xf numFmtId="164" fontId="35" fillId="0" borderId="0" applyFont="0" applyFill="0" applyBorder="0" applyAlignment="0" applyProtection="0"/>
    <xf numFmtId="42" fontId="48" fillId="0" borderId="0" applyFont="0" applyFill="0" applyBorder="0" applyAlignment="0" applyProtection="0"/>
    <xf numFmtId="175" fontId="48" fillId="0" borderId="0" applyFont="0" applyFill="0" applyBorder="0" applyAlignment="0" applyProtection="0"/>
    <xf numFmtId="165" fontId="35" fillId="0" borderId="0" applyFont="0" applyFill="0" applyBorder="0" applyAlignment="0" applyProtection="0"/>
    <xf numFmtId="176" fontId="48" fillId="0" borderId="0" applyFont="0" applyFill="0" applyBorder="0" applyAlignment="0" applyProtection="0"/>
    <xf numFmtId="164" fontId="35" fillId="0" borderId="0" applyFont="0" applyFill="0" applyBorder="0" applyAlignment="0" applyProtection="0"/>
    <xf numFmtId="165" fontId="35" fillId="0" borderId="0" applyFont="0" applyFill="0" applyBorder="0" applyAlignment="0" applyProtection="0"/>
    <xf numFmtId="176" fontId="48" fillId="0" borderId="0" applyFont="0" applyFill="0" applyBorder="0" applyAlignment="0" applyProtection="0"/>
    <xf numFmtId="175" fontId="48" fillId="0" borderId="0" applyFont="0" applyFill="0" applyBorder="0" applyAlignment="0" applyProtection="0"/>
    <xf numFmtId="164" fontId="35" fillId="0" borderId="0" applyFont="0" applyFill="0" applyBorder="0" applyAlignment="0" applyProtection="0"/>
    <xf numFmtId="170" fontId="35" fillId="0" borderId="0" applyFont="0" applyFill="0" applyBorder="0" applyAlignment="0" applyProtection="0"/>
    <xf numFmtId="42" fontId="48" fillId="0" borderId="0" applyFont="0" applyFill="0" applyBorder="0" applyAlignment="0" applyProtection="0"/>
    <xf numFmtId="164" fontId="35" fillId="0" borderId="0" applyFont="0" applyFill="0" applyBorder="0" applyAlignment="0" applyProtection="0"/>
    <xf numFmtId="176" fontId="48" fillId="0" borderId="0" applyFont="0" applyFill="0" applyBorder="0" applyAlignment="0" applyProtection="0"/>
    <xf numFmtId="175" fontId="48" fillId="0" borderId="0" applyFont="0" applyFill="0" applyBorder="0" applyAlignment="0" applyProtection="0"/>
    <xf numFmtId="170" fontId="35" fillId="0" borderId="0" applyFont="0" applyFill="0" applyBorder="0" applyAlignment="0" applyProtection="0"/>
    <xf numFmtId="165" fontId="35" fillId="0" borderId="0" applyFont="0" applyFill="0" applyBorder="0" applyAlignment="0" applyProtection="0"/>
    <xf numFmtId="0" fontId="49" fillId="0" borderId="0" applyNumberFormat="0" applyFill="0" applyBorder="0" applyAlignment="0" applyProtection="0"/>
    <xf numFmtId="177" fontId="13" fillId="0" borderId="0" applyFont="0" applyFill="0" applyBorder="0" applyAlignment="0" applyProtection="0"/>
    <xf numFmtId="178" fontId="13" fillId="0" borderId="0" applyFont="0" applyFill="0" applyBorder="0" applyAlignment="0" applyProtection="0"/>
    <xf numFmtId="0" fontId="13" fillId="0" borderId="0"/>
    <xf numFmtId="0" fontId="50" fillId="0" borderId="0"/>
    <xf numFmtId="0" fontId="51" fillId="16" borderId="0"/>
    <xf numFmtId="9" fontId="52" fillId="0" borderId="0" applyBorder="0" applyAlignment="0" applyProtection="0"/>
    <xf numFmtId="0" fontId="53" fillId="16" borderId="0"/>
    <xf numFmtId="0" fontId="18" fillId="0" borderId="0"/>
    <xf numFmtId="171" fontId="54" fillId="17" borderId="0" applyNumberFormat="0" applyBorder="0" applyAlignment="0" applyProtection="0"/>
    <xf numFmtId="0" fontId="11" fillId="4" borderId="0" applyNumberFormat="0" applyBorder="0" applyAlignment="0" applyProtection="0"/>
    <xf numFmtId="171" fontId="54" fillId="18" borderId="0" applyNumberFormat="0" applyBorder="0" applyAlignment="0" applyProtection="0"/>
    <xf numFmtId="0" fontId="11" fillId="6" borderId="0" applyNumberFormat="0" applyBorder="0" applyAlignment="0" applyProtection="0"/>
    <xf numFmtId="171" fontId="54" fillId="19" borderId="0" applyNumberFormat="0" applyBorder="0" applyAlignment="0" applyProtection="0"/>
    <xf numFmtId="0" fontId="11" fillId="8" borderId="0" applyNumberFormat="0" applyBorder="0" applyAlignment="0" applyProtection="0"/>
    <xf numFmtId="171" fontId="54" fillId="20" borderId="0" applyNumberFormat="0" applyBorder="0" applyAlignment="0" applyProtection="0"/>
    <xf numFmtId="0" fontId="11" fillId="10" borderId="0" applyNumberFormat="0" applyBorder="0" applyAlignment="0" applyProtection="0"/>
    <xf numFmtId="171" fontId="54" fillId="21" borderId="0" applyNumberFormat="0" applyBorder="0" applyAlignment="0" applyProtection="0"/>
    <xf numFmtId="0" fontId="11" fillId="12" borderId="0" applyNumberFormat="0" applyBorder="0" applyAlignment="0" applyProtection="0"/>
    <xf numFmtId="171" fontId="54" fillId="22" borderId="0" applyNumberFormat="0" applyBorder="0" applyAlignment="0" applyProtection="0"/>
    <xf numFmtId="0" fontId="11" fillId="14" borderId="0" applyNumberFormat="0" applyBorder="0" applyAlignment="0" applyProtection="0"/>
    <xf numFmtId="0" fontId="55" fillId="16" borderId="0"/>
    <xf numFmtId="0" fontId="56" fillId="0" borderId="0"/>
    <xf numFmtId="0" fontId="57" fillId="0" borderId="0">
      <alignment wrapText="1"/>
    </xf>
    <xf numFmtId="171" fontId="54" fillId="23" borderId="0" applyNumberFormat="0" applyBorder="0" applyAlignment="0" applyProtection="0"/>
    <xf numFmtId="0" fontId="11" fillId="5" borderId="0" applyNumberFormat="0" applyBorder="0" applyAlignment="0" applyProtection="0"/>
    <xf numFmtId="171" fontId="54" fillId="24" borderId="0" applyNumberFormat="0" applyBorder="0" applyAlignment="0" applyProtection="0"/>
    <xf numFmtId="0" fontId="11" fillId="7" borderId="0" applyNumberFormat="0" applyBorder="0" applyAlignment="0" applyProtection="0"/>
    <xf numFmtId="171" fontId="54" fillId="25" borderId="0" applyNumberFormat="0" applyBorder="0" applyAlignment="0" applyProtection="0"/>
    <xf numFmtId="0" fontId="11" fillId="9" borderId="0" applyNumberFormat="0" applyBorder="0" applyAlignment="0" applyProtection="0"/>
    <xf numFmtId="171" fontId="54" fillId="20" borderId="0" applyNumberFormat="0" applyBorder="0" applyAlignment="0" applyProtection="0"/>
    <xf numFmtId="0" fontId="11" fillId="11" borderId="0" applyNumberFormat="0" applyBorder="0" applyAlignment="0" applyProtection="0"/>
    <xf numFmtId="171" fontId="54" fillId="23" borderId="0" applyNumberFormat="0" applyBorder="0" applyAlignment="0" applyProtection="0"/>
    <xf numFmtId="0" fontId="11" fillId="13" borderId="0" applyNumberFormat="0" applyBorder="0" applyAlignment="0" applyProtection="0"/>
    <xf numFmtId="171" fontId="54" fillId="26" borderId="0" applyNumberFormat="0" applyBorder="0" applyAlignment="0" applyProtection="0"/>
    <xf numFmtId="0" fontId="11" fillId="15" borderId="0" applyNumberFormat="0" applyBorder="0" applyAlignment="0" applyProtection="0"/>
    <xf numFmtId="171" fontId="58" fillId="27" borderId="0" applyNumberFormat="0" applyBorder="0" applyAlignment="0" applyProtection="0"/>
    <xf numFmtId="171" fontId="58" fillId="24" borderId="0" applyNumberFormat="0" applyBorder="0" applyAlignment="0" applyProtection="0"/>
    <xf numFmtId="171" fontId="58" fillId="25" borderId="0" applyNumberFormat="0" applyBorder="0" applyAlignment="0" applyProtection="0"/>
    <xf numFmtId="171" fontId="58" fillId="28" borderId="0" applyNumberFormat="0" applyBorder="0" applyAlignment="0" applyProtection="0"/>
    <xf numFmtId="171" fontId="58" fillId="29" borderId="0" applyNumberFormat="0" applyBorder="0" applyAlignment="0" applyProtection="0"/>
    <xf numFmtId="171" fontId="58" fillId="30" borderId="0" applyNumberFormat="0" applyBorder="0" applyAlignment="0" applyProtection="0"/>
    <xf numFmtId="171" fontId="58" fillId="31" borderId="0" applyNumberFormat="0" applyBorder="0" applyAlignment="0" applyProtection="0"/>
    <xf numFmtId="171" fontId="58" fillId="32" borderId="0" applyNumberFormat="0" applyBorder="0" applyAlignment="0" applyProtection="0"/>
    <xf numFmtId="171" fontId="58" fillId="33" borderId="0" applyNumberFormat="0" applyBorder="0" applyAlignment="0" applyProtection="0"/>
    <xf numFmtId="171" fontId="58" fillId="28" borderId="0" applyNumberFormat="0" applyBorder="0" applyAlignment="0" applyProtection="0"/>
    <xf numFmtId="171" fontId="58" fillId="29" borderId="0" applyNumberFormat="0" applyBorder="0" applyAlignment="0" applyProtection="0"/>
    <xf numFmtId="171" fontId="58" fillId="34" borderId="0" applyNumberFormat="0" applyBorder="0" applyAlignment="0" applyProtection="0"/>
    <xf numFmtId="0" fontId="59" fillId="0" borderId="0" applyNumberFormat="0" applyAlignment="0"/>
    <xf numFmtId="179" fontId="13" fillId="0" borderId="0" applyFont="0" applyFill="0" applyBorder="0" applyAlignment="0" applyProtection="0"/>
    <xf numFmtId="0" fontId="60" fillId="0" borderId="0" applyFont="0" applyFill="0" applyBorder="0" applyAlignment="0" applyProtection="0"/>
    <xf numFmtId="180" fontId="61" fillId="0" borderId="0" applyFont="0" applyFill="0" applyBorder="0" applyAlignment="0" applyProtection="0"/>
    <xf numFmtId="181" fontId="13" fillId="0" borderId="0" applyFont="0" applyFill="0" applyBorder="0" applyAlignment="0" applyProtection="0"/>
    <xf numFmtId="0" fontId="60" fillId="0" borderId="0" applyFont="0" applyFill="0" applyBorder="0" applyAlignment="0" applyProtection="0"/>
    <xf numFmtId="181" fontId="13" fillId="0" borderId="0" applyFont="0" applyFill="0" applyBorder="0" applyAlignment="0" applyProtection="0"/>
    <xf numFmtId="0" fontId="62" fillId="0" borderId="0">
      <alignment horizontal="center" wrapText="1"/>
      <protection locked="0"/>
    </xf>
    <xf numFmtId="182" fontId="63" fillId="0" borderId="0" applyFont="0" applyFill="0" applyBorder="0" applyAlignment="0" applyProtection="0"/>
    <xf numFmtId="0" fontId="60" fillId="0" borderId="0" applyFont="0" applyFill="0" applyBorder="0" applyAlignment="0" applyProtection="0"/>
    <xf numFmtId="182" fontId="63" fillId="0" borderId="0" applyFont="0" applyFill="0" applyBorder="0" applyAlignment="0" applyProtection="0"/>
    <xf numFmtId="183" fontId="63" fillId="0" borderId="0" applyFont="0" applyFill="0" applyBorder="0" applyAlignment="0" applyProtection="0"/>
    <xf numFmtId="0" fontId="60" fillId="0" borderId="0" applyFont="0" applyFill="0" applyBorder="0" applyAlignment="0" applyProtection="0"/>
    <xf numFmtId="183" fontId="63" fillId="0" borderId="0" applyFont="0" applyFill="0" applyBorder="0" applyAlignment="0" applyProtection="0"/>
    <xf numFmtId="170" fontId="35" fillId="0" borderId="0" applyFont="0" applyFill="0" applyBorder="0" applyAlignment="0" applyProtection="0"/>
    <xf numFmtId="171" fontId="64" fillId="18" borderId="0" applyNumberFormat="0" applyBorder="0" applyAlignment="0" applyProtection="0"/>
    <xf numFmtId="0" fontId="60" fillId="0" borderId="0"/>
    <xf numFmtId="0" fontId="50" fillId="0" borderId="0"/>
    <xf numFmtId="0" fontId="60" fillId="0" borderId="0"/>
    <xf numFmtId="37" fontId="65" fillId="0" borderId="0"/>
    <xf numFmtId="174" fontId="13" fillId="0" borderId="0" applyFont="0" applyFill="0" applyBorder="0" applyAlignment="0" applyProtection="0"/>
    <xf numFmtId="184" fontId="13" fillId="0" borderId="0" applyFont="0" applyFill="0" applyBorder="0" applyAlignment="0" applyProtection="0"/>
    <xf numFmtId="172" fontId="37" fillId="0" borderId="0" applyFill="0"/>
    <xf numFmtId="185" fontId="37" fillId="0" borderId="0" applyNumberFormat="0" applyFill="0" applyBorder="0" applyAlignment="0">
      <alignment horizontal="center"/>
    </xf>
    <xf numFmtId="0" fontId="66" fillId="0" borderId="0" applyNumberFormat="0" applyFill="0">
      <alignment horizontal="center" vertical="center" wrapText="1"/>
    </xf>
    <xf numFmtId="172" fontId="37" fillId="0" borderId="9" applyFill="0" applyBorder="0"/>
    <xf numFmtId="41" fontId="37" fillId="0" borderId="0" applyAlignment="0"/>
    <xf numFmtId="0" fontId="66" fillId="0" borderId="0" applyFill="0" applyBorder="0">
      <alignment horizontal="center" vertical="center"/>
    </xf>
    <xf numFmtId="0" fontId="66" fillId="0" borderId="0" applyFill="0" applyBorder="0">
      <alignment horizontal="center" vertical="center"/>
    </xf>
    <xf numFmtId="172" fontId="37" fillId="0" borderId="8" applyFill="0" applyBorder="0"/>
    <xf numFmtId="0" fontId="37" fillId="0" borderId="0" applyNumberFormat="0" applyAlignment="0"/>
    <xf numFmtId="0" fontId="50" fillId="0" borderId="0" applyFill="0" applyBorder="0">
      <alignment horizontal="center" vertical="center" wrapText="1"/>
    </xf>
    <xf numFmtId="0" fontId="66" fillId="0" borderId="0" applyFill="0" applyBorder="0">
      <alignment horizontal="center" vertical="center" wrapText="1"/>
    </xf>
    <xf numFmtId="172" fontId="37" fillId="0" borderId="0" applyFill="0"/>
    <xf numFmtId="0" fontId="37" fillId="0" borderId="0" applyNumberFormat="0" applyAlignment="0">
      <alignment horizontal="center"/>
    </xf>
    <xf numFmtId="0" fontId="50" fillId="0" borderId="0" applyFill="0">
      <alignment horizontal="center" vertical="center" wrapText="1"/>
    </xf>
    <xf numFmtId="0" fontId="66" fillId="0" borderId="0" applyFill="0">
      <alignment horizontal="center" vertical="center" wrapText="1"/>
    </xf>
    <xf numFmtId="172" fontId="37" fillId="0" borderId="0" applyFill="0"/>
    <xf numFmtId="0" fontId="37" fillId="0" borderId="0" applyNumberFormat="0" applyAlignment="0">
      <alignment horizontal="center"/>
    </xf>
    <xf numFmtId="0" fontId="37" fillId="0" borderId="0" applyFill="0">
      <alignment vertical="center" wrapText="1"/>
    </xf>
    <xf numFmtId="0" fontId="66" fillId="0" borderId="0">
      <alignment horizontal="center" vertical="center" wrapText="1"/>
    </xf>
    <xf numFmtId="172" fontId="37" fillId="0" borderId="0" applyFill="0"/>
    <xf numFmtId="0" fontId="50"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2" fontId="67" fillId="0" borderId="0" applyFill="0"/>
    <xf numFmtId="0" fontId="37" fillId="0" borderId="0" applyNumberFormat="0" applyAlignment="0">
      <alignment horizontal="center"/>
    </xf>
    <xf numFmtId="0" fontId="37" fillId="0" borderId="0" applyFill="0">
      <alignment horizontal="center" vertical="center" wrapText="1"/>
    </xf>
    <xf numFmtId="0" fontId="66" fillId="0" borderId="0" applyFill="0">
      <alignment horizontal="center" vertical="center" wrapText="1"/>
    </xf>
    <xf numFmtId="172" fontId="68" fillId="0" borderId="0" applyFill="0"/>
    <xf numFmtId="0" fontId="37" fillId="0" borderId="0" applyNumberFormat="0" applyAlignment="0">
      <alignment horizontal="center"/>
    </xf>
    <xf numFmtId="0" fontId="69" fillId="0" borderId="0">
      <alignment horizontal="center" wrapText="1"/>
    </xf>
    <xf numFmtId="0" fontId="66" fillId="0" borderId="0" applyFill="0">
      <alignment horizontal="center" vertical="center" wrapText="1"/>
    </xf>
    <xf numFmtId="186" fontId="13" fillId="0" borderId="0" applyFill="0" applyBorder="0" applyAlignment="0"/>
    <xf numFmtId="171" fontId="70" fillId="16" borderId="10" applyNumberFormat="0" applyAlignment="0" applyProtection="0"/>
    <xf numFmtId="0" fontId="71" fillId="0" borderId="0"/>
    <xf numFmtId="187" fontId="48" fillId="0" borderId="0" applyFont="0" applyFill="0" applyBorder="0" applyAlignment="0" applyProtection="0"/>
    <xf numFmtId="171" fontId="72" fillId="35" borderId="11" applyNumberFormat="0" applyAlignment="0" applyProtection="0"/>
    <xf numFmtId="1" fontId="73"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8" fontId="50" fillId="0" borderId="0"/>
    <xf numFmtId="188" fontId="50" fillId="0" borderId="0"/>
    <xf numFmtId="189" fontId="74" fillId="0" borderId="0"/>
    <xf numFmtId="3" fontId="13" fillId="0" borderId="0" applyFont="0" applyFill="0" applyBorder="0" applyAlignment="0" applyProtection="0"/>
    <xf numFmtId="3" fontId="13" fillId="0" borderId="0" applyFont="0" applyFill="0" applyBorder="0" applyAlignment="0" applyProtection="0"/>
    <xf numFmtId="0" fontId="75" fillId="0" borderId="0" applyNumberFormat="0" applyAlignment="0">
      <alignment horizontal="left"/>
    </xf>
    <xf numFmtId="0" fontId="76" fillId="0" borderId="0" applyNumberFormat="0" applyAlignment="0"/>
    <xf numFmtId="190" fontId="77"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2" fontId="13" fillId="0" borderId="0"/>
    <xf numFmtId="0" fontId="13" fillId="0" borderId="0" applyFont="0" applyFill="0" applyBorder="0" applyAlignment="0" applyProtection="0"/>
    <xf numFmtId="0" fontId="13" fillId="0" borderId="0" applyFont="0" applyFill="0" applyBorder="0" applyAlignment="0" applyProtection="0"/>
    <xf numFmtId="193" fontId="13" fillId="0" borderId="0" applyFont="0" applyFill="0" applyBorder="0" applyAlignment="0" applyProtection="0"/>
    <xf numFmtId="194" fontId="13" fillId="0" borderId="0" applyFont="0" applyFill="0" applyBorder="0" applyAlignment="0" applyProtection="0"/>
    <xf numFmtId="195" fontId="13" fillId="0" borderId="0"/>
    <xf numFmtId="0" fontId="48" fillId="0" borderId="12">
      <alignment horizontal="left"/>
    </xf>
    <xf numFmtId="0" fontId="78" fillId="0" borderId="0" applyNumberFormat="0" applyAlignment="0">
      <alignment horizontal="left"/>
    </xf>
    <xf numFmtId="196" fontId="18" fillId="0" borderId="0" applyFont="0" applyFill="0" applyBorder="0" applyAlignment="0" applyProtection="0"/>
    <xf numFmtId="197" fontId="13" fillId="0" borderId="0" applyFont="0" applyFill="0" applyBorder="0" applyAlignment="0" applyProtection="0"/>
    <xf numFmtId="171" fontId="79"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8" fontId="18" fillId="0" borderId="13" applyFont="0" applyFill="0" applyBorder="0" applyProtection="0"/>
    <xf numFmtId="171" fontId="80" fillId="19" borderId="0" applyNumberFormat="0" applyBorder="0" applyAlignment="0" applyProtection="0"/>
    <xf numFmtId="38" fontId="59" fillId="16" borderId="0" applyNumberFormat="0" applyBorder="0" applyAlignment="0" applyProtection="0"/>
    <xf numFmtId="0" fontId="81" fillId="0" borderId="0">
      <alignment horizontal="left"/>
    </xf>
    <xf numFmtId="0" fontId="82" fillId="0" borderId="14" applyNumberFormat="0" applyAlignment="0" applyProtection="0">
      <alignment horizontal="left" vertical="center"/>
    </xf>
    <xf numFmtId="0" fontId="82" fillId="0" borderId="15">
      <alignment horizontal="left" vertical="center"/>
    </xf>
    <xf numFmtId="14" fontId="36" fillId="21" borderId="16">
      <alignment horizontal="center" vertical="center" wrapText="1"/>
    </xf>
    <xf numFmtId="0" fontId="83" fillId="0" borderId="0" applyNumberFormat="0" applyFill="0" applyBorder="0" applyAlignment="0" applyProtection="0"/>
    <xf numFmtId="171" fontId="84" fillId="0" borderId="17"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171" fontId="85" fillId="0" borderId="18"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171" fontId="86" fillId="0" borderId="19" applyNumberFormat="0" applyFill="0" applyAlignment="0" applyProtection="0"/>
    <xf numFmtId="171" fontId="86" fillId="0" borderId="0" applyNumberFormat="0" applyFill="0" applyBorder="0" applyAlignment="0" applyProtection="0"/>
    <xf numFmtId="14" fontId="36" fillId="21" borderId="16">
      <alignment horizontal="center" vertical="center" wrapText="1"/>
    </xf>
    <xf numFmtId="199" fontId="87" fillId="0" borderId="0">
      <protection locked="0"/>
    </xf>
    <xf numFmtId="199" fontId="87" fillId="0" borderId="0">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10" fontId="59" fillId="36" borderId="1" applyNumberFormat="0" applyBorder="0" applyAlignment="0" applyProtection="0"/>
    <xf numFmtId="0" fontId="91" fillId="0" borderId="0"/>
    <xf numFmtId="0" fontId="91" fillId="0" borderId="0"/>
    <xf numFmtId="0" fontId="91" fillId="0" borderId="0"/>
    <xf numFmtId="0" fontId="91" fillId="0" borderId="0"/>
    <xf numFmtId="0" fontId="91" fillId="0" borderId="0"/>
    <xf numFmtId="171" fontId="92" fillId="22" borderId="10" applyNumberFormat="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186" fontId="93" fillId="37" borderId="0"/>
    <xf numFmtId="0" fontId="62" fillId="0" borderId="0" applyNumberFormat="0" applyFont="0" applyBorder="0" applyAlignment="0"/>
    <xf numFmtId="171" fontId="94" fillId="0" borderId="20" applyNumberFormat="0" applyFill="0" applyAlignment="0" applyProtection="0"/>
    <xf numFmtId="186" fontId="93" fillId="38" borderId="0"/>
    <xf numFmtId="38" fontId="46" fillId="0" borderId="0" applyFont="0" applyFill="0" applyBorder="0" applyAlignment="0" applyProtection="0"/>
    <xf numFmtId="40" fontId="46"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5" fillId="0" borderId="16"/>
    <xf numFmtId="200" fontId="96" fillId="0" borderId="21"/>
    <xf numFmtId="170" fontId="13" fillId="0" borderId="0" applyFont="0" applyFill="0" applyBorder="0" applyAlignment="0" applyProtection="0"/>
    <xf numFmtId="201" fontId="13" fillId="0" borderId="0" applyFont="0" applyFill="0" applyBorder="0" applyAlignment="0" applyProtection="0"/>
    <xf numFmtId="202" fontId="46" fillId="0" borderId="0" applyFont="0" applyFill="0" applyBorder="0" applyAlignment="0" applyProtection="0"/>
    <xf numFmtId="203" fontId="46" fillId="0" borderId="0" applyFont="0" applyFill="0" applyBorder="0" applyAlignment="0" applyProtection="0"/>
    <xf numFmtId="204" fontId="48" fillId="0" borderId="0" applyFont="0" applyFill="0" applyBorder="0" applyAlignment="0" applyProtection="0"/>
    <xf numFmtId="205" fontId="48" fillId="0" borderId="0" applyFont="0" applyFill="0" applyBorder="0" applyAlignment="0" applyProtection="0"/>
    <xf numFmtId="0" fontId="97" fillId="0" borderId="0" applyNumberFormat="0" applyFont="0" applyFill="0" applyAlignment="0"/>
    <xf numFmtId="171" fontId="98" fillId="39" borderId="0" applyNumberFormat="0" applyBorder="0" applyAlignment="0" applyProtection="0"/>
    <xf numFmtId="0" fontId="77" fillId="0" borderId="1"/>
    <xf numFmtId="0" fontId="77" fillId="0" borderId="1"/>
    <xf numFmtId="0" fontId="50" fillId="0" borderId="0"/>
    <xf numFmtId="0" fontId="50" fillId="0" borderId="0"/>
    <xf numFmtId="0" fontId="77" fillId="0" borderId="1"/>
    <xf numFmtId="37" fontId="99" fillId="0" borderId="0"/>
    <xf numFmtId="0" fontId="100" fillId="0" borderId="1" applyNumberFormat="0" applyFont="0" applyFill="0" applyBorder="0" applyAlignment="0">
      <alignment horizontal="center"/>
    </xf>
    <xf numFmtId="206" fontId="10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02" fillId="0" borderId="0">
      <alignment vertical="top"/>
    </xf>
    <xf numFmtId="0" fontId="11" fillId="0" borderId="0"/>
    <xf numFmtId="0" fontId="102" fillId="0" borderId="0">
      <alignment vertical="top"/>
    </xf>
    <xf numFmtId="0" fontId="11" fillId="0" borderId="0"/>
    <xf numFmtId="0" fontId="11" fillId="0" borderId="0"/>
    <xf numFmtId="0" fontId="11" fillId="0" borderId="0"/>
    <xf numFmtId="0" fontId="11" fillId="0" borderId="0"/>
    <xf numFmtId="0" fontId="11" fillId="0" borderId="0"/>
    <xf numFmtId="171" fontId="13" fillId="0" borderId="0" applyNumberFormat="0" applyFill="0" applyBorder="0" applyAlignment="0" applyProtection="0"/>
    <xf numFmtId="0" fontId="11" fillId="0" borderId="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3" fillId="0" borderId="0"/>
    <xf numFmtId="0" fontId="47"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62" fillId="0" borderId="0">
      <alignment horizontal="right"/>
    </xf>
    <xf numFmtId="40" fontId="103" fillId="0" borderId="0">
      <alignment horizontal="center" wrapText="1"/>
    </xf>
    <xf numFmtId="171" fontId="47"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2" fontId="62" fillId="0" borderId="0" applyBorder="0" applyAlignment="0"/>
    <xf numFmtId="0" fontId="104" fillId="0" borderId="0"/>
    <xf numFmtId="207" fontId="48" fillId="0" borderId="0" applyFont="0" applyFill="0" applyBorder="0" applyAlignment="0" applyProtection="0"/>
    <xf numFmtId="208" fontId="48" fillId="0" borderId="0" applyFont="0" applyFill="0" applyBorder="0" applyAlignment="0" applyProtection="0"/>
    <xf numFmtId="0" fontId="13" fillId="0" borderId="0" applyFont="0" applyFill="0" applyBorder="0" applyAlignment="0" applyProtection="0"/>
    <xf numFmtId="0" fontId="50" fillId="0" borderId="0"/>
    <xf numFmtId="171" fontId="105" fillId="16" borderId="23" applyNumberFormat="0" applyAlignment="0" applyProtection="0"/>
    <xf numFmtId="14" fontId="62" fillId="0" borderId="0">
      <alignment horizontal="center" wrapText="1"/>
      <protection locked="0"/>
    </xf>
    <xf numFmtId="209"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47"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6" fillId="0" borderId="24" applyNumberFormat="0" applyBorder="0"/>
    <xf numFmtId="5" fontId="106" fillId="0" borderId="0"/>
    <xf numFmtId="0" fontId="46" fillId="0" borderId="0" applyNumberFormat="0" applyFont="0" applyFill="0" applyBorder="0" applyAlignment="0" applyProtection="0">
      <alignment horizontal="left"/>
    </xf>
    <xf numFmtId="38" fontId="37" fillId="16" borderId="25" applyFill="0">
      <alignment horizontal="right"/>
    </xf>
    <xf numFmtId="0" fontId="37" fillId="0" borderId="25" applyNumberFormat="0" applyFill="0" applyAlignment="0">
      <alignment horizontal="left" indent="7"/>
    </xf>
    <xf numFmtId="0" fontId="107" fillId="0" borderId="25" applyFill="0">
      <alignment horizontal="left" indent="8"/>
    </xf>
    <xf numFmtId="172" fontId="66" fillId="26" borderId="0" applyFill="0">
      <alignment horizontal="right"/>
    </xf>
    <xf numFmtId="0" fontId="66" fillId="40" borderId="0" applyNumberFormat="0">
      <alignment horizontal="right"/>
    </xf>
    <xf numFmtId="0" fontId="108" fillId="26" borderId="15" applyFill="0"/>
    <xf numFmtId="0" fontId="50" fillId="41" borderId="15" applyFill="0" applyBorder="0"/>
    <xf numFmtId="172" fontId="50" fillId="36" borderId="26" applyFill="0"/>
    <xf numFmtId="0" fontId="37" fillId="0" borderId="27" applyNumberFormat="0" applyAlignment="0"/>
    <xf numFmtId="0" fontId="108" fillId="0" borderId="0" applyFill="0">
      <alignment horizontal="left" indent="1"/>
    </xf>
    <xf numFmtId="0" fontId="109" fillId="36" borderId="0" applyFill="0">
      <alignment horizontal="left" indent="1"/>
    </xf>
    <xf numFmtId="172" fontId="37" fillId="22" borderId="26" applyFill="0"/>
    <xf numFmtId="0" fontId="37" fillId="0" borderId="26" applyNumberFormat="0" applyAlignment="0"/>
    <xf numFmtId="0" fontId="108" fillId="0" borderId="0" applyFill="0">
      <alignment horizontal="left" indent="2"/>
    </xf>
    <xf numFmtId="0" fontId="110" fillId="22" borderId="0" applyFill="0">
      <alignment horizontal="left" indent="2"/>
    </xf>
    <xf numFmtId="172" fontId="37" fillId="0" borderId="26" applyFill="0"/>
    <xf numFmtId="0" fontId="62" fillId="0" borderId="26" applyNumberFormat="0" applyAlignment="0"/>
    <xf numFmtId="0" fontId="111" fillId="0" borderId="0">
      <alignment horizontal="left" indent="3"/>
    </xf>
    <xf numFmtId="0" fontId="112" fillId="0" borderId="0" applyFill="0">
      <alignment horizontal="left" indent="3"/>
    </xf>
    <xf numFmtId="38" fontId="37" fillId="0" borderId="0" applyFill="0"/>
    <xf numFmtId="0" fontId="13" fillId="0" borderId="26" applyNumberFormat="0" applyFont="0" applyAlignment="0"/>
    <xf numFmtId="0" fontId="111" fillId="0" borderId="0">
      <alignment horizontal="left" indent="4"/>
    </xf>
    <xf numFmtId="0" fontId="37" fillId="0" borderId="0" applyFill="0" applyProtection="0">
      <alignment horizontal="left" indent="4"/>
    </xf>
    <xf numFmtId="38" fontId="37" fillId="0" borderId="0" applyFill="0"/>
    <xf numFmtId="0" fontId="37" fillId="0" borderId="0" applyNumberFormat="0" applyAlignment="0"/>
    <xf numFmtId="0" fontId="111" fillId="0" borderId="0">
      <alignment horizontal="left" indent="5"/>
    </xf>
    <xf numFmtId="0" fontId="37" fillId="0" borderId="0" applyFill="0">
      <alignment horizontal="left" indent="5"/>
    </xf>
    <xf numFmtId="172" fontId="37" fillId="0" borderId="0" applyFill="0"/>
    <xf numFmtId="0" fontId="50" fillId="0" borderId="0" applyNumberFormat="0" applyFill="0" applyAlignment="0"/>
    <xf numFmtId="0" fontId="113" fillId="0" borderId="0" applyFill="0">
      <alignment horizontal="left" indent="6"/>
    </xf>
    <xf numFmtId="0" fontId="37" fillId="0" borderId="0" applyFill="0">
      <alignment horizontal="left" indent="6"/>
    </xf>
    <xf numFmtId="210" fontId="13" fillId="0" borderId="0" applyNumberFormat="0" applyFill="0" applyBorder="0" applyAlignment="0" applyProtection="0">
      <alignment horizontal="left"/>
    </xf>
    <xf numFmtId="211" fontId="114" fillId="0" borderId="0" applyFont="0" applyFill="0" applyBorder="0" applyAlignment="0" applyProtection="0"/>
    <xf numFmtId="0" fontId="46" fillId="0" borderId="0" applyFont="0" applyFill="0" applyBorder="0" applyAlignment="0" applyProtection="0"/>
    <xf numFmtId="0" fontId="13" fillId="0" borderId="0"/>
    <xf numFmtId="212" fontId="77" fillId="0" borderId="0" applyFont="0" applyFill="0" applyBorder="0" applyAlignment="0" applyProtection="0"/>
    <xf numFmtId="176" fontId="48" fillId="0" borderId="0" applyFont="0" applyFill="0" applyBorder="0" applyAlignment="0" applyProtection="0"/>
    <xf numFmtId="42" fontId="48" fillId="0" borderId="0" applyFont="0" applyFill="0" applyBorder="0" applyAlignment="0" applyProtection="0"/>
    <xf numFmtId="0" fontId="95" fillId="0" borderId="0"/>
    <xf numFmtId="40" fontId="115" fillId="0" borderId="0" applyBorder="0">
      <alignment horizontal="right"/>
    </xf>
    <xf numFmtId="3" fontId="56" fillId="0" borderId="0" applyFill="0" applyBorder="0" applyAlignment="0" applyProtection="0">
      <alignment horizontal="right"/>
    </xf>
    <xf numFmtId="213" fontId="77" fillId="0" borderId="3">
      <alignment horizontal="right" vertical="center"/>
    </xf>
    <xf numFmtId="213" fontId="77" fillId="0" borderId="3">
      <alignment horizontal="right" vertical="center"/>
    </xf>
    <xf numFmtId="213" fontId="77" fillId="0" borderId="3">
      <alignment horizontal="right" vertical="center"/>
    </xf>
    <xf numFmtId="214" fontId="77" fillId="0" borderId="3">
      <alignment horizontal="center"/>
    </xf>
    <xf numFmtId="0" fontId="116" fillId="0" borderId="0">
      <alignment vertical="center" wrapText="1"/>
      <protection locked="0"/>
    </xf>
    <xf numFmtId="4" fontId="117" fillId="0" borderId="0"/>
    <xf numFmtId="3" fontId="118" fillId="0" borderId="28" applyNumberFormat="0" applyBorder="0" applyAlignment="0"/>
    <xf numFmtId="0" fontId="119" fillId="0" borderId="0" applyFont="0">
      <alignment horizontal="centerContinuous"/>
    </xf>
    <xf numFmtId="0" fontId="120" fillId="0" borderId="0" applyFill="0" applyBorder="0" applyProtection="0">
      <alignment horizontal="left" vertical="top"/>
    </xf>
    <xf numFmtId="171" fontId="121" fillId="0" borderId="0" applyNumberFormat="0" applyFill="0" applyBorder="0" applyAlignment="0" applyProtection="0"/>
    <xf numFmtId="0" fontId="13" fillId="0" borderId="9" applyNumberFormat="0" applyFont="0" applyFill="0" applyAlignment="0" applyProtection="0"/>
    <xf numFmtId="171" fontId="122"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4" fontId="77" fillId="0" borderId="0"/>
    <xf numFmtId="215" fontId="77" fillId="0" borderId="1"/>
    <xf numFmtId="0" fontId="123" fillId="42" borderId="1">
      <alignment horizontal="left" vertical="center"/>
    </xf>
    <xf numFmtId="5" fontId="124" fillId="0" borderId="5">
      <alignment horizontal="left" vertical="top"/>
    </xf>
    <xf numFmtId="5" fontId="49" fillId="0" borderId="30">
      <alignment horizontal="left" vertical="top"/>
    </xf>
    <xf numFmtId="5" fontId="49" fillId="0" borderId="30">
      <alignment horizontal="left" vertical="top"/>
    </xf>
    <xf numFmtId="0" fontId="125" fillId="0" borderId="30">
      <alignment horizontal="left" vertical="center"/>
    </xf>
    <xf numFmtId="216" fontId="13" fillId="0" borderId="0" applyFont="0" applyFill="0" applyBorder="0" applyAlignment="0" applyProtection="0"/>
    <xf numFmtId="217" fontId="13" fillId="0" borderId="0" applyFont="0" applyFill="0" applyBorder="0" applyAlignment="0" applyProtection="0"/>
    <xf numFmtId="171" fontId="126" fillId="0" borderId="0" applyNumberFormat="0" applyFill="0" applyBorder="0" applyAlignment="0" applyProtection="0"/>
    <xf numFmtId="0" fontId="127" fillId="0" borderId="0">
      <alignment vertical="center"/>
    </xf>
    <xf numFmtId="42" fontId="128" fillId="0" borderId="0" applyFont="0" applyFill="0" applyBorder="0" applyAlignment="0" applyProtection="0"/>
    <xf numFmtId="44" fontId="128" fillId="0" borderId="0" applyFont="0" applyFill="0" applyBorder="0" applyAlignment="0" applyProtection="0"/>
    <xf numFmtId="0" fontId="128" fillId="0" borderId="0"/>
    <xf numFmtId="0" fontId="129" fillId="0" borderId="0" applyFont="0" applyFill="0" applyBorder="0" applyAlignment="0" applyProtection="0"/>
    <xf numFmtId="0" fontId="129" fillId="0" borderId="0" applyFont="0" applyFill="0" applyBorder="0" applyAlignment="0" applyProtection="0"/>
    <xf numFmtId="0" fontId="56" fillId="0" borderId="0">
      <alignment vertical="center"/>
    </xf>
    <xf numFmtId="40" fontId="130" fillId="0" borderId="0" applyFont="0" applyFill="0" applyBorder="0" applyAlignment="0" applyProtection="0"/>
    <xf numFmtId="38" fontId="130"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9" fontId="131" fillId="0" borderId="0" applyBorder="0" applyAlignment="0" applyProtection="0"/>
    <xf numFmtId="0" fontId="132" fillId="0" borderId="0"/>
    <xf numFmtId="218" fontId="133" fillId="0" borderId="0" applyFont="0" applyFill="0" applyBorder="0" applyAlignment="0" applyProtection="0"/>
    <xf numFmtId="219" fontId="13"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5" fillId="0" borderId="0"/>
    <xf numFmtId="0" fontId="97" fillId="0" borderId="0"/>
    <xf numFmtId="184" fontId="136" fillId="0" borderId="0" applyFont="0" applyFill="0" applyBorder="0" applyAlignment="0" applyProtection="0"/>
    <xf numFmtId="164" fontId="41" fillId="0" borderId="0" applyFont="0" applyFill="0" applyBorder="0" applyAlignment="0" applyProtection="0"/>
    <xf numFmtId="165" fontId="41" fillId="0" borderId="0" applyFont="0" applyFill="0" applyBorder="0" applyAlignment="0" applyProtection="0"/>
    <xf numFmtId="0" fontId="136" fillId="0" borderId="0"/>
    <xf numFmtId="183" fontId="13" fillId="0" borderId="0" applyFont="0" applyFill="0" applyBorder="0" applyAlignment="0" applyProtection="0"/>
    <xf numFmtId="182" fontId="13" fillId="0" borderId="0" applyFont="0" applyFill="0" applyBorder="0" applyAlignment="0" applyProtection="0"/>
    <xf numFmtId="0" fontId="137" fillId="0" borderId="0"/>
    <xf numFmtId="170" fontId="41" fillId="0" borderId="0" applyFont="0" applyFill="0" applyBorder="0" applyAlignment="0" applyProtection="0"/>
    <xf numFmtId="202" fontId="43" fillId="0" borderId="0" applyFont="0" applyFill="0" applyBorder="0" applyAlignment="0" applyProtection="0"/>
    <xf numFmtId="201" fontId="41"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8" fillId="0" borderId="0" applyNumberFormat="0" applyFill="0" applyBorder="0" applyAlignment="0" applyProtection="0"/>
    <xf numFmtId="0" fontId="139" fillId="0" borderId="33" applyNumberFormat="0" applyFill="0" applyAlignment="0" applyProtection="0"/>
    <xf numFmtId="0" fontId="140" fillId="0" borderId="34" applyNumberFormat="0" applyFill="0" applyAlignment="0" applyProtection="0"/>
    <xf numFmtId="0" fontId="141" fillId="0" borderId="35" applyNumberFormat="0" applyFill="0" applyAlignment="0" applyProtection="0"/>
    <xf numFmtId="0" fontId="141" fillId="0" borderId="0" applyNumberFormat="0" applyFill="0" applyBorder="0" applyAlignment="0" applyProtection="0"/>
    <xf numFmtId="0" fontId="142" fillId="43" borderId="0" applyNumberFormat="0" applyBorder="0" applyAlignment="0" applyProtection="0"/>
    <xf numFmtId="0" fontId="143" fillId="44" borderId="0" applyNumberFormat="0" applyBorder="0" applyAlignment="0" applyProtection="0"/>
    <xf numFmtId="0" fontId="144" fillId="45" borderId="0" applyNumberFormat="0" applyBorder="0" applyAlignment="0" applyProtection="0"/>
    <xf numFmtId="0" fontId="145" fillId="46" borderId="36" applyNumberFormat="0" applyAlignment="0" applyProtection="0"/>
    <xf numFmtId="0" fontId="146" fillId="47" borderId="37" applyNumberFormat="0" applyAlignment="0" applyProtection="0"/>
    <xf numFmtId="0" fontId="147" fillId="47" borderId="36" applyNumberFormat="0" applyAlignment="0" applyProtection="0"/>
    <xf numFmtId="0" fontId="148" fillId="0" borderId="38" applyNumberFormat="0" applyFill="0" applyAlignment="0" applyProtection="0"/>
    <xf numFmtId="0" fontId="149" fillId="48" borderId="39" applyNumberFormat="0" applyAlignment="0" applyProtection="0"/>
    <xf numFmtId="0" fontId="34" fillId="0" borderId="0" applyNumberFormat="0" applyFill="0" applyBorder="0" applyAlignment="0" applyProtection="0"/>
    <xf numFmtId="0" fontId="150" fillId="0" borderId="0" applyNumberFormat="0" applyFill="0" applyBorder="0" applyAlignment="0" applyProtection="0"/>
    <xf numFmtId="0" fontId="29" fillId="0" borderId="40" applyNumberFormat="0" applyFill="0" applyAlignment="0" applyProtection="0"/>
    <xf numFmtId="0" fontId="151"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1" fillId="50" borderId="0" applyNumberFormat="0" applyBorder="0" applyAlignment="0" applyProtection="0"/>
    <xf numFmtId="0" fontId="151"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1" fillId="52" borderId="0" applyNumberFormat="0" applyBorder="0" applyAlignment="0" applyProtection="0"/>
    <xf numFmtId="0" fontId="151"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1" fillId="54" borderId="0" applyNumberFormat="0" applyBorder="0" applyAlignment="0" applyProtection="0"/>
    <xf numFmtId="0" fontId="151"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1" fillId="56" borderId="0" applyNumberFormat="0" applyBorder="0" applyAlignment="0" applyProtection="0"/>
    <xf numFmtId="0" fontId="151"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1" fillId="58" borderId="0" applyNumberFormat="0" applyBorder="0" applyAlignment="0" applyProtection="0"/>
    <xf numFmtId="0" fontId="151"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1" fillId="60" borderId="0" applyNumberFormat="0" applyBorder="0" applyAlignment="0" applyProtection="0"/>
    <xf numFmtId="0" fontId="102"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102"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2" fillId="0" borderId="0">
      <alignment vertical="top"/>
    </xf>
    <xf numFmtId="0" fontId="102"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2" fillId="0" borderId="0">
      <alignment vertical="top"/>
    </xf>
    <xf numFmtId="0" fontId="102"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2"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2" fillId="0" borderId="0">
      <alignment vertical="top"/>
    </xf>
    <xf numFmtId="0" fontId="102"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2" fillId="0" borderId="0">
      <alignment vertical="top"/>
    </xf>
    <xf numFmtId="0" fontId="102"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52" fillId="0" borderId="0" applyNumberFormat="0" applyFill="0" applyBorder="0" applyAlignment="0" applyProtection="0"/>
    <xf numFmtId="0" fontId="162"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3" fillId="0" borderId="0" applyNumberFormat="0" applyFill="0" applyBorder="0" applyAlignment="0" applyProtection="0"/>
    <xf numFmtId="0" fontId="162" fillId="0" borderId="0">
      <alignment vertical="top"/>
    </xf>
    <xf numFmtId="0" fontId="1" fillId="0" borderId="0"/>
    <xf numFmtId="165" fontId="1" fillId="0" borderId="0" applyFont="0" applyFill="0" applyBorder="0" applyAlignment="0" applyProtection="0"/>
  </cellStyleXfs>
  <cellXfs count="583">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7"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67"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67" fontId="17" fillId="2" borderId="0" xfId="1" applyNumberFormat="1" applyFont="1" applyFill="1" applyBorder="1" applyProtection="1">
      <protection locked="0"/>
    </xf>
    <xf numFmtId="167" fontId="16" fillId="2" borderId="0" xfId="1" applyNumberFormat="1" applyFont="1" applyFill="1" applyBorder="1" applyProtection="1">
      <protection locked="0"/>
    </xf>
    <xf numFmtId="0" fontId="17" fillId="2" borderId="2" xfId="0" applyFont="1" applyFill="1" applyBorder="1"/>
    <xf numFmtId="167" fontId="17" fillId="2" borderId="2" xfId="1" applyNumberFormat="1" applyFont="1" applyFill="1" applyBorder="1" applyProtection="1">
      <protection locked="0"/>
    </xf>
    <xf numFmtId="0" fontId="31" fillId="2" borderId="0" xfId="30" applyFont="1" applyFill="1" applyAlignment="1">
      <alignment horizontal="center"/>
    </xf>
    <xf numFmtId="0" fontId="31" fillId="2" borderId="0" xfId="30" applyFont="1" applyFill="1"/>
    <xf numFmtId="0" fontId="16" fillId="2" borderId="0" xfId="19" applyFont="1" applyFill="1" applyAlignment="1">
      <alignment vertical="center" wrapText="1"/>
    </xf>
    <xf numFmtId="167" fontId="17" fillId="2" borderId="0" xfId="19" applyNumberFormat="1" applyFont="1" applyFill="1"/>
    <xf numFmtId="0" fontId="17" fillId="2" borderId="0" xfId="30" applyFont="1" applyFill="1"/>
    <xf numFmtId="0" fontId="16" fillId="2" borderId="0" xfId="0" applyFont="1" applyFill="1"/>
    <xf numFmtId="167" fontId="17" fillId="2" borderId="0" xfId="1" applyNumberFormat="1" applyFont="1" applyFill="1" applyProtection="1">
      <protection locked="0"/>
    </xf>
    <xf numFmtId="167" fontId="16" fillId="2" borderId="0" xfId="1" applyNumberFormat="1" applyFont="1" applyFill="1" applyProtection="1">
      <protection locked="0"/>
    </xf>
    <xf numFmtId="0" fontId="15" fillId="2" borderId="0" xfId="0" applyFont="1" applyFill="1"/>
    <xf numFmtId="167"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0" fontId="16" fillId="2" borderId="32" xfId="19" applyNumberFormat="1" applyFont="1" applyFill="1" applyBorder="1" applyAlignment="1" applyProtection="1">
      <alignment horizontal="center" vertical="center" wrapText="1"/>
    </xf>
    <xf numFmtId="167" fontId="66"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67"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67"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7"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7" fontId="17" fillId="2" borderId="0" xfId="237" applyNumberFormat="1" applyFont="1" applyFill="1" applyAlignment="1">
      <alignment horizontal="center" wrapText="1"/>
    </xf>
    <xf numFmtId="0" fontId="17" fillId="2" borderId="0" xfId="48" applyFont="1" applyFill="1" applyAlignment="1">
      <alignment horizontal="center" wrapText="1"/>
    </xf>
    <xf numFmtId="167"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7"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7"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7"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7"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67"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67"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67"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10" fontId="16" fillId="2" borderId="3" xfId="48" applyNumberFormat="1" applyFont="1" applyFill="1" applyBorder="1" applyAlignment="1" applyProtection="1">
      <alignment horizontal="right"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7" fontId="16" fillId="2" borderId="3" xfId="48" applyNumberFormat="1" applyFont="1" applyFill="1" applyBorder="1" applyAlignment="1" applyProtection="1">
      <alignment horizontal="right" vertical="center" wrapText="1"/>
    </xf>
    <xf numFmtId="0" fontId="31" fillId="2" borderId="0" xfId="48" applyFont="1" applyFill="1"/>
    <xf numFmtId="3"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0" fontId="31" fillId="2" borderId="0" xfId="48" applyFont="1" applyFill="1" applyAlignment="1">
      <alignment horizontal="right"/>
    </xf>
    <xf numFmtId="167" fontId="16" fillId="2" borderId="1" xfId="237" applyNumberFormat="1" applyFont="1" applyFill="1" applyBorder="1" applyAlignment="1" applyProtection="1">
      <alignment horizontal="right" vertical="center" wrapText="1"/>
    </xf>
    <xf numFmtId="167" fontId="16" fillId="2" borderId="3" xfId="237" applyNumberFormat="1" applyFont="1" applyFill="1" applyBorder="1" applyAlignment="1" applyProtection="1">
      <alignment horizontal="right" vertical="center" wrapText="1"/>
    </xf>
    <xf numFmtId="167" fontId="17" fillId="2" borderId="1" xfId="237" applyNumberFormat="1" applyFont="1" applyFill="1" applyBorder="1" applyAlignment="1" applyProtection="1">
      <alignment horizontal="right" vertical="center" wrapText="1"/>
      <protection locked="0"/>
    </xf>
    <xf numFmtId="167" fontId="17" fillId="2" borderId="3" xfId="237" applyNumberFormat="1" applyFont="1" applyFill="1" applyBorder="1" applyAlignment="1" applyProtection="1">
      <alignment horizontal="right" vertical="center" wrapText="1"/>
      <protection locked="0"/>
    </xf>
    <xf numFmtId="167"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167" fontId="16" fillId="2" borderId="1" xfId="48"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32"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7" fontId="17" fillId="2" borderId="3" xfId="237"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167" fontId="31"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0" fontId="16" fillId="2" borderId="3" xfId="19" applyNumberFormat="1" applyFont="1" applyFill="1" applyBorder="1" applyAlignment="1" applyProtection="1">
      <alignment horizontal="right" vertical="center" wrapText="1"/>
    </xf>
    <xf numFmtId="167"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67"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67" fontId="16" fillId="2" borderId="8" xfId="1" applyNumberFormat="1" applyFont="1" applyFill="1" applyBorder="1" applyAlignment="1" applyProtection="1">
      <alignment horizontal="left"/>
      <protection locked="0"/>
    </xf>
    <xf numFmtId="167" fontId="17" fillId="2" borderId="8" xfId="1" applyNumberFormat="1" applyFont="1" applyFill="1" applyBorder="1" applyAlignment="1" applyProtection="1">
      <alignment horizontal="left"/>
      <protection locked="0"/>
    </xf>
    <xf numFmtId="167" fontId="16" fillId="2" borderId="0" xfId="1" applyNumberFormat="1" applyFont="1" applyFill="1" applyBorder="1" applyAlignment="1" applyProtection="1">
      <alignment horizontal="left"/>
      <protection locked="0"/>
    </xf>
    <xf numFmtId="167"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3"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67"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7" fontId="16" fillId="2" borderId="1" xfId="237" applyNumberFormat="1" applyFont="1" applyFill="1" applyBorder="1" applyAlignment="1" applyProtection="1">
      <alignment horizontal="left" vertical="center" wrapText="1"/>
    </xf>
    <xf numFmtId="0" fontId="30" fillId="2" borderId="0" xfId="48" applyFont="1" applyFill="1"/>
    <xf numFmtId="0" fontId="17" fillId="2" borderId="1" xfId="48" applyFont="1" applyFill="1" applyBorder="1" applyAlignment="1">
      <alignment horizontal="center" vertical="center"/>
    </xf>
    <xf numFmtId="167"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7" fontId="16" fillId="2" borderId="0" xfId="237" applyNumberFormat="1" applyFont="1" applyFill="1" applyAlignment="1">
      <alignment horizontal="left"/>
    </xf>
    <xf numFmtId="167" fontId="16" fillId="2" borderId="0" xfId="237" applyNumberFormat="1" applyFont="1" applyFill="1" applyAlignment="1"/>
    <xf numFmtId="167" fontId="17" fillId="2" borderId="0" xfId="237" applyNumberFormat="1" applyFont="1" applyFill="1" applyAlignment="1"/>
    <xf numFmtId="167"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67" fontId="16" fillId="2" borderId="8" xfId="1" applyNumberFormat="1" applyFont="1" applyFill="1" applyBorder="1" applyAlignment="1" applyProtection="1">
      <protection locked="0"/>
    </xf>
    <xf numFmtId="43" fontId="17" fillId="2" borderId="0" xfId="237" applyFont="1" applyFill="1"/>
    <xf numFmtId="43" fontId="17" fillId="2" borderId="0" xfId="237" applyFont="1" applyFill="1" applyAlignment="1">
      <alignment vertical="center"/>
    </xf>
    <xf numFmtId="3" fontId="33"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67" fontId="17" fillId="2" borderId="0" xfId="48" applyNumberFormat="1" applyFont="1" applyFill="1"/>
    <xf numFmtId="167"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31"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67"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67" fontId="16" fillId="2" borderId="0" xfId="50" applyNumberFormat="1" applyFont="1" applyFill="1" applyAlignment="1" applyProtection="1">
      <alignment horizontal="right"/>
      <protection locked="0"/>
    </xf>
    <xf numFmtId="0" fontId="15" fillId="2" borderId="0" xfId="48" applyFont="1" applyFill="1"/>
    <xf numFmtId="167" fontId="15" fillId="2" borderId="0" xfId="50" applyNumberFormat="1" applyFont="1" applyFill="1" applyAlignment="1" applyProtection="1">
      <alignment horizontal="right"/>
      <protection locked="0"/>
    </xf>
    <xf numFmtId="167" fontId="17" fillId="2" borderId="0" xfId="50" applyNumberFormat="1" applyFont="1" applyFill="1" applyAlignment="1" applyProtection="1">
      <alignment horizontal="right"/>
      <protection locked="0"/>
    </xf>
    <xf numFmtId="167"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16" fillId="2" borderId="1" xfId="30" applyFont="1" applyFill="1" applyBorder="1" applyAlignment="1">
      <alignment horizontal="center" vertical="center" wrapText="1"/>
    </xf>
    <xf numFmtId="0" fontId="13" fillId="2" borderId="1" xfId="0" applyFont="1" applyFill="1" applyBorder="1"/>
    <xf numFmtId="43"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4" fillId="0" borderId="0" xfId="963" applyFont="1" applyFill="1"/>
    <xf numFmtId="0" fontId="155" fillId="0" borderId="0" xfId="963" applyFont="1" applyFill="1"/>
    <xf numFmtId="0" fontId="156"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7" fillId="0" borderId="0" xfId="963" applyFont="1" applyFill="1" applyAlignment="1">
      <alignment horizontal="right" vertical="center"/>
    </xf>
    <xf numFmtId="0" fontId="157" fillId="0" borderId="0" xfId="963" applyFont="1" applyFill="1" applyAlignment="1">
      <alignment horizontal="left" vertical="center"/>
    </xf>
    <xf numFmtId="0" fontId="19" fillId="0" borderId="0" xfId="963" applyFont="1" applyFill="1" applyAlignment="1">
      <alignment horizontal="left" vertical="center"/>
    </xf>
    <xf numFmtId="0" fontId="157" fillId="0" borderId="0" xfId="963" applyFont="1" applyFill="1" applyAlignment="1">
      <alignment horizontal="right"/>
    </xf>
    <xf numFmtId="0" fontId="157" fillId="0" borderId="0" xfId="963" applyFont="1" applyFill="1" applyBorder="1" applyAlignment="1" applyProtection="1">
      <alignment horizontal="left"/>
      <protection locked="0"/>
    </xf>
    <xf numFmtId="0" fontId="157" fillId="0" borderId="0" xfId="963" applyFont="1" applyFill="1"/>
    <xf numFmtId="0" fontId="158"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60"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8" fillId="0" borderId="0" xfId="963" applyFont="1" applyFill="1" applyAlignment="1">
      <alignment horizontal="center" vertical="center"/>
    </xf>
    <xf numFmtId="0" fontId="158" fillId="0" borderId="0" xfId="963" applyFont="1" applyFill="1" applyAlignment="1">
      <alignment horizontal="center"/>
    </xf>
    <xf numFmtId="0" fontId="159" fillId="0" borderId="0" xfId="963" applyFont="1" applyFill="1" applyAlignment="1">
      <alignment horizontal="center"/>
    </xf>
    <xf numFmtId="0" fontId="157" fillId="0" borderId="0" xfId="963" applyFont="1" applyFill="1" applyAlignment="1">
      <alignment horizontal="center"/>
    </xf>
    <xf numFmtId="0" fontId="161" fillId="0" borderId="0" xfId="963" applyFont="1" applyFill="1"/>
    <xf numFmtId="0" fontId="161"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5" fillId="0" borderId="1" xfId="963" applyFont="1" applyFill="1" applyBorder="1" applyAlignment="1" applyProtection="1">
      <alignment horizontal="left"/>
      <protection locked="0"/>
    </xf>
    <xf numFmtId="49" fontId="16" fillId="2" borderId="1" xfId="19" applyNumberFormat="1" applyFont="1" applyFill="1" applyBorder="1" applyAlignment="1" applyProtection="1">
      <alignment horizontal="center"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7" fillId="2" borderId="0" xfId="0" applyFont="1" applyFill="1" applyAlignment="1">
      <alignment horizontal="right"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xf>
    <xf numFmtId="0" fontId="0" fillId="2" borderId="0" xfId="0" applyFill="1"/>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41" fontId="17" fillId="2" borderId="0" xfId="0" applyNumberFormat="1" applyFont="1" applyFill="1"/>
    <xf numFmtId="0" fontId="16" fillId="2" borderId="1" xfId="8" applyFont="1" applyFill="1" applyBorder="1" applyAlignment="1" applyProtection="1">
      <alignment horizontal="left" vertical="center" wrapText="1"/>
    </xf>
    <xf numFmtId="41" fontId="13" fillId="2" borderId="0" xfId="0" applyNumberFormat="1" applyFont="1" applyFill="1"/>
    <xf numFmtId="43" fontId="17" fillId="2" borderId="0" xfId="1" applyFont="1" applyFill="1">
      <protection locked="0"/>
    </xf>
    <xf numFmtId="0" fontId="17" fillId="2" borderId="1" xfId="8" applyFont="1" applyFill="1" applyBorder="1" applyAlignment="1" applyProtection="1">
      <alignment horizontal="left" vertical="center" wrapText="1"/>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67" fontId="17" fillId="2" borderId="0" xfId="4" applyNumberFormat="1" applyFont="1" applyFill="1" applyBorder="1"/>
    <xf numFmtId="0" fontId="33" fillId="2" borderId="0" xfId="30" applyFont="1" applyFill="1"/>
    <xf numFmtId="167" fontId="17" fillId="2" borderId="2" xfId="4" applyNumberFormat="1" applyFont="1" applyFill="1" applyBorder="1"/>
    <xf numFmtId="167" fontId="17" fillId="2" borderId="0" xfId="2" applyNumberFormat="1" applyFont="1" applyFill="1" applyAlignment="1">
      <alignment vertical="center"/>
    </xf>
    <xf numFmtId="41" fontId="0" fillId="2" borderId="0" xfId="0" applyNumberFormat="1" applyFill="1"/>
    <xf numFmtId="0" fontId="13" fillId="2" borderId="0" xfId="0" applyNumberFormat="1" applyFont="1" applyFill="1"/>
    <xf numFmtId="167"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67" fontId="17" fillId="2" borderId="0" xfId="0" applyNumberFormat="1" applyFont="1" applyFill="1"/>
    <xf numFmtId="167"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67"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67" fontId="13" fillId="2" borderId="0" xfId="4" applyNumberFormat="1" applyFont="1" applyFill="1"/>
    <xf numFmtId="0" fontId="16" fillId="2" borderId="1" xfId="19" applyFont="1" applyFill="1" applyBorder="1" applyAlignment="1" applyProtection="1">
      <alignment horizontal="center" vertical="center" wrapText="1"/>
    </xf>
    <xf numFmtId="167"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67" fontId="17" fillId="2" borderId="1" xfId="1" applyNumberFormat="1" applyFont="1" applyFill="1" applyBorder="1" applyAlignment="1" applyProtection="1">
      <alignment horizontal="right" vertical="center" wrapText="1"/>
    </xf>
    <xf numFmtId="167"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0" fontId="31" fillId="2" borderId="0" xfId="0" applyFont="1" applyFill="1"/>
    <xf numFmtId="167" fontId="13" fillId="2" borderId="0" xfId="1" applyNumberFormat="1" applyFont="1" applyFill="1">
      <protection locked="0"/>
    </xf>
    <xf numFmtId="164"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0" fontId="32" fillId="2" borderId="0" xfId="0" applyFont="1" applyFill="1"/>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41"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67"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67"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67" fontId="20" fillId="2" borderId="0" xfId="4" applyNumberFormat="1" applyFont="1" applyFill="1"/>
    <xf numFmtId="43" fontId="31" fillId="2" borderId="0" xfId="1" applyFont="1" applyFill="1">
      <protection locked="0"/>
    </xf>
    <xf numFmtId="167" fontId="31" fillId="2" borderId="0" xfId="1" applyNumberFormat="1" applyFont="1" applyFill="1">
      <protection locked="0"/>
    </xf>
    <xf numFmtId="167" fontId="31" fillId="2" borderId="0" xfId="0" applyNumberFormat="1" applyFont="1" applyFill="1"/>
    <xf numFmtId="0" fontId="24" fillId="2" borderId="1" xfId="19" applyFont="1" applyFill="1" applyBorder="1" applyAlignment="1" applyProtection="1">
      <alignment horizontal="center" vertical="center" wrapText="1"/>
    </xf>
    <xf numFmtId="167" fontId="24" fillId="2" borderId="1" xfId="1" applyNumberFormat="1" applyFont="1" applyFill="1" applyBorder="1" applyAlignment="1" applyProtection="1">
      <alignment horizontal="center" vertical="center" wrapText="1"/>
    </xf>
    <xf numFmtId="0" fontId="16" fillId="2" borderId="1" xfId="0" applyFont="1" applyFill="1" applyBorder="1" applyAlignment="1">
      <alignment horizontal="center" vertical="center"/>
    </xf>
    <xf numFmtId="49" fontId="24" fillId="2" borderId="1" xfId="19" applyNumberFormat="1" applyFont="1" applyFill="1" applyBorder="1" applyAlignment="1" applyProtection="1">
      <alignment horizontal="left" vertical="center" wrapText="1"/>
    </xf>
    <xf numFmtId="164" fontId="24" fillId="2" borderId="1" xfId="0" applyNumberFormat="1" applyFont="1" applyFill="1" applyBorder="1" applyAlignment="1" applyProtection="1">
      <alignment horizontal="right" vertical="center" wrapText="1"/>
    </xf>
    <xf numFmtId="167" fontId="153" fillId="2" borderId="0" xfId="30" applyNumberFormat="1" applyFont="1" applyFill="1" applyAlignment="1">
      <alignment vertical="center"/>
    </xf>
    <xf numFmtId="0" fontId="153" fillId="2" borderId="0" xfId="30" applyFont="1" applyFill="1" applyAlignment="1">
      <alignment vertical="center"/>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67" fontId="30" fillId="2" borderId="0" xfId="30" applyNumberFormat="1" applyFont="1" applyFill="1" applyAlignment="1">
      <alignment vertical="center"/>
    </xf>
    <xf numFmtId="0" fontId="30" fillId="2" borderId="0" xfId="30" applyFont="1" applyFill="1" applyAlignment="1">
      <alignment vertical="center"/>
    </xf>
    <xf numFmtId="164" fontId="25" fillId="2" borderId="1" xfId="0" applyNumberFormat="1" applyFont="1" applyFill="1" applyBorder="1" applyAlignment="1" applyProtection="1">
      <alignment horizontal="right" vertical="center" wrapText="1"/>
    </xf>
    <xf numFmtId="49" fontId="26" fillId="2" borderId="1" xfId="19" applyNumberFormat="1" applyFont="1" applyFill="1" applyBorder="1" applyAlignment="1" applyProtection="1">
      <alignment horizontal="left" vertical="center" wrapText="1"/>
    </xf>
    <xf numFmtId="11" fontId="25" fillId="2" borderId="1" xfId="19" applyNumberFormat="1" applyFont="1" applyFill="1" applyBorder="1" applyAlignment="1" applyProtection="1">
      <alignment horizontal="left" vertical="center" wrapText="1"/>
    </xf>
    <xf numFmtId="10" fontId="25" fillId="2" borderId="1" xfId="0" applyNumberFormat="1" applyFont="1" applyFill="1" applyBorder="1" applyAlignment="1" applyProtection="1">
      <alignment horizontal="right" vertical="center" wrapText="1"/>
    </xf>
    <xf numFmtId="167" fontId="17" fillId="2" borderId="0" xfId="1" applyNumberFormat="1" applyFont="1" applyFill="1" applyBorder="1" applyProtection="1"/>
    <xf numFmtId="167" fontId="153" fillId="2" borderId="0" xfId="1" applyNumberFormat="1" applyFont="1" applyFill="1" applyAlignment="1">
      <alignment vertical="center"/>
      <protection locked="0"/>
    </xf>
    <xf numFmtId="167" fontId="30" fillId="2" borderId="0" xfId="1" applyNumberFormat="1" applyFont="1" applyFill="1" applyAlignment="1">
      <alignment vertical="center"/>
      <protection locked="0"/>
    </xf>
    <xf numFmtId="167"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0" fontId="31" fillId="2" borderId="0" xfId="30" applyFont="1" applyFill="1" applyBorder="1" applyAlignment="1">
      <alignment vertical="center"/>
    </xf>
    <xf numFmtId="0" fontId="31" fillId="2" borderId="0" xfId="30" applyFont="1" applyFill="1" applyAlignment="1">
      <alignmen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67"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167" fontId="0" fillId="2" borderId="0" xfId="0" applyNumberFormat="1" applyFill="1"/>
    <xf numFmtId="0" fontId="16" fillId="2" borderId="0" xfId="0" applyNumberFormat="1" applyFont="1" applyFill="1" applyBorder="1" applyAlignment="1" applyProtection="1">
      <alignment horizontal="left" vertical="center" wrapText="1"/>
    </xf>
    <xf numFmtId="167" fontId="16" fillId="2" borderId="0" xfId="1" applyNumberFormat="1" applyFont="1" applyFill="1" applyBorder="1" applyAlignment="1" applyProtection="1">
      <alignment horizontal="right"/>
    </xf>
    <xf numFmtId="10" fontId="16" fillId="2" borderId="0" xfId="1" applyNumberFormat="1" applyFont="1" applyFill="1" applyBorder="1" applyAlignment="1" applyProtection="1">
      <alignment horizontal="right"/>
    </xf>
    <xf numFmtId="0" fontId="17" fillId="2" borderId="0" xfId="30" applyFont="1" applyFill="1" applyBorder="1"/>
    <xf numFmtId="0" fontId="17" fillId="2" borderId="0" xfId="30" applyFont="1" applyFill="1" applyBorder="1" applyAlignment="1">
      <alignment horizontal="center"/>
    </xf>
    <xf numFmtId="0" fontId="31" fillId="2" borderId="0" xfId="30" applyFont="1" applyFill="1" applyBorder="1" applyAlignment="1">
      <alignment horizontal="center"/>
    </xf>
    <xf numFmtId="0" fontId="31" fillId="2" borderId="0" xfId="30" applyFont="1" applyFill="1" applyBorder="1"/>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3" fontId="0" fillId="2" borderId="0" xfId="0" applyNumberFormat="1" applyFill="1"/>
    <xf numFmtId="0" fontId="17" fillId="2" borderId="0" xfId="0" applyFont="1" applyFill="1" applyAlignment="1">
      <alignment horizontal="left" vertical="center" wrapText="1"/>
    </xf>
    <xf numFmtId="0" fontId="15" fillId="2" borderId="0" xfId="0" applyFont="1" applyFill="1" applyAlignment="1">
      <alignment horizontal="center" vertical="center"/>
    </xf>
    <xf numFmtId="10" fontId="31" fillId="2" borderId="0" xfId="44" applyNumberFormat="1" applyFont="1" applyFill="1">
      <protection locked="0"/>
    </xf>
    <xf numFmtId="167" fontId="31" fillId="2" borderId="0" xfId="30" applyNumberFormat="1" applyFont="1" applyFill="1"/>
    <xf numFmtId="167" fontId="31" fillId="2" borderId="0" xfId="44" applyNumberFormat="1" applyFont="1" applyFill="1">
      <protection locked="0"/>
    </xf>
    <xf numFmtId="10" fontId="17" fillId="2" borderId="0" xfId="44" applyNumberFormat="1" applyFont="1" applyFill="1" applyAlignment="1">
      <alignment vertical="center"/>
      <protection locked="0"/>
    </xf>
    <xf numFmtId="167" fontId="17" fillId="2" borderId="0" xfId="1" applyNumberFormat="1" applyFont="1" applyFill="1" applyAlignment="1">
      <alignment vertical="center"/>
      <protection locked="0"/>
    </xf>
    <xf numFmtId="10" fontId="17" fillId="2" borderId="1" xfId="1" applyNumberFormat="1" applyFont="1" applyFill="1" applyBorder="1" applyAlignment="1" applyProtection="1">
      <alignment horizontal="right" vertical="center" wrapText="1"/>
    </xf>
    <xf numFmtId="164" fontId="31" fillId="2" borderId="0" xfId="0" applyNumberFormat="1" applyFont="1" applyFill="1"/>
    <xf numFmtId="2" fontId="166" fillId="2" borderId="0" xfId="1" applyNumberFormat="1" applyFont="1" applyFill="1" applyProtection="1"/>
    <xf numFmtId="220" fontId="166" fillId="2" borderId="0" xfId="1" applyNumberFormat="1" applyFont="1" applyFill="1" applyProtection="1"/>
    <xf numFmtId="221" fontId="162" fillId="2" borderId="41" xfId="965" applyNumberFormat="1" applyFill="1" applyBorder="1" applyAlignment="1">
      <alignment horizontal="center" vertical="top"/>
    </xf>
    <xf numFmtId="222" fontId="167" fillId="2" borderId="41" xfId="980" applyNumberFormat="1" applyFont="1" applyFill="1" applyBorder="1" applyAlignment="1">
      <alignment vertical="top"/>
    </xf>
    <xf numFmtId="223" fontId="31" fillId="2" borderId="0" xfId="1" applyNumberFormat="1" applyFont="1" applyFill="1">
      <protection locked="0"/>
    </xf>
    <xf numFmtId="14" fontId="13" fillId="2" borderId="0" xfId="0" applyNumberFormat="1" applyFont="1" applyFill="1"/>
    <xf numFmtId="43" fontId="13" fillId="2" borderId="0" xfId="1" applyFont="1" applyFill="1">
      <protection locked="0"/>
    </xf>
    <xf numFmtId="220" fontId="31" fillId="2" borderId="0" xfId="1" applyNumberFormat="1" applyFont="1" applyFill="1" applyProtection="1"/>
    <xf numFmtId="165" fontId="31" fillId="2" borderId="0" xfId="0" applyNumberFormat="1" applyFont="1" applyFill="1"/>
    <xf numFmtId="43" fontId="31" fillId="2" borderId="0" xfId="0" applyNumberFormat="1" applyFont="1" applyFill="1"/>
    <xf numFmtId="14" fontId="31" fillId="2" borderId="0" xfId="0" applyNumberFormat="1" applyFont="1" applyFill="1"/>
    <xf numFmtId="222" fontId="162" fillId="2" borderId="41" xfId="980" applyNumberFormat="1" applyFill="1" applyBorder="1" applyAlignment="1">
      <alignment vertical="top"/>
    </xf>
    <xf numFmtId="221" fontId="102" fillId="2" borderId="41" xfId="949" applyNumberFormat="1" applyFont="1" applyFill="1" applyBorder="1" applyAlignment="1">
      <alignment horizontal="center" vertical="top"/>
    </xf>
    <xf numFmtId="222" fontId="102" fillId="2" borderId="41" xfId="948" applyNumberFormat="1" applyFont="1" applyFill="1" applyBorder="1" applyAlignment="1">
      <alignment vertical="top"/>
    </xf>
    <xf numFmtId="221" fontId="102" fillId="2" borderId="41" xfId="934" applyNumberFormat="1" applyFont="1" applyFill="1" applyBorder="1" applyAlignment="1">
      <alignment horizontal="center" vertical="top"/>
    </xf>
    <xf numFmtId="221" fontId="102" fillId="2" borderId="42" xfId="905" applyNumberFormat="1" applyFont="1" applyFill="1" applyBorder="1" applyAlignment="1">
      <alignment horizontal="center" vertical="top"/>
    </xf>
    <xf numFmtId="222" fontId="102" fillId="2" borderId="1" xfId="904" applyNumberFormat="1" applyFont="1" applyFill="1" applyBorder="1" applyAlignment="1">
      <alignment vertical="top"/>
    </xf>
    <xf numFmtId="10" fontId="17" fillId="2" borderId="0" xfId="44" applyNumberFormat="1" applyFont="1" applyFill="1">
      <protection locked="0"/>
    </xf>
    <xf numFmtId="223" fontId="17" fillId="2" borderId="0" xfId="30" applyNumberFormat="1" applyFont="1" applyFill="1"/>
    <xf numFmtId="10" fontId="16" fillId="2" borderId="0" xfId="44" applyNumberFormat="1" applyFont="1" applyFill="1">
      <protection locked="0"/>
    </xf>
    <xf numFmtId="167" fontId="16" fillId="2" borderId="0" xfId="1" applyNumberFormat="1" applyFont="1" applyFill="1">
      <protection locked="0"/>
    </xf>
    <xf numFmtId="167" fontId="17" fillId="2" borderId="0" xfId="30" applyNumberFormat="1" applyFont="1" applyFill="1"/>
    <xf numFmtId="10" fontId="170" fillId="2" borderId="1" xfId="1" applyNumberFormat="1" applyFont="1" applyFill="1" applyBorder="1" applyAlignment="1" applyProtection="1">
      <alignment vertical="center" wrapText="1"/>
    </xf>
    <xf numFmtId="164" fontId="31" fillId="61" borderId="0" xfId="0" applyNumberFormat="1" applyFont="1" applyFill="1"/>
    <xf numFmtId="43" fontId="166" fillId="2" borderId="0" xfId="1" applyFont="1" applyFill="1">
      <protection locked="0"/>
    </xf>
    <xf numFmtId="167" fontId="13" fillId="2" borderId="1" xfId="2" applyNumberFormat="1" applyFont="1" applyFill="1" applyBorder="1" applyAlignment="1">
      <alignment horizontal="right" vertical="center"/>
    </xf>
    <xf numFmtId="0" fontId="17" fillId="2" borderId="1" xfId="0" quotePrefix="1" applyNumberFormat="1" applyFont="1" applyFill="1" applyBorder="1" applyAlignment="1" applyProtection="1">
      <alignment horizontal="left" vertical="center" wrapText="1"/>
    </xf>
    <xf numFmtId="167" fontId="31" fillId="61" borderId="0" xfId="0" applyNumberFormat="1" applyFont="1" applyFill="1"/>
    <xf numFmtId="167" fontId="32" fillId="61" borderId="0" xfId="1" applyNumberFormat="1" applyFont="1" applyFill="1">
      <protection locked="0"/>
    </xf>
    <xf numFmtId="41" fontId="17" fillId="2" borderId="1" xfId="1" applyNumberFormat="1" applyFont="1" applyFill="1" applyBorder="1" applyAlignment="1" applyProtection="1">
      <alignment horizontal="right" vertical="center"/>
    </xf>
    <xf numFmtId="167" fontId="31" fillId="61" borderId="0" xfId="1" applyNumberFormat="1" applyFont="1" applyFill="1">
      <protection locked="0"/>
    </xf>
    <xf numFmtId="2" fontId="31" fillId="2" borderId="0" xfId="44" applyNumberFormat="1" applyFont="1" applyFill="1">
      <protection locked="0"/>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34" fillId="2" borderId="0" xfId="30" applyFont="1" applyFill="1"/>
    <xf numFmtId="167" fontId="168" fillId="2" borderId="0" xfId="1" applyNumberFormat="1" applyFont="1" applyFill="1">
      <protection locked="0"/>
    </xf>
    <xf numFmtId="167" fontId="169" fillId="2" borderId="0" xfId="1" applyNumberFormat="1" applyFont="1" applyFill="1">
      <protection locked="0"/>
    </xf>
    <xf numFmtId="43" fontId="13" fillId="2" borderId="0" xfId="0" applyNumberFormat="1" applyFont="1" applyFill="1"/>
    <xf numFmtId="14" fontId="31" fillId="2" borderId="0" xfId="30" applyNumberFormat="1" applyFont="1" applyFill="1"/>
    <xf numFmtId="14" fontId="17" fillId="2" borderId="0" xfId="30" applyNumberFormat="1" applyFont="1" applyFill="1" applyAlignment="1">
      <alignment vertical="center"/>
    </xf>
    <xf numFmtId="14" fontId="13" fillId="2" borderId="0" xfId="1" applyNumberFormat="1" applyFont="1" applyFill="1">
      <protection locked="0"/>
    </xf>
    <xf numFmtId="14" fontId="17" fillId="2" borderId="0" xfId="30" applyNumberFormat="1" applyFont="1" applyFill="1"/>
    <xf numFmtId="3" fontId="17" fillId="2" borderId="0" xfId="0" applyNumberFormat="1" applyFont="1" applyFill="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0" fontId="16" fillId="2" borderId="1" xfId="49" applyFont="1" applyFill="1" applyBorder="1" applyAlignment="1">
      <alignment horizontal="center" vertical="center" wrapText="1"/>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43" fontId="17" fillId="2" borderId="1" xfId="1" applyNumberFormat="1" applyFont="1" applyFill="1" applyBorder="1" applyAlignment="1" applyProtection="1">
      <alignment horizontal="right" vertical="center" wrapText="1"/>
    </xf>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67" fontId="16" fillId="2" borderId="1" xfId="1" applyNumberFormat="1" applyFont="1" applyFill="1" applyBorder="1" applyAlignment="1" applyProtection="1">
      <alignment horizontal="left" wrapText="1"/>
      <protection locked="0"/>
    </xf>
    <xf numFmtId="167" fontId="16" fillId="2" borderId="1" xfId="1" applyNumberFormat="1" applyFont="1" applyFill="1" applyBorder="1" applyAlignment="1" applyProtection="1">
      <alignment horizontal="right" vertical="center" wrapText="1"/>
      <protection locked="0"/>
    </xf>
    <xf numFmtId="167"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67" fontId="17" fillId="2" borderId="1" xfId="1" applyNumberFormat="1" applyFont="1" applyFill="1" applyBorder="1" applyAlignment="1" applyProtection="1">
      <alignment horizontal="left"/>
      <protection locked="0"/>
    </xf>
    <xf numFmtId="0" fontId="36" fillId="2" borderId="1" xfId="0" quotePrefix="1" applyFont="1" applyFill="1" applyBorder="1" applyAlignment="1">
      <alignment horizontal="center"/>
    </xf>
    <xf numFmtId="0" fontId="13" fillId="2" borderId="1" xfId="0" quotePrefix="1" applyFont="1" applyFill="1" applyBorder="1" applyAlignment="1">
      <alignment horizontal="center"/>
    </xf>
    <xf numFmtId="0" fontId="30" fillId="2" borderId="0" xfId="30" applyFont="1" applyFill="1"/>
    <xf numFmtId="0" fontId="13" fillId="0" borderId="0" xfId="0" applyFont="1"/>
    <xf numFmtId="10" fontId="30" fillId="2" borderId="0" xfId="30" applyNumberFormat="1" applyFont="1" applyFill="1"/>
    <xf numFmtId="0" fontId="153" fillId="2" borderId="0" xfId="30" applyFont="1" applyFill="1"/>
    <xf numFmtId="0" fontId="30" fillId="2" borderId="0" xfId="0" applyFont="1" applyFill="1"/>
    <xf numFmtId="3" fontId="30" fillId="2" borderId="0" xfId="0" applyNumberFormat="1" applyFont="1" applyFill="1"/>
    <xf numFmtId="167" fontId="30" fillId="2" borderId="0" xfId="0" applyNumberFormat="1" applyFont="1" applyFill="1"/>
    <xf numFmtId="3" fontId="13" fillId="0" borderId="0" xfId="0" applyNumberFormat="1" applyFont="1"/>
    <xf numFmtId="166" fontId="13" fillId="0" borderId="0" xfId="0" applyNumberFormat="1" applyFont="1"/>
    <xf numFmtId="3" fontId="153" fillId="2" borderId="0" xfId="0" applyNumberFormat="1" applyFont="1" applyFill="1"/>
    <xf numFmtId="0" fontId="153" fillId="2" borderId="0" xfId="0" applyFont="1" applyFill="1"/>
    <xf numFmtId="4" fontId="30" fillId="2" borderId="0" xfId="0" applyNumberFormat="1" applyFont="1" applyFill="1"/>
    <xf numFmtId="4" fontId="13" fillId="0" borderId="0" xfId="0" applyNumberFormat="1" applyFont="1"/>
    <xf numFmtId="41" fontId="30" fillId="2" borderId="0" xfId="30" applyNumberFormat="1" applyFont="1" applyFill="1"/>
    <xf numFmtId="0" fontId="30" fillId="2" borderId="2" xfId="30" applyFont="1" applyFill="1" applyBorder="1"/>
    <xf numFmtId="0" fontId="30" fillId="2" borderId="0" xfId="30" applyFont="1" applyFill="1" applyAlignment="1">
      <alignment horizontal="center"/>
    </xf>
    <xf numFmtId="0" fontId="30" fillId="2" borderId="0" xfId="49" applyFont="1" applyFill="1"/>
    <xf numFmtId="0" fontId="30" fillId="2" borderId="0" xfId="49" applyFont="1" applyFill="1" applyBorder="1"/>
    <xf numFmtId="0" fontId="30" fillId="2" borderId="0" xfId="49" applyFont="1" applyFill="1" applyAlignment="1">
      <alignment horizontal="center"/>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167" fontId="170" fillId="2" borderId="1" xfId="1" applyNumberFormat="1" applyFont="1" applyFill="1" applyBorder="1" applyAlignment="1" applyProtection="1">
      <alignment vertical="center" wrapText="1"/>
    </xf>
    <xf numFmtId="9" fontId="17" fillId="2" borderId="0" xfId="19" applyNumberFormat="1" applyFont="1" applyFill="1" applyBorder="1" applyAlignment="1" applyProtection="1">
      <alignment horizontal="right" vertical="center" wrapText="1"/>
    </xf>
    <xf numFmtId="10" fontId="170" fillId="2" borderId="0" xfId="44" applyNumberFormat="1" applyFont="1" applyFill="1" applyBorder="1" applyAlignment="1" applyProtection="1">
      <alignment horizontal="right" vertical="center" wrapText="1"/>
    </xf>
    <xf numFmtId="10" fontId="17" fillId="2" borderId="0" xfId="44" applyNumberFormat="1" applyFont="1" applyFill="1" applyBorder="1" applyAlignment="1" applyProtection="1">
      <alignment horizontal="right"/>
    </xf>
    <xf numFmtId="2" fontId="16" fillId="2" borderId="0" xfId="0" applyNumberFormat="1" applyFont="1" applyFill="1" applyAlignment="1">
      <alignment horizontal="right" vertical="center" wrapText="1"/>
    </xf>
    <xf numFmtId="2" fontId="17" fillId="2" borderId="0" xfId="0" applyNumberFormat="1" applyFont="1" applyFill="1" applyAlignment="1">
      <alignment horizontal="right" vertical="center" wrapText="1"/>
    </xf>
    <xf numFmtId="2" fontId="16" fillId="2" borderId="0" xfId="0" applyNumberFormat="1" applyFont="1" applyFill="1" applyAlignment="1">
      <alignment horizontal="center" vertical="center" wrapText="1"/>
    </xf>
    <xf numFmtId="2" fontId="15" fillId="2" borderId="0" xfId="0" applyNumberFormat="1" applyFont="1" applyFill="1" applyAlignment="1">
      <alignment horizontal="center" vertical="center"/>
    </xf>
    <xf numFmtId="2" fontId="17" fillId="2" borderId="0" xfId="44" applyNumberFormat="1" applyFont="1" applyFill="1" applyProtection="1"/>
    <xf numFmtId="2" fontId="16" fillId="2" borderId="0" xfId="0" applyNumberFormat="1" applyFont="1" applyFill="1" applyAlignment="1">
      <alignment horizontal="left" vertical="center" wrapText="1"/>
    </xf>
    <xf numFmtId="2" fontId="17" fillId="2" borderId="0" xfId="0" applyNumberFormat="1" applyFont="1" applyFill="1" applyAlignment="1">
      <alignment horizontal="left" vertical="center" wrapText="1"/>
    </xf>
    <xf numFmtId="2" fontId="30" fillId="2" borderId="0" xfId="30" applyNumberFormat="1" applyFont="1" applyFill="1"/>
    <xf numFmtId="2" fontId="16" fillId="2" borderId="0" xfId="44" applyNumberFormat="1" applyFont="1" applyFill="1" applyBorder="1" applyAlignment="1" applyProtection="1">
      <alignment horizontal="center" vertical="center" wrapText="1"/>
    </xf>
    <xf numFmtId="2" fontId="17" fillId="2" borderId="0" xfId="19" applyNumberFormat="1" applyFont="1" applyFill="1" applyBorder="1" applyAlignment="1" applyProtection="1">
      <alignment horizontal="right" vertical="center" wrapText="1"/>
    </xf>
    <xf numFmtId="2" fontId="170" fillId="2" borderId="0" xfId="44" applyNumberFormat="1" applyFont="1" applyFill="1" applyBorder="1" applyAlignment="1" applyProtection="1">
      <alignment horizontal="right" vertical="center" wrapText="1"/>
    </xf>
    <xf numFmtId="2" fontId="17" fillId="2" borderId="0" xfId="44" applyNumberFormat="1" applyFont="1" applyFill="1" applyBorder="1" applyAlignment="1">
      <alignment horizontal="right" wrapText="1"/>
      <protection locked="0"/>
    </xf>
    <xf numFmtId="2" fontId="17" fillId="2" borderId="0" xfId="44" applyNumberFormat="1" applyFont="1" applyFill="1" applyAlignment="1" applyProtection="1">
      <alignment horizontal="right"/>
    </xf>
    <xf numFmtId="2" fontId="17" fillId="2" borderId="0" xfId="44" applyNumberFormat="1" applyFont="1" applyFill="1" applyBorder="1" applyAlignment="1" applyProtection="1">
      <alignment horizontal="right"/>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2" fontId="31" fillId="2" borderId="0" xfId="1" applyNumberFormat="1" applyFont="1" applyFill="1">
      <protection locked="0"/>
    </xf>
    <xf numFmtId="167" fontId="17" fillId="2" borderId="1" xfId="1" applyNumberFormat="1" applyFont="1" applyFill="1" applyBorder="1" applyAlignment="1" applyProtection="1">
      <alignment vertical="center" wrapText="1"/>
    </xf>
    <xf numFmtId="43" fontId="17" fillId="2" borderId="1" xfId="1" applyFont="1" applyFill="1" applyBorder="1" applyAlignment="1" applyProtection="1">
      <alignment horizontal="right" vertical="center" wrapText="1"/>
    </xf>
    <xf numFmtId="165" fontId="17" fillId="2" borderId="1" xfId="1" applyNumberFormat="1" applyFont="1" applyFill="1" applyBorder="1" applyAlignment="1" applyProtection="1">
      <alignment vertical="center" wrapText="1"/>
    </xf>
    <xf numFmtId="43" fontId="17" fillId="2" borderId="1" xfId="1" applyNumberFormat="1" applyFont="1" applyFill="1" applyBorder="1" applyAlignment="1" applyProtection="1">
      <alignment vertical="center" wrapText="1"/>
    </xf>
    <xf numFmtId="167" fontId="17" fillId="2" borderId="1" xfId="1" applyNumberFormat="1" applyFont="1" applyFill="1" applyBorder="1" applyAlignment="1">
      <alignment vertical="center" wrapText="1"/>
      <protection locked="0"/>
    </xf>
    <xf numFmtId="167" fontId="16" fillId="2" borderId="1" xfId="5" applyNumberFormat="1" applyFont="1" applyFill="1" applyBorder="1" applyAlignment="1" applyProtection="1">
      <alignment vertical="center"/>
      <protection locked="0"/>
    </xf>
    <xf numFmtId="167" fontId="17" fillId="2" borderId="1" xfId="5" applyNumberFormat="1" applyFont="1" applyFill="1" applyBorder="1" applyAlignment="1" applyProtection="1">
      <alignment horizontal="left" vertical="center" wrapText="1"/>
      <protection locked="0"/>
    </xf>
    <xf numFmtId="167" fontId="16" fillId="2" borderId="1" xfId="1" applyNumberFormat="1" applyFont="1" applyFill="1" applyBorder="1" applyAlignment="1">
      <alignment horizontal="right"/>
      <protection locked="0"/>
    </xf>
    <xf numFmtId="167" fontId="17" fillId="2" borderId="1" xfId="1" applyNumberFormat="1" applyFont="1" applyFill="1" applyBorder="1" applyAlignment="1">
      <alignment horizontal="right"/>
      <protection locked="0"/>
    </xf>
    <xf numFmtId="167" fontId="16" fillId="2" borderId="0" xfId="1" applyNumberFormat="1" applyFont="1" applyFill="1" applyBorder="1" applyAlignment="1">
      <alignment horizontal="right"/>
      <protection locked="0"/>
    </xf>
    <xf numFmtId="169" fontId="25"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right" vertical="center" wrapText="1"/>
    </xf>
    <xf numFmtId="41" fontId="24"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0" fontId="17" fillId="2" borderId="1" xfId="44" applyNumberFormat="1" applyFont="1" applyFill="1" applyBorder="1" applyAlignment="1" applyProtection="1">
      <alignment horizontal="right" vertical="center" wrapText="1"/>
    </xf>
    <xf numFmtId="164" fontId="16" fillId="2" borderId="1" xfId="0" applyNumberFormat="1" applyFont="1" applyFill="1" applyBorder="1" applyAlignment="1" applyProtection="1">
      <alignment horizontal="right" vertical="center" wrapText="1"/>
    </xf>
    <xf numFmtId="164" fontId="16" fillId="2" borderId="1" xfId="0" applyNumberFormat="1" applyFont="1" applyFill="1" applyBorder="1" applyAlignment="1" applyProtection="1">
      <alignment horizontal="left" vertical="center" wrapText="1"/>
    </xf>
    <xf numFmtId="168" fontId="17" fillId="2" borderId="1" xfId="0" applyNumberFormat="1" applyFont="1" applyFill="1" applyBorder="1" applyAlignment="1" applyProtection="1">
      <alignment horizontal="right" vertical="center" wrapText="1"/>
    </xf>
    <xf numFmtId="168" fontId="17" fillId="2" borderId="1" xfId="0" applyNumberFormat="1" applyFont="1" applyFill="1" applyBorder="1" applyAlignment="1" applyProtection="1">
      <alignment horizontal="left" vertical="center" wrapText="1"/>
    </xf>
    <xf numFmtId="41" fontId="16" fillId="2" borderId="1" xfId="1" applyNumberFormat="1" applyFont="1" applyFill="1" applyBorder="1" applyAlignment="1" applyProtection="1">
      <alignment horizontal="right" vertical="center"/>
    </xf>
    <xf numFmtId="167" fontId="16" fillId="2" borderId="1" xfId="1" applyNumberFormat="1" applyFont="1" applyFill="1" applyBorder="1" applyAlignment="1">
      <alignment horizontal="right" vertical="center"/>
      <protection locked="0"/>
    </xf>
    <xf numFmtId="41" fontId="17" fillId="2" borderId="1" xfId="8" applyNumberFormat="1" applyFont="1" applyFill="1" applyBorder="1" applyAlignment="1" applyProtection="1">
      <alignment horizontal="right" vertical="center" wrapText="1"/>
    </xf>
    <xf numFmtId="43" fontId="16" fillId="2" borderId="1" xfId="1" applyFont="1" applyFill="1" applyBorder="1" applyAlignment="1">
      <alignment horizontal="right" vertical="center"/>
      <protection locked="0"/>
    </xf>
    <xf numFmtId="43" fontId="17" fillId="2" borderId="1" xfId="1" applyFont="1" applyFill="1" applyBorder="1" applyAlignment="1">
      <alignment horizontal="right" vertical="center"/>
      <protection locked="0"/>
    </xf>
    <xf numFmtId="43" fontId="17" fillId="2" borderId="1" xfId="1" applyFont="1" applyFill="1" applyBorder="1" applyAlignment="1">
      <alignment horizontal="right" vertical="center" wrapText="1"/>
      <protection locked="0"/>
    </xf>
    <xf numFmtId="41" fontId="16" fillId="2" borderId="1" xfId="8" applyNumberFormat="1" applyFont="1" applyFill="1" applyBorder="1" applyAlignment="1" applyProtection="1">
      <alignment horizontal="right" vertical="center" wrapText="1"/>
    </xf>
    <xf numFmtId="0" fontId="27" fillId="2" borderId="0" xfId="0" applyFont="1" applyFill="1" applyAlignment="1">
      <alignment vertical="center" wrapText="1"/>
    </xf>
    <xf numFmtId="0" fontId="21" fillId="2" borderId="0" xfId="0" applyFont="1" applyFill="1" applyAlignment="1">
      <alignment vertical="center" wrapText="1"/>
    </xf>
    <xf numFmtId="0" fontId="17" fillId="0" borderId="0" xfId="0" applyFont="1" applyFill="1" applyAlignment="1">
      <alignment horizontal="left" vertical="center" wrapText="1"/>
    </xf>
    <xf numFmtId="14" fontId="164"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0" fontId="21"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27"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0" fillId="0" borderId="6" xfId="0"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21" fillId="2" borderId="0" xfId="19" applyFont="1" applyFill="1" applyAlignment="1">
      <alignment horizontal="right" vertical="center" wrapText="1"/>
    </xf>
    <xf numFmtId="0" fontId="27" fillId="2" borderId="0" xfId="19" applyFont="1" applyFill="1" applyAlignment="1">
      <alignment horizontal="right" vertical="center" wrapText="1"/>
    </xf>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15" fillId="2" borderId="0" xfId="0" applyFont="1" applyFill="1" applyAlignment="1">
      <alignment horizontal="right"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6"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66" fillId="2" borderId="0" xfId="48" applyFont="1" applyFill="1" applyAlignment="1">
      <alignment horizontal="right" vertical="center" wrapText="1"/>
    </xf>
    <xf numFmtId="0" fontId="15" fillId="2" borderId="0" xfId="48" applyFont="1" applyFill="1" applyAlignment="1">
      <alignment horizontal="right" vertical="center" wrapText="1"/>
    </xf>
    <xf numFmtId="0" fontId="16"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67" fontId="16" fillId="2" borderId="3" xfId="237" applyNumberFormat="1" applyFont="1" applyFill="1" applyBorder="1" applyAlignment="1" applyProtection="1">
      <alignment horizontal="center" vertical="center" wrapText="1"/>
    </xf>
    <xf numFmtId="167"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4" fillId="2" borderId="0" xfId="48" applyFont="1" applyFill="1" applyAlignment="1">
      <alignment horizontal="center"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 fillId="2" borderId="31" xfId="19" applyNumberFormat="1" applyFont="1" applyFill="1" applyBorder="1" applyAlignment="1" applyProtection="1">
      <alignment horizontal="center" vertical="center" wrapText="1"/>
    </xf>
    <xf numFmtId="0" fontId="16" fillId="2" borderId="32" xfId="19" applyNumberFormat="1" applyFont="1" applyFill="1" applyBorder="1" applyAlignment="1" applyProtection="1">
      <alignment horizontal="center"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67" fontId="16" fillId="2" borderId="5" xfId="237" applyNumberFormat="1" applyFont="1" applyFill="1" applyBorder="1" applyAlignment="1" applyProtection="1">
      <alignment horizontal="center" vertical="center" wrapText="1"/>
    </xf>
    <xf numFmtId="167"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C12" sqref="C12"/>
    </sheetView>
  </sheetViews>
  <sheetFormatPr defaultColWidth="9.109375" defaultRowHeight="13.2"/>
  <cols>
    <col min="1" max="1" width="9.109375" style="23"/>
    <col min="2" max="2" width="41" style="23" customWidth="1"/>
    <col min="3" max="3" width="42" style="23" customWidth="1"/>
    <col min="4" max="16384" width="9.109375" style="23"/>
  </cols>
  <sheetData>
    <row r="1" spans="1:3">
      <c r="A1" s="193" t="s">
        <v>463</v>
      </c>
      <c r="B1" s="193" t="s">
        <v>464</v>
      </c>
      <c r="C1" s="193" t="s">
        <v>465</v>
      </c>
    </row>
    <row r="2" spans="1:3">
      <c r="A2" s="193"/>
      <c r="B2" s="194">
        <f>BCthunhap!D46-BCKetQuaHoatDong_06028!D44</f>
        <v>0</v>
      </c>
      <c r="C2" s="194">
        <f>BCtinhhinhtaichinh!D33-BCTaiSan_06027!D30</f>
        <v>0</v>
      </c>
    </row>
    <row r="3" spans="1:3">
      <c r="A3" s="193"/>
      <c r="B3" s="194">
        <f>BCthunhap!D45-BCKetQuaHoatDong_06028!D43-BCKetQuaHoatDong_06028!D41</f>
        <v>0</v>
      </c>
      <c r="C3" s="194">
        <f>BCTaiSan_06027!D54-BCtinhhinhtaichinh!D45</f>
        <v>0</v>
      </c>
    </row>
    <row r="4" spans="1:3">
      <c r="A4" s="193"/>
      <c r="B4" s="194">
        <f>BCtinhhinhtaichinh!D51-BCtinhhinhtaichinh!E51-BCthunhap!D48</f>
        <v>0</v>
      </c>
      <c r="C4" s="194">
        <f>BCtinhhinhtaichinh!D52-BCTaiSan_06027!D57</f>
        <v>0</v>
      </c>
    </row>
    <row r="5" spans="1:3">
      <c r="A5" s="193"/>
      <c r="B5" s="194">
        <f>BCthunhap!D48-BCKetQuaHoatDong_06028!D45</f>
        <v>0</v>
      </c>
      <c r="C5" s="194">
        <f>BCtinhhinhtaichinh!D47-Khac_06030!D34</f>
        <v>0</v>
      </c>
    </row>
    <row r="6" spans="1:3">
      <c r="A6" s="193"/>
      <c r="B6" s="194"/>
      <c r="C6" s="194">
        <f>BCtinhhinhtaichinh!D33-BCDanhMucDauTu_06029!F62</f>
        <v>0</v>
      </c>
    </row>
    <row r="7" spans="1:3">
      <c r="A7" s="193"/>
      <c r="B7" s="194"/>
      <c r="C7" s="194">
        <f>BCtinhhinhtaichinh!D33-BCDanhMucDauTu_06029!F62</f>
        <v>0</v>
      </c>
    </row>
    <row r="10" spans="1:3">
      <c r="B10" s="7" t="s">
        <v>660</v>
      </c>
    </row>
    <row r="11" spans="1:3">
      <c r="B11" s="8"/>
    </row>
    <row r="12" spans="1:3">
      <c r="B12" s="9" t="s">
        <v>664</v>
      </c>
    </row>
    <row r="13" spans="1:3" ht="13.8">
      <c r="B13" s="195"/>
    </row>
    <row r="14" spans="1:3" ht="20.399999999999999">
      <c r="B14" s="198" t="s">
        <v>661</v>
      </c>
    </row>
    <row r="15" spans="1:3" ht="13.8">
      <c r="B15" s="195"/>
    </row>
    <row r="16" spans="1:3" ht="20.399999999999999">
      <c r="B16" s="196" t="s">
        <v>659</v>
      </c>
      <c r="C16" s="196" t="s">
        <v>656</v>
      </c>
    </row>
    <row r="21" spans="2:3" ht="26.4">
      <c r="B21" s="197" t="s">
        <v>662</v>
      </c>
      <c r="C21" s="197" t="s">
        <v>657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sqref="A1:XFD1048576"/>
    </sheetView>
  </sheetViews>
  <sheetFormatPr defaultColWidth="9.109375" defaultRowHeight="13.8"/>
  <cols>
    <col min="1" max="1" width="4.88671875" style="445" customWidth="1"/>
    <col min="2" max="2" width="47.109375" style="430" customWidth="1"/>
    <col min="3" max="3" width="9.109375" style="430"/>
    <col min="4" max="4" width="14.5546875" style="430" customWidth="1"/>
    <col min="5" max="5" width="14" style="430" customWidth="1"/>
    <col min="6" max="6" width="9.109375" style="430"/>
    <col min="7" max="7" width="18.33203125" style="430" customWidth="1"/>
    <col min="8" max="10" width="19" style="430" customWidth="1"/>
    <col min="11" max="11" width="26.88671875" style="430" customWidth="1"/>
    <col min="12" max="16384" width="9.109375" style="430"/>
  </cols>
  <sheetData>
    <row r="1" spans="1:11" ht="27.75" customHeight="1">
      <c r="A1" s="516" t="s">
        <v>539</v>
      </c>
      <c r="B1" s="516"/>
      <c r="C1" s="516"/>
      <c r="D1" s="516"/>
      <c r="E1" s="516"/>
      <c r="F1" s="516"/>
      <c r="G1" s="516"/>
      <c r="H1" s="516"/>
      <c r="I1" s="516"/>
      <c r="J1" s="516"/>
      <c r="K1" s="516"/>
    </row>
    <row r="2" spans="1:11" ht="28.5" customHeight="1">
      <c r="A2" s="542" t="s">
        <v>570</v>
      </c>
      <c r="B2" s="542"/>
      <c r="C2" s="542"/>
      <c r="D2" s="542"/>
      <c r="E2" s="542"/>
      <c r="F2" s="542"/>
      <c r="G2" s="542"/>
      <c r="H2" s="542"/>
      <c r="I2" s="542"/>
      <c r="J2" s="542"/>
      <c r="K2" s="542"/>
    </row>
    <row r="3" spans="1:11" ht="15" customHeight="1">
      <c r="A3" s="518" t="s">
        <v>238</v>
      </c>
      <c r="B3" s="518"/>
      <c r="C3" s="518"/>
      <c r="D3" s="518"/>
      <c r="E3" s="518"/>
      <c r="F3" s="518"/>
      <c r="G3" s="518"/>
      <c r="H3" s="518"/>
      <c r="I3" s="518"/>
      <c r="J3" s="518"/>
      <c r="K3" s="518"/>
    </row>
    <row r="4" spans="1:11">
      <c r="A4" s="518"/>
      <c r="B4" s="518"/>
      <c r="C4" s="518"/>
      <c r="D4" s="518"/>
      <c r="E4" s="518"/>
      <c r="F4" s="518"/>
      <c r="G4" s="518"/>
      <c r="H4" s="518"/>
      <c r="I4" s="518"/>
      <c r="J4" s="518"/>
      <c r="K4" s="518"/>
    </row>
    <row r="5" spans="1:11">
      <c r="A5" s="524" t="str">
        <f>'ngay thang'!B12</f>
        <v>Tại ngày 29 tháng 02 năm 2024/As at 29 Feb 2024</v>
      </c>
      <c r="B5" s="524"/>
      <c r="C5" s="524"/>
      <c r="D5" s="524"/>
      <c r="E5" s="524"/>
      <c r="F5" s="524"/>
      <c r="G5" s="524"/>
      <c r="H5" s="524"/>
      <c r="I5" s="524"/>
      <c r="J5" s="524"/>
      <c r="K5" s="524"/>
    </row>
    <row r="6" spans="1:11">
      <c r="A6" s="415"/>
      <c r="B6" s="415"/>
      <c r="C6" s="415"/>
      <c r="D6" s="415"/>
      <c r="E6" s="415"/>
      <c r="F6" s="1"/>
    </row>
    <row r="7" spans="1:11" ht="27.75" customHeight="1">
      <c r="A7" s="515" t="s">
        <v>247</v>
      </c>
      <c r="B7" s="515"/>
      <c r="D7" s="515" t="s">
        <v>646</v>
      </c>
      <c r="E7" s="515"/>
      <c r="F7" s="515"/>
      <c r="G7" s="515"/>
      <c r="H7" s="515"/>
      <c r="I7" s="515"/>
      <c r="J7" s="515"/>
    </row>
    <row r="8" spans="1:11" ht="31.5" customHeight="1">
      <c r="A8" s="515" t="s">
        <v>245</v>
      </c>
      <c r="B8" s="515"/>
      <c r="D8" s="515" t="s">
        <v>476</v>
      </c>
      <c r="E8" s="515"/>
      <c r="F8" s="515"/>
      <c r="G8" s="515"/>
      <c r="H8" s="515"/>
      <c r="I8" s="515"/>
      <c r="J8" s="515"/>
    </row>
    <row r="9" spans="1:11" ht="31.5" customHeight="1">
      <c r="A9" s="514" t="s">
        <v>244</v>
      </c>
      <c r="B9" s="514"/>
      <c r="D9" s="514" t="s">
        <v>246</v>
      </c>
      <c r="E9" s="514"/>
      <c r="F9" s="514"/>
      <c r="G9" s="514"/>
      <c r="H9" s="514"/>
      <c r="I9" s="514"/>
      <c r="J9" s="514"/>
    </row>
    <row r="10" spans="1:11" ht="31.5" customHeight="1">
      <c r="A10" s="514" t="s">
        <v>248</v>
      </c>
      <c r="B10" s="514"/>
      <c r="D10" s="515" t="str">
        <f>'ngay thang'!B14</f>
        <v>Ngày 01 tháng 03 năm 2024
01 Mar 2024</v>
      </c>
      <c r="E10" s="514"/>
      <c r="F10" s="514"/>
      <c r="G10" s="514"/>
      <c r="H10" s="514"/>
      <c r="I10" s="514"/>
      <c r="J10" s="514"/>
    </row>
    <row r="12" spans="1:11" s="33" customFormat="1" ht="29.25" customHeight="1">
      <c r="A12" s="543" t="s">
        <v>209</v>
      </c>
      <c r="B12" s="543" t="s">
        <v>210</v>
      </c>
      <c r="C12" s="547" t="s">
        <v>201</v>
      </c>
      <c r="D12" s="543" t="s">
        <v>233</v>
      </c>
      <c r="E12" s="543" t="s">
        <v>211</v>
      </c>
      <c r="F12" s="543" t="s">
        <v>212</v>
      </c>
      <c r="G12" s="543" t="s">
        <v>213</v>
      </c>
      <c r="H12" s="545" t="s">
        <v>214</v>
      </c>
      <c r="I12" s="546"/>
      <c r="J12" s="545" t="s">
        <v>217</v>
      </c>
      <c r="K12" s="546"/>
    </row>
    <row r="13" spans="1:11" s="33" customFormat="1" ht="52.8">
      <c r="A13" s="544"/>
      <c r="B13" s="544"/>
      <c r="C13" s="548"/>
      <c r="D13" s="544"/>
      <c r="E13" s="544"/>
      <c r="F13" s="544"/>
      <c r="G13" s="544"/>
      <c r="H13" s="192" t="s">
        <v>215</v>
      </c>
      <c r="I13" s="192" t="s">
        <v>216</v>
      </c>
      <c r="J13" s="192" t="s">
        <v>218</v>
      </c>
      <c r="K13" s="192" t="s">
        <v>216</v>
      </c>
    </row>
    <row r="14" spans="1:11" s="33" customFormat="1" ht="26.4">
      <c r="A14" s="3" t="s">
        <v>72</v>
      </c>
      <c r="B14" s="4" t="s">
        <v>225</v>
      </c>
      <c r="C14" s="4" t="s">
        <v>73</v>
      </c>
      <c r="D14" s="185"/>
      <c r="E14" s="185"/>
      <c r="F14" s="186"/>
      <c r="G14" s="187"/>
      <c r="H14" s="4"/>
      <c r="I14" s="2"/>
      <c r="J14" s="5"/>
      <c r="K14" s="6"/>
    </row>
    <row r="15" spans="1:11" s="33" customFormat="1" ht="26.4">
      <c r="A15" s="3" t="s">
        <v>46</v>
      </c>
      <c r="B15" s="4" t="s">
        <v>226</v>
      </c>
      <c r="C15" s="4" t="s">
        <v>74</v>
      </c>
      <c r="D15" s="186"/>
      <c r="E15" s="186"/>
      <c r="F15" s="186"/>
      <c r="G15" s="187"/>
      <c r="H15" s="4"/>
      <c r="I15" s="2"/>
      <c r="J15" s="4"/>
      <c r="K15" s="2"/>
    </row>
    <row r="16" spans="1:11" s="33" customFormat="1" ht="26.4">
      <c r="A16" s="3" t="s">
        <v>75</v>
      </c>
      <c r="B16" s="4" t="s">
        <v>219</v>
      </c>
      <c r="C16" s="4" t="s">
        <v>76</v>
      </c>
      <c r="D16" s="186"/>
      <c r="E16" s="186"/>
      <c r="F16" s="186"/>
      <c r="G16" s="185"/>
      <c r="H16" s="4"/>
      <c r="I16" s="188"/>
      <c r="J16" s="4"/>
      <c r="K16" s="188"/>
    </row>
    <row r="17" spans="1:11" s="33" customFormat="1" ht="26.4">
      <c r="A17" s="3" t="s">
        <v>56</v>
      </c>
      <c r="B17" s="4" t="s">
        <v>220</v>
      </c>
      <c r="C17" s="4" t="s">
        <v>77</v>
      </c>
      <c r="D17" s="186"/>
      <c r="E17" s="186"/>
      <c r="F17" s="186"/>
      <c r="G17" s="187"/>
      <c r="H17" s="4"/>
      <c r="I17" s="2"/>
      <c r="J17" s="4"/>
      <c r="K17" s="2"/>
    </row>
    <row r="18" spans="1:11" s="33" customFormat="1" ht="26.4">
      <c r="A18" s="3" t="s">
        <v>78</v>
      </c>
      <c r="B18" s="4" t="s">
        <v>227</v>
      </c>
      <c r="C18" s="4" t="s">
        <v>79</v>
      </c>
      <c r="D18" s="186"/>
      <c r="E18" s="186"/>
      <c r="F18" s="186"/>
      <c r="G18" s="187"/>
      <c r="H18" s="4"/>
      <c r="I18" s="2"/>
      <c r="J18" s="4"/>
      <c r="K18" s="2"/>
    </row>
    <row r="19" spans="1:11" s="33" customFormat="1" ht="26.4">
      <c r="A19" s="3" t="s">
        <v>80</v>
      </c>
      <c r="B19" s="4" t="s">
        <v>221</v>
      </c>
      <c r="C19" s="4" t="s">
        <v>81</v>
      </c>
      <c r="D19" s="186"/>
      <c r="E19" s="186"/>
      <c r="F19" s="186"/>
      <c r="G19" s="187"/>
      <c r="H19" s="4"/>
      <c r="I19" s="2"/>
      <c r="J19" s="4"/>
      <c r="K19" s="2"/>
    </row>
    <row r="20" spans="1:11" s="33" customFormat="1" ht="26.4">
      <c r="A20" s="3" t="s">
        <v>46</v>
      </c>
      <c r="B20" s="4" t="s">
        <v>222</v>
      </c>
      <c r="C20" s="4" t="s">
        <v>82</v>
      </c>
      <c r="D20" s="186"/>
      <c r="E20" s="186"/>
      <c r="F20" s="186"/>
      <c r="G20" s="187"/>
      <c r="H20" s="4"/>
      <c r="I20" s="2"/>
      <c r="J20" s="4"/>
      <c r="K20" s="2"/>
    </row>
    <row r="21" spans="1:11" s="33" customFormat="1" ht="26.4">
      <c r="A21" s="3" t="s">
        <v>83</v>
      </c>
      <c r="B21" s="4" t="s">
        <v>223</v>
      </c>
      <c r="C21" s="4" t="s">
        <v>84</v>
      </c>
      <c r="D21" s="186"/>
      <c r="E21" s="186"/>
      <c r="F21" s="186"/>
      <c r="G21" s="187"/>
      <c r="H21" s="4"/>
      <c r="I21" s="2"/>
      <c r="J21" s="4"/>
      <c r="K21" s="2"/>
    </row>
    <row r="22" spans="1:11" s="33" customFormat="1" ht="26.4">
      <c r="A22" s="3" t="s">
        <v>56</v>
      </c>
      <c r="B22" s="4" t="s">
        <v>224</v>
      </c>
      <c r="C22" s="4" t="s">
        <v>85</v>
      </c>
      <c r="D22" s="186"/>
      <c r="E22" s="186"/>
      <c r="F22" s="186"/>
      <c r="G22" s="187"/>
      <c r="H22" s="4"/>
      <c r="I22" s="2"/>
      <c r="J22" s="4"/>
      <c r="K22" s="2"/>
    </row>
    <row r="23" spans="1:11" s="33" customFormat="1" ht="39.6">
      <c r="A23" s="3" t="s">
        <v>86</v>
      </c>
      <c r="B23" s="4" t="s">
        <v>228</v>
      </c>
      <c r="C23" s="4" t="s">
        <v>87</v>
      </c>
      <c r="D23" s="186"/>
      <c r="E23" s="186"/>
      <c r="F23" s="186"/>
      <c r="G23" s="187"/>
      <c r="H23" s="4"/>
      <c r="I23" s="2"/>
      <c r="J23" s="4"/>
      <c r="K23" s="2"/>
    </row>
    <row r="24" spans="1:11" s="33" customFormat="1" ht="13.2">
      <c r="A24" s="189"/>
      <c r="B24" s="190"/>
      <c r="C24" s="190"/>
      <c r="D24" s="186"/>
      <c r="E24" s="186"/>
      <c r="F24" s="186"/>
      <c r="G24" s="187"/>
      <c r="H24" s="4"/>
      <c r="I24" s="2"/>
      <c r="J24" s="5"/>
      <c r="K24" s="6"/>
    </row>
    <row r="25" spans="1:11" s="33" customFormat="1" ht="13.2">
      <c r="A25" s="191"/>
    </row>
    <row r="26" spans="1:11" s="33" customFormat="1" ht="13.2">
      <c r="A26" s="34" t="s">
        <v>176</v>
      </c>
      <c r="B26" s="1"/>
      <c r="C26" s="35"/>
      <c r="I26" s="36" t="s">
        <v>177</v>
      </c>
    </row>
    <row r="27" spans="1:11" s="33" customFormat="1" ht="13.2">
      <c r="A27" s="37" t="s">
        <v>178</v>
      </c>
      <c r="B27" s="1"/>
      <c r="C27" s="35"/>
      <c r="I27" s="38" t="s">
        <v>179</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444"/>
      <c r="I35" s="28"/>
      <c r="J35" s="444"/>
      <c r="K35" s="444"/>
    </row>
    <row r="36" spans="1:11">
      <c r="A36" s="24" t="s">
        <v>239</v>
      </c>
      <c r="B36" s="1"/>
      <c r="C36" s="35"/>
      <c r="I36" s="26" t="s">
        <v>477</v>
      </c>
    </row>
    <row r="37" spans="1:11">
      <c r="A37" s="24" t="s">
        <v>631</v>
      </c>
      <c r="B37" s="1"/>
      <c r="C37" s="35"/>
      <c r="I37" s="26"/>
    </row>
    <row r="38" spans="1:11">
      <c r="A38" s="1" t="s">
        <v>240</v>
      </c>
      <c r="B38" s="1"/>
      <c r="C38" s="35"/>
      <c r="I38" s="25"/>
    </row>
    <row r="39" spans="1:11">
      <c r="A39" s="430"/>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19" sqref="C19"/>
    </sheetView>
  </sheetViews>
  <sheetFormatPr defaultColWidth="9.109375" defaultRowHeight="13.8"/>
  <cols>
    <col min="1" max="1" width="4.88671875" style="448" customWidth="1"/>
    <col min="2" max="2" width="61.88671875" style="446" customWidth="1"/>
    <col min="3" max="3" width="33.5546875" style="446" customWidth="1"/>
    <col min="4" max="4" width="41.44140625" style="446" customWidth="1"/>
    <col min="5" max="16384" width="9.109375" style="446"/>
  </cols>
  <sheetData>
    <row r="1" spans="1:4" ht="27.75" customHeight="1">
      <c r="A1" s="556" t="s">
        <v>539</v>
      </c>
      <c r="B1" s="556"/>
      <c r="C1" s="556"/>
      <c r="D1" s="556"/>
    </row>
    <row r="2" spans="1:4" ht="28.5" customHeight="1">
      <c r="A2" s="557" t="s">
        <v>599</v>
      </c>
      <c r="B2" s="557"/>
      <c r="C2" s="557"/>
      <c r="D2" s="557"/>
    </row>
    <row r="3" spans="1:4" ht="15" customHeight="1">
      <c r="A3" s="558" t="s">
        <v>481</v>
      </c>
      <c r="B3" s="558"/>
      <c r="C3" s="558"/>
      <c r="D3" s="558"/>
    </row>
    <row r="4" spans="1:4">
      <c r="A4" s="558"/>
      <c r="B4" s="558"/>
      <c r="C4" s="558"/>
      <c r="D4" s="558"/>
    </row>
    <row r="5" spans="1:4">
      <c r="A5" s="559" t="str">
        <f>'ngay thang'!B10</f>
        <v>Tháng 02 năm 2024/February 2024</v>
      </c>
      <c r="B5" s="560"/>
      <c r="C5" s="560"/>
      <c r="D5" s="560"/>
    </row>
    <row r="6" spans="1:4">
      <c r="A6" s="418"/>
      <c r="B6" s="418"/>
      <c r="C6" s="418"/>
      <c r="D6" s="418"/>
    </row>
    <row r="7" spans="1:4" ht="28.5" customHeight="1">
      <c r="A7" s="555" t="s">
        <v>245</v>
      </c>
      <c r="B7" s="555"/>
      <c r="C7" s="555" t="s">
        <v>476</v>
      </c>
      <c r="D7" s="555"/>
    </row>
    <row r="8" spans="1:4" ht="29.25" customHeight="1">
      <c r="A8" s="554" t="s">
        <v>244</v>
      </c>
      <c r="B8" s="554"/>
      <c r="C8" s="555" t="s">
        <v>630</v>
      </c>
      <c r="D8" s="554"/>
    </row>
    <row r="9" spans="1:4" ht="31.5" customHeight="1">
      <c r="A9" s="555" t="s">
        <v>247</v>
      </c>
      <c r="B9" s="555"/>
      <c r="C9" s="555" t="s">
        <v>646</v>
      </c>
      <c r="D9" s="555"/>
    </row>
    <row r="10" spans="1:4" ht="27" customHeight="1">
      <c r="A10" s="554" t="s">
        <v>248</v>
      </c>
      <c r="B10" s="554"/>
      <c r="C10" s="555" t="str">
        <f>'ngay thang'!B14</f>
        <v>Ngày 01 tháng 03 năm 2024
01 Mar 2024</v>
      </c>
      <c r="D10" s="555"/>
    </row>
    <row r="11" spans="1:4" ht="16.5" customHeight="1">
      <c r="A11" s="417"/>
      <c r="B11" s="417"/>
      <c r="C11" s="417"/>
      <c r="D11" s="417"/>
    </row>
    <row r="12" spans="1:4">
      <c r="A12" s="549" t="s">
        <v>482</v>
      </c>
      <c r="B12" s="549"/>
      <c r="C12" s="549"/>
      <c r="D12" s="549"/>
    </row>
    <row r="13" spans="1:4" s="176" customFormat="1" ht="15.75" customHeight="1">
      <c r="A13" s="550" t="s">
        <v>209</v>
      </c>
      <c r="B13" s="550" t="s">
        <v>483</v>
      </c>
      <c r="C13" s="552" t="s">
        <v>484</v>
      </c>
      <c r="D13" s="552"/>
    </row>
    <row r="14" spans="1:4" s="176" customFormat="1" ht="21" customHeight="1">
      <c r="A14" s="551"/>
      <c r="B14" s="551"/>
      <c r="C14" s="416" t="s">
        <v>485</v>
      </c>
      <c r="D14" s="416" t="s">
        <v>486</v>
      </c>
    </row>
    <row r="15" spans="1:4" s="176" customFormat="1" ht="13.2">
      <c r="A15" s="10" t="s">
        <v>46</v>
      </c>
      <c r="B15" s="11" t="s">
        <v>487</v>
      </c>
      <c r="C15" s="171"/>
      <c r="D15" s="171"/>
    </row>
    <row r="16" spans="1:4" s="176" customFormat="1" ht="13.2">
      <c r="A16" s="10" t="s">
        <v>488</v>
      </c>
      <c r="B16" s="11" t="s">
        <v>489</v>
      </c>
      <c r="C16" s="172"/>
      <c r="D16" s="172"/>
    </row>
    <row r="17" spans="1:4" s="176" customFormat="1" ht="13.2">
      <c r="A17" s="10" t="s">
        <v>490</v>
      </c>
      <c r="B17" s="11" t="s">
        <v>491</v>
      </c>
      <c r="C17" s="172"/>
      <c r="D17" s="172"/>
    </row>
    <row r="18" spans="1:4" s="176" customFormat="1" ht="13.2">
      <c r="A18" s="10" t="s">
        <v>56</v>
      </c>
      <c r="B18" s="11" t="s">
        <v>492</v>
      </c>
      <c r="C18" s="172"/>
      <c r="D18" s="172"/>
    </row>
    <row r="19" spans="1:4" s="176" customFormat="1" ht="13.2">
      <c r="A19" s="10" t="s">
        <v>488</v>
      </c>
      <c r="B19" s="11" t="s">
        <v>489</v>
      </c>
      <c r="C19" s="172"/>
      <c r="D19" s="172"/>
    </row>
    <row r="20" spans="1:4" s="176" customFormat="1" ht="13.2">
      <c r="A20" s="10" t="s">
        <v>490</v>
      </c>
      <c r="B20" s="11" t="s">
        <v>491</v>
      </c>
      <c r="C20" s="172"/>
      <c r="D20" s="172"/>
    </row>
    <row r="21" spans="1:4" s="176" customFormat="1" ht="13.2">
      <c r="A21" s="10" t="s">
        <v>133</v>
      </c>
      <c r="B21" s="11" t="s">
        <v>493</v>
      </c>
      <c r="C21" s="172"/>
      <c r="D21" s="172"/>
    </row>
    <row r="22" spans="1:4" s="176" customFormat="1" ht="13.2">
      <c r="A22" s="10" t="s">
        <v>488</v>
      </c>
      <c r="B22" s="11" t="s">
        <v>489</v>
      </c>
      <c r="C22" s="172"/>
      <c r="D22" s="172"/>
    </row>
    <row r="23" spans="1:4" s="176" customFormat="1" ht="13.2">
      <c r="A23" s="10" t="s">
        <v>490</v>
      </c>
      <c r="B23" s="11" t="s">
        <v>491</v>
      </c>
      <c r="C23" s="172"/>
      <c r="D23" s="172"/>
    </row>
    <row r="24" spans="1:4" s="176" customFormat="1" ht="13.2">
      <c r="A24" s="10" t="s">
        <v>135</v>
      </c>
      <c r="B24" s="11" t="s">
        <v>494</v>
      </c>
      <c r="C24" s="172"/>
      <c r="D24" s="172"/>
    </row>
    <row r="25" spans="1:4" s="176" customFormat="1" ht="13.2">
      <c r="A25" s="173">
        <v>1</v>
      </c>
      <c r="B25" s="174" t="s">
        <v>489</v>
      </c>
      <c r="C25" s="172"/>
      <c r="D25" s="172"/>
    </row>
    <row r="26" spans="1:4" s="176" customFormat="1" ht="13.2">
      <c r="A26" s="173">
        <v>2</v>
      </c>
      <c r="B26" s="174" t="s">
        <v>491</v>
      </c>
      <c r="C26" s="172"/>
      <c r="D26" s="172"/>
    </row>
    <row r="27" spans="1:4" s="176" customFormat="1" ht="13.2">
      <c r="A27" s="553" t="s">
        <v>495</v>
      </c>
      <c r="B27" s="553"/>
      <c r="C27" s="553"/>
      <c r="D27" s="553"/>
    </row>
    <row r="28" spans="1:4" s="176" customFormat="1" ht="13.2">
      <c r="A28" s="175"/>
    </row>
    <row r="29" spans="1:4" s="176" customFormat="1" ht="13.2">
      <c r="A29" s="177" t="s">
        <v>176</v>
      </c>
      <c r="B29" s="59"/>
      <c r="D29" s="178" t="s">
        <v>177</v>
      </c>
    </row>
    <row r="30" spans="1:4" s="176" customFormat="1" ht="13.2">
      <c r="A30" s="179" t="s">
        <v>178</v>
      </c>
      <c r="B30" s="59"/>
      <c r="D30" s="180" t="s">
        <v>179</v>
      </c>
    </row>
    <row r="31" spans="1:4">
      <c r="A31" s="59"/>
      <c r="B31" s="59"/>
      <c r="D31" s="181"/>
    </row>
    <row r="32" spans="1:4">
      <c r="A32" s="59"/>
      <c r="B32" s="59"/>
      <c r="D32" s="181"/>
    </row>
    <row r="33" spans="1:4">
      <c r="A33" s="59"/>
      <c r="B33" s="59"/>
      <c r="D33" s="181"/>
    </row>
    <row r="34" spans="1:4">
      <c r="A34" s="59"/>
      <c r="B34" s="59"/>
      <c r="D34" s="181"/>
    </row>
    <row r="35" spans="1:4">
      <c r="A35" s="59"/>
      <c r="B35" s="59"/>
      <c r="D35" s="181"/>
    </row>
    <row r="36" spans="1:4">
      <c r="A36" s="59"/>
      <c r="B36" s="59"/>
      <c r="D36" s="181"/>
    </row>
    <row r="37" spans="1:4">
      <c r="A37" s="88"/>
      <c r="B37" s="88"/>
      <c r="C37" s="447"/>
      <c r="D37" s="182"/>
    </row>
    <row r="38" spans="1:4" s="447" customFormat="1">
      <c r="A38" s="183" t="s">
        <v>239</v>
      </c>
      <c r="B38" s="184"/>
      <c r="C38" s="130"/>
      <c r="D38" s="127" t="s">
        <v>496</v>
      </c>
    </row>
    <row r="39" spans="1:4">
      <c r="A39" s="12" t="s">
        <v>631</v>
      </c>
      <c r="B39" s="59"/>
      <c r="C39" s="129"/>
      <c r="D39" s="129"/>
    </row>
    <row r="40" spans="1:4">
      <c r="A40" s="59" t="s">
        <v>240</v>
      </c>
      <c r="B40" s="59"/>
    </row>
    <row r="41" spans="1:4">
      <c r="A41" s="446"/>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B15" sqref="B15"/>
    </sheetView>
  </sheetViews>
  <sheetFormatPr defaultColWidth="9.109375" defaultRowHeight="13.2"/>
  <cols>
    <col min="1" max="1" width="6.88671875" style="166" customWidth="1"/>
    <col min="2" max="2" width="48.33203125" style="59" customWidth="1"/>
    <col min="3" max="3" width="12.33203125" style="73" customWidth="1"/>
    <col min="4" max="4" width="15.44140625" style="73" customWidth="1"/>
    <col min="5" max="5" width="15.6640625" style="73" customWidth="1"/>
    <col min="6" max="6" width="20.44140625" style="73" customWidth="1"/>
    <col min="7" max="7" width="24.33203125" style="59" customWidth="1"/>
    <col min="8" max="8" width="19.109375" style="152" bestFit="1" customWidth="1"/>
    <col min="9" max="9" width="9.109375" style="59"/>
    <col min="10" max="10" width="12.88671875" style="59" bestFit="1" customWidth="1"/>
    <col min="11" max="11" width="5.44140625" style="59" bestFit="1" customWidth="1"/>
    <col min="12" max="12" width="9.109375" style="59" customWidth="1"/>
    <col min="13" max="13" width="24.5546875" style="59" bestFit="1" customWidth="1"/>
    <col min="14" max="16384" width="9.109375" style="59"/>
  </cols>
  <sheetData>
    <row r="1" spans="1:13" ht="33.75" customHeight="1">
      <c r="A1" s="570" t="s">
        <v>539</v>
      </c>
      <c r="B1" s="570"/>
      <c r="C1" s="570"/>
      <c r="D1" s="570"/>
      <c r="E1" s="570"/>
      <c r="F1" s="570"/>
      <c r="G1" s="570"/>
    </row>
    <row r="2" spans="1:13" ht="34.5" customHeight="1">
      <c r="A2" s="557" t="s">
        <v>600</v>
      </c>
      <c r="B2" s="557"/>
      <c r="C2" s="557"/>
      <c r="D2" s="557"/>
      <c r="E2" s="557"/>
      <c r="F2" s="557"/>
      <c r="G2" s="557"/>
    </row>
    <row r="3" spans="1:13" ht="39.75" customHeight="1">
      <c r="A3" s="571" t="s">
        <v>497</v>
      </c>
      <c r="B3" s="571"/>
      <c r="C3" s="571"/>
      <c r="D3" s="571"/>
      <c r="E3" s="571"/>
      <c r="F3" s="571"/>
      <c r="G3" s="571"/>
    </row>
    <row r="4" spans="1:13">
      <c r="A4" s="559" t="str">
        <f>'BC Han muc nuoc ngoai'!A5:D5</f>
        <v>Tháng 02 năm 2024/February 2024</v>
      </c>
      <c r="B4" s="560"/>
      <c r="C4" s="560"/>
      <c r="D4" s="560"/>
      <c r="E4" s="560"/>
      <c r="F4" s="560"/>
      <c r="G4" s="560"/>
    </row>
    <row r="5" spans="1:13">
      <c r="A5" s="16"/>
      <c r="B5" s="16"/>
      <c r="C5" s="16"/>
      <c r="D5" s="16"/>
      <c r="E5" s="16"/>
      <c r="F5" s="16"/>
      <c r="G5" s="16"/>
    </row>
    <row r="6" spans="1:13" s="134" customFormat="1" ht="28.5" customHeight="1">
      <c r="A6" s="566" t="s">
        <v>625</v>
      </c>
      <c r="B6" s="566"/>
      <c r="C6" s="568" t="s">
        <v>476</v>
      </c>
      <c r="D6" s="568"/>
      <c r="E6" s="568"/>
      <c r="F6" s="568"/>
      <c r="G6" s="568"/>
      <c r="H6" s="153"/>
    </row>
    <row r="7" spans="1:13" s="134" customFormat="1" ht="28.5" customHeight="1">
      <c r="A7" s="566" t="s">
        <v>244</v>
      </c>
      <c r="B7" s="566"/>
      <c r="C7" s="567" t="s">
        <v>632</v>
      </c>
      <c r="D7" s="567"/>
      <c r="E7" s="567"/>
      <c r="F7" s="567"/>
      <c r="G7" s="567"/>
      <c r="H7" s="153"/>
    </row>
    <row r="8" spans="1:13" s="134" customFormat="1" ht="28.5" customHeight="1">
      <c r="A8" s="566" t="s">
        <v>627</v>
      </c>
      <c r="B8" s="566"/>
      <c r="C8" s="568" t="s">
        <v>646</v>
      </c>
      <c r="D8" s="568"/>
      <c r="E8" s="568"/>
      <c r="F8" s="568"/>
      <c r="G8" s="568"/>
      <c r="H8" s="153"/>
    </row>
    <row r="9" spans="1:13" s="134" customFormat="1" ht="24.75" customHeight="1">
      <c r="A9" s="566" t="s">
        <v>248</v>
      </c>
      <c r="B9" s="566"/>
      <c r="C9" s="569" t="str">
        <f>'BC Han muc nuoc ngoai'!C10:D10</f>
        <v>Ngày 01 tháng 03 năm 2024
01 Mar 2024</v>
      </c>
      <c r="D9" s="569"/>
      <c r="E9" s="569"/>
      <c r="F9" s="133"/>
      <c r="G9" s="154"/>
      <c r="H9" s="153"/>
    </row>
    <row r="10" spans="1:13" s="134" customFormat="1" ht="9" customHeight="1">
      <c r="A10" s="17"/>
      <c r="B10" s="17"/>
      <c r="C10" s="13"/>
      <c r="D10" s="133"/>
      <c r="E10" s="133"/>
      <c r="F10" s="133"/>
      <c r="G10" s="154"/>
      <c r="H10" s="153"/>
    </row>
    <row r="11" spans="1:13" ht="10.199999999999999" customHeight="1">
      <c r="A11" s="71"/>
      <c r="B11" s="71"/>
      <c r="C11" s="71"/>
      <c r="D11" s="71"/>
      <c r="E11" s="71"/>
      <c r="F11" s="71"/>
      <c r="G11" s="71"/>
    </row>
    <row r="12" spans="1:13" ht="18" customHeight="1">
      <c r="A12" s="155" t="s">
        <v>498</v>
      </c>
      <c r="B12" s="155"/>
      <c r="C12" s="155"/>
      <c r="D12" s="155"/>
      <c r="E12" s="155"/>
      <c r="F12" s="155"/>
      <c r="G12" s="156"/>
    </row>
    <row r="13" spans="1:13" ht="30.75" customHeight="1">
      <c r="A13" s="562" t="s">
        <v>499</v>
      </c>
      <c r="B13" s="562" t="s">
        <v>251</v>
      </c>
      <c r="C13" s="564" t="s">
        <v>306</v>
      </c>
      <c r="D13" s="565"/>
      <c r="E13" s="564" t="s">
        <v>500</v>
      </c>
      <c r="F13" s="565"/>
      <c r="G13" s="562" t="s">
        <v>501</v>
      </c>
      <c r="M13" s="157"/>
    </row>
    <row r="14" spans="1:13" ht="28.5" customHeight="1">
      <c r="A14" s="563"/>
      <c r="B14" s="563"/>
      <c r="C14" s="137" t="s">
        <v>485</v>
      </c>
      <c r="D14" s="137" t="s">
        <v>502</v>
      </c>
      <c r="E14" s="137" t="s">
        <v>485</v>
      </c>
      <c r="F14" s="137" t="s">
        <v>502</v>
      </c>
      <c r="G14" s="563"/>
      <c r="M14" s="157"/>
    </row>
    <row r="15" spans="1:13" s="93" customFormat="1" ht="26.4">
      <c r="A15" s="141" t="s">
        <v>89</v>
      </c>
      <c r="B15" s="14" t="s">
        <v>503</v>
      </c>
      <c r="C15" s="158"/>
      <c r="D15" s="158"/>
      <c r="E15" s="158"/>
      <c r="F15" s="158"/>
      <c r="G15" s="159"/>
      <c r="H15" s="160"/>
    </row>
    <row r="16" spans="1:13" s="93" customFormat="1" ht="26.4">
      <c r="A16" s="141"/>
      <c r="B16" s="14" t="s">
        <v>504</v>
      </c>
      <c r="C16" s="158"/>
      <c r="D16" s="158"/>
      <c r="E16" s="158"/>
      <c r="F16" s="158"/>
      <c r="G16" s="159"/>
      <c r="H16" s="160"/>
    </row>
    <row r="17" spans="1:13" s="93" customFormat="1" ht="26.4">
      <c r="A17" s="141"/>
      <c r="B17" s="14" t="s">
        <v>505</v>
      </c>
      <c r="C17" s="158"/>
      <c r="D17" s="158"/>
      <c r="E17" s="158"/>
      <c r="F17" s="158"/>
      <c r="G17" s="159"/>
      <c r="H17" s="160"/>
    </row>
    <row r="18" spans="1:13" s="93" customFormat="1" ht="26.4">
      <c r="A18" s="141"/>
      <c r="B18" s="14" t="s">
        <v>396</v>
      </c>
      <c r="C18" s="158"/>
      <c r="D18" s="158"/>
      <c r="E18" s="158"/>
      <c r="F18" s="158"/>
      <c r="G18" s="159"/>
      <c r="H18" s="160"/>
    </row>
    <row r="19" spans="1:13" s="93" customFormat="1" ht="26.4">
      <c r="A19" s="141" t="s">
        <v>93</v>
      </c>
      <c r="B19" s="14" t="s">
        <v>397</v>
      </c>
      <c r="C19" s="158"/>
      <c r="D19" s="158"/>
      <c r="E19" s="158"/>
      <c r="F19" s="158"/>
      <c r="G19" s="159"/>
      <c r="H19" s="160"/>
    </row>
    <row r="20" spans="1:13" s="93" customFormat="1" ht="26.4">
      <c r="A20" s="141" t="s">
        <v>97</v>
      </c>
      <c r="B20" s="14" t="s">
        <v>506</v>
      </c>
      <c r="C20" s="158"/>
      <c r="D20" s="158"/>
      <c r="E20" s="158"/>
      <c r="F20" s="158"/>
      <c r="G20" s="159"/>
      <c r="H20" s="160"/>
    </row>
    <row r="21" spans="1:13" s="93" customFormat="1" ht="26.4">
      <c r="A21" s="141" t="s">
        <v>99</v>
      </c>
      <c r="B21" s="14" t="s">
        <v>402</v>
      </c>
      <c r="C21" s="158"/>
      <c r="D21" s="158"/>
      <c r="E21" s="158"/>
      <c r="F21" s="158"/>
      <c r="G21" s="159"/>
      <c r="H21" s="160"/>
    </row>
    <row r="22" spans="1:13" s="93" customFormat="1" ht="39.6">
      <c r="A22" s="141" t="s">
        <v>101</v>
      </c>
      <c r="B22" s="14" t="s">
        <v>507</v>
      </c>
      <c r="C22" s="158"/>
      <c r="D22" s="158"/>
      <c r="E22" s="158"/>
      <c r="F22" s="158"/>
      <c r="G22" s="159"/>
      <c r="H22" s="160"/>
    </row>
    <row r="23" spans="1:13" s="93" customFormat="1" ht="26.4">
      <c r="A23" s="141" t="s">
        <v>103</v>
      </c>
      <c r="B23" s="14" t="s">
        <v>404</v>
      </c>
      <c r="C23" s="158"/>
      <c r="D23" s="158"/>
      <c r="E23" s="158"/>
      <c r="F23" s="158"/>
      <c r="G23" s="159"/>
      <c r="H23" s="160"/>
    </row>
    <row r="24" spans="1:13" s="93" customFormat="1" ht="26.4">
      <c r="A24" s="141" t="s">
        <v>105</v>
      </c>
      <c r="B24" s="14" t="s">
        <v>405</v>
      </c>
      <c r="C24" s="158"/>
      <c r="D24" s="158"/>
      <c r="E24" s="158"/>
      <c r="F24" s="158"/>
      <c r="G24" s="159"/>
      <c r="H24" s="160"/>
    </row>
    <row r="25" spans="1:13" s="93" customFormat="1" ht="26.4">
      <c r="A25" s="141" t="s">
        <v>107</v>
      </c>
      <c r="B25" s="14" t="s">
        <v>508</v>
      </c>
      <c r="C25" s="97"/>
      <c r="D25" s="97"/>
      <c r="E25" s="97"/>
      <c r="F25" s="97"/>
      <c r="G25" s="161"/>
      <c r="H25" s="160"/>
    </row>
    <row r="26" spans="1:13" ht="30.75" customHeight="1">
      <c r="A26" s="562" t="s">
        <v>499</v>
      </c>
      <c r="B26" s="562" t="s">
        <v>253</v>
      </c>
      <c r="C26" s="564" t="s">
        <v>306</v>
      </c>
      <c r="D26" s="565"/>
      <c r="E26" s="564" t="s">
        <v>500</v>
      </c>
      <c r="F26" s="565"/>
      <c r="G26" s="562" t="s">
        <v>501</v>
      </c>
      <c r="M26" s="157"/>
    </row>
    <row r="27" spans="1:13" ht="28.5" customHeight="1">
      <c r="A27" s="563"/>
      <c r="B27" s="563"/>
      <c r="C27" s="137" t="s">
        <v>485</v>
      </c>
      <c r="D27" s="137" t="s">
        <v>502</v>
      </c>
      <c r="E27" s="137" t="s">
        <v>485</v>
      </c>
      <c r="F27" s="137" t="s">
        <v>502</v>
      </c>
      <c r="G27" s="563"/>
      <c r="M27" s="157"/>
    </row>
    <row r="28" spans="1:13" s="93" customFormat="1" ht="39.6">
      <c r="A28" s="141" t="s">
        <v>110</v>
      </c>
      <c r="B28" s="14" t="s">
        <v>509</v>
      </c>
      <c r="C28" s="97"/>
      <c r="D28" s="97"/>
      <c r="E28" s="97"/>
      <c r="F28" s="97"/>
      <c r="G28" s="159"/>
      <c r="H28" s="160"/>
    </row>
    <row r="29" spans="1:13" s="93" customFormat="1" ht="26.4">
      <c r="A29" s="141" t="s">
        <v>112</v>
      </c>
      <c r="B29" s="14" t="s">
        <v>408</v>
      </c>
      <c r="C29" s="158"/>
      <c r="D29" s="158"/>
      <c r="E29" s="158"/>
      <c r="F29" s="158"/>
      <c r="G29" s="159"/>
      <c r="H29" s="160"/>
    </row>
    <row r="30" spans="1:13" s="93" customFormat="1" ht="26.4">
      <c r="A30" s="141" t="s">
        <v>114</v>
      </c>
      <c r="B30" s="14" t="s">
        <v>416</v>
      </c>
      <c r="C30" s="97"/>
      <c r="D30" s="97"/>
      <c r="E30" s="97"/>
      <c r="F30" s="97"/>
      <c r="G30" s="161"/>
      <c r="H30" s="160"/>
    </row>
    <row r="31" spans="1:13" s="93" customFormat="1" ht="14.4">
      <c r="A31" s="561" t="s">
        <v>495</v>
      </c>
      <c r="B31" s="561"/>
      <c r="C31" s="561"/>
      <c r="D31" s="561"/>
      <c r="E31" s="561"/>
      <c r="F31" s="561"/>
      <c r="G31" s="561"/>
      <c r="H31" s="160"/>
    </row>
    <row r="32" spans="1:13" s="93" customFormat="1" ht="14.4">
      <c r="A32" s="162"/>
      <c r="B32" s="163"/>
      <c r="C32" s="164"/>
      <c r="D32" s="164"/>
      <c r="E32" s="164"/>
      <c r="F32" s="164"/>
      <c r="G32" s="165"/>
      <c r="H32" s="160"/>
    </row>
    <row r="33" spans="1:13" s="152" customFormat="1" ht="11.25" customHeight="1">
      <c r="A33" s="166"/>
      <c r="B33" s="59"/>
      <c r="C33" s="73"/>
      <c r="D33" s="73"/>
      <c r="E33" s="73"/>
      <c r="F33" s="73"/>
      <c r="G33" s="59"/>
      <c r="I33" s="59"/>
      <c r="J33" s="59"/>
      <c r="K33" s="59"/>
      <c r="L33" s="59"/>
      <c r="M33" s="59"/>
    </row>
    <row r="34" spans="1:13" s="152" customFormat="1" ht="5.25" customHeight="1">
      <c r="A34" s="59"/>
      <c r="B34" s="167"/>
      <c r="C34" s="59"/>
      <c r="D34" s="59"/>
      <c r="E34" s="59"/>
      <c r="F34" s="59"/>
      <c r="G34" s="59"/>
      <c r="I34" s="59"/>
      <c r="J34" s="59"/>
      <c r="K34" s="59"/>
      <c r="L34" s="59"/>
      <c r="M34" s="59"/>
    </row>
    <row r="35" spans="1:13" s="152" customFormat="1" ht="12.75" customHeight="1">
      <c r="A35" s="120" t="s">
        <v>176</v>
      </c>
      <c r="B35" s="120"/>
      <c r="C35" s="145"/>
      <c r="D35" s="145"/>
      <c r="E35" s="145" t="s">
        <v>177</v>
      </c>
      <c r="F35" s="145"/>
      <c r="G35" s="145"/>
      <c r="I35" s="59"/>
      <c r="J35" s="59"/>
      <c r="K35" s="59"/>
      <c r="L35" s="59"/>
      <c r="M35" s="59"/>
    </row>
    <row r="36" spans="1:13" s="152" customFormat="1">
      <c r="A36" s="45" t="s">
        <v>178</v>
      </c>
      <c r="B36" s="45"/>
      <c r="C36" s="146"/>
      <c r="D36" s="146"/>
      <c r="E36" s="146" t="s">
        <v>179</v>
      </c>
      <c r="F36" s="145"/>
      <c r="G36" s="145"/>
      <c r="I36" s="59"/>
      <c r="J36" s="59"/>
      <c r="K36" s="59"/>
      <c r="L36" s="59"/>
      <c r="M36" s="59"/>
    </row>
    <row r="37" spans="1:13" s="152" customFormat="1">
      <c r="A37" s="121"/>
      <c r="B37" s="121"/>
      <c r="C37" s="122"/>
      <c r="D37" s="122"/>
      <c r="E37" s="122"/>
      <c r="F37" s="122"/>
      <c r="G37" s="71"/>
      <c r="I37" s="59"/>
      <c r="J37" s="59"/>
      <c r="K37" s="59"/>
      <c r="L37" s="59"/>
      <c r="M37" s="59"/>
    </row>
    <row r="38" spans="1:13" s="152" customFormat="1">
      <c r="A38" s="121"/>
      <c r="B38" s="121"/>
      <c r="C38" s="122"/>
      <c r="D38" s="122"/>
      <c r="E38" s="122"/>
      <c r="F38" s="122"/>
      <c r="G38" s="71"/>
      <c r="I38" s="59"/>
      <c r="J38" s="59"/>
      <c r="K38" s="59"/>
      <c r="L38" s="59"/>
      <c r="M38" s="59"/>
    </row>
    <row r="39" spans="1:13" s="152" customFormat="1">
      <c r="A39" s="121"/>
      <c r="B39" s="121"/>
      <c r="C39" s="122"/>
      <c r="D39" s="122"/>
      <c r="E39" s="122"/>
      <c r="F39" s="122"/>
      <c r="G39" s="71"/>
      <c r="I39" s="59"/>
      <c r="J39" s="59"/>
      <c r="K39" s="59"/>
      <c r="L39" s="59"/>
      <c r="M39" s="59"/>
    </row>
    <row r="40" spans="1:13" s="152" customFormat="1">
      <c r="A40" s="121"/>
      <c r="B40" s="121"/>
      <c r="C40" s="122"/>
      <c r="D40" s="122"/>
      <c r="E40" s="122"/>
      <c r="F40" s="122"/>
      <c r="G40" s="71"/>
      <c r="I40" s="59"/>
      <c r="J40" s="59"/>
      <c r="K40" s="59"/>
      <c r="L40" s="59"/>
      <c r="M40" s="59"/>
    </row>
    <row r="41" spans="1:13" s="152" customFormat="1" ht="65.25" customHeight="1">
      <c r="A41" s="123"/>
      <c r="B41" s="123"/>
      <c r="C41" s="148"/>
      <c r="D41" s="148"/>
      <c r="E41" s="148"/>
      <c r="F41" s="148"/>
      <c r="G41" s="124"/>
      <c r="I41" s="59"/>
      <c r="J41" s="59"/>
      <c r="K41" s="59"/>
      <c r="L41" s="59"/>
      <c r="M41" s="59"/>
    </row>
    <row r="42" spans="1:13" s="169" customFormat="1">
      <c r="A42" s="47" t="s">
        <v>510</v>
      </c>
      <c r="B42" s="47"/>
      <c r="C42" s="47"/>
      <c r="D42" s="130"/>
      <c r="E42" s="151" t="s">
        <v>496</v>
      </c>
      <c r="F42" s="168"/>
      <c r="G42" s="47"/>
      <c r="I42" s="88"/>
      <c r="J42" s="88"/>
      <c r="K42" s="88"/>
      <c r="L42" s="88"/>
      <c r="M42" s="88"/>
    </row>
    <row r="43" spans="1:13" s="169" customFormat="1">
      <c r="A43" s="51" t="s">
        <v>631</v>
      </c>
      <c r="B43" s="51"/>
      <c r="C43" s="51"/>
      <c r="D43" s="129"/>
      <c r="E43" s="129"/>
      <c r="F43" s="129"/>
      <c r="G43" s="51"/>
      <c r="I43" s="88"/>
      <c r="J43" s="88"/>
      <c r="K43" s="88"/>
      <c r="L43" s="88"/>
      <c r="M43" s="88"/>
    </row>
    <row r="44" spans="1:13" s="169" customFormat="1">
      <c r="A44" s="170" t="s">
        <v>240</v>
      </c>
      <c r="B44" s="170"/>
      <c r="C44" s="170"/>
      <c r="D44" s="170"/>
      <c r="E44" s="51"/>
      <c r="F44" s="51"/>
      <c r="G44" s="51"/>
      <c r="I44" s="88"/>
      <c r="J44" s="88"/>
      <c r="K44" s="88"/>
      <c r="L44" s="88"/>
      <c r="M44" s="88"/>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1"/>
  <sheetViews>
    <sheetView view="pageBreakPreview" zoomScale="85" zoomScaleSheetLayoutView="85" workbookViewId="0">
      <selection sqref="A1:XFD1048576"/>
    </sheetView>
  </sheetViews>
  <sheetFormatPr defaultColWidth="9.109375" defaultRowHeight="13.2"/>
  <cols>
    <col min="1" max="1" width="9.109375" style="59"/>
    <col min="2" max="2" width="27.44140625" style="59" customWidth="1"/>
    <col min="3" max="3" width="12.5546875" style="59" customWidth="1"/>
    <col min="4" max="4" width="12.44140625" style="59" customWidth="1"/>
    <col min="5" max="5" width="14.6640625" style="59" customWidth="1"/>
    <col min="6" max="6" width="18.33203125" style="59" customWidth="1"/>
    <col min="7" max="7" width="24" style="59" customWidth="1"/>
    <col min="8" max="8" width="28.33203125" style="72" customWidth="1"/>
    <col min="9" max="9" width="14.88671875" style="119" bestFit="1" customWidth="1"/>
    <col min="10" max="13" width="21.109375" style="59" customWidth="1"/>
    <col min="14" max="14" width="13.44140625" style="59" bestFit="1" customWidth="1"/>
    <col min="15" max="15" width="8" style="59" bestFit="1" customWidth="1"/>
    <col min="16" max="20" width="9.109375" style="59"/>
    <col min="21" max="21" width="12" style="59" bestFit="1" customWidth="1"/>
    <col min="22" max="22" width="13.44140625" style="59" bestFit="1" customWidth="1"/>
    <col min="23" max="16384" width="9.109375" style="59"/>
  </cols>
  <sheetData>
    <row r="1" spans="1:13" ht="29.25" customHeight="1">
      <c r="A1" s="570" t="s">
        <v>539</v>
      </c>
      <c r="B1" s="570"/>
      <c r="C1" s="570"/>
      <c r="D1" s="570"/>
      <c r="E1" s="570"/>
      <c r="F1" s="570"/>
      <c r="G1" s="570"/>
      <c r="H1" s="570"/>
      <c r="I1" s="57"/>
      <c r="J1" s="58"/>
      <c r="K1" s="58"/>
      <c r="L1" s="58"/>
      <c r="M1" s="58"/>
    </row>
    <row r="2" spans="1:13" ht="43.2" customHeight="1">
      <c r="A2" s="557" t="s">
        <v>600</v>
      </c>
      <c r="B2" s="557"/>
      <c r="C2" s="557"/>
      <c r="D2" s="557"/>
      <c r="E2" s="557"/>
      <c r="F2" s="557"/>
      <c r="G2" s="557"/>
      <c r="H2" s="557"/>
      <c r="I2" s="60"/>
      <c r="J2" s="61"/>
      <c r="K2" s="61"/>
      <c r="L2" s="61"/>
      <c r="M2" s="61"/>
    </row>
    <row r="3" spans="1:13" ht="37.200000000000003" customHeight="1">
      <c r="A3" s="571" t="s">
        <v>497</v>
      </c>
      <c r="B3" s="571"/>
      <c r="C3" s="571"/>
      <c r="D3" s="571"/>
      <c r="E3" s="571"/>
      <c r="F3" s="571"/>
      <c r="G3" s="571"/>
      <c r="H3" s="571"/>
      <c r="I3" s="62"/>
      <c r="J3" s="63"/>
      <c r="K3" s="63"/>
      <c r="L3" s="63"/>
      <c r="M3" s="63"/>
    </row>
    <row r="4" spans="1:13" ht="14.25" customHeight="1">
      <c r="A4" s="559" t="str">
        <f>'ngay thang'!B12</f>
        <v>Tại ngày 29 tháng 02 năm 2024/As at 29 Feb 2024</v>
      </c>
      <c r="B4" s="560"/>
      <c r="C4" s="560"/>
      <c r="D4" s="560"/>
      <c r="E4" s="560"/>
      <c r="F4" s="560"/>
      <c r="G4" s="560"/>
      <c r="H4" s="560"/>
      <c r="I4" s="64"/>
      <c r="J4" s="16"/>
      <c r="K4" s="16"/>
      <c r="L4" s="16"/>
      <c r="M4" s="16"/>
    </row>
    <row r="5" spans="1:13" ht="13.5" customHeight="1">
      <c r="A5" s="16"/>
      <c r="B5" s="16"/>
      <c r="C5" s="16"/>
      <c r="D5" s="16"/>
      <c r="E5" s="16"/>
      <c r="F5" s="16"/>
      <c r="G5" s="16"/>
      <c r="H5" s="65"/>
      <c r="I5" s="64"/>
      <c r="J5" s="16"/>
      <c r="K5" s="16"/>
      <c r="L5" s="16"/>
      <c r="M5" s="16"/>
    </row>
    <row r="6" spans="1:13" ht="31.5" customHeight="1">
      <c r="A6" s="566" t="s">
        <v>625</v>
      </c>
      <c r="B6" s="566"/>
      <c r="C6" s="569" t="s">
        <v>476</v>
      </c>
      <c r="D6" s="569"/>
      <c r="E6" s="569"/>
      <c r="F6" s="569"/>
      <c r="G6" s="569"/>
      <c r="H6" s="569"/>
      <c r="I6" s="66"/>
      <c r="J6" s="67"/>
      <c r="K6" s="67"/>
      <c r="L6" s="67"/>
      <c r="M6" s="67"/>
    </row>
    <row r="7" spans="1:13" ht="31.5" customHeight="1">
      <c r="A7" s="566" t="s">
        <v>244</v>
      </c>
      <c r="B7" s="566"/>
      <c r="C7" s="578" t="s">
        <v>626</v>
      </c>
      <c r="D7" s="578"/>
      <c r="E7" s="578"/>
      <c r="F7" s="578"/>
      <c r="G7" s="578"/>
      <c r="H7" s="578"/>
      <c r="I7" s="68"/>
      <c r="J7" s="69"/>
      <c r="K7" s="69"/>
      <c r="L7" s="69"/>
      <c r="M7" s="69"/>
    </row>
    <row r="8" spans="1:13" ht="31.5" customHeight="1">
      <c r="A8" s="566" t="s">
        <v>627</v>
      </c>
      <c r="B8" s="566"/>
      <c r="C8" s="569" t="s">
        <v>646</v>
      </c>
      <c r="D8" s="569"/>
      <c r="E8" s="569"/>
      <c r="F8" s="569"/>
      <c r="G8" s="569"/>
      <c r="H8" s="569"/>
      <c r="I8" s="66"/>
      <c r="J8" s="67"/>
      <c r="K8" s="67"/>
      <c r="L8" s="67"/>
      <c r="M8" s="67"/>
    </row>
    <row r="9" spans="1:13" ht="24.75" customHeight="1">
      <c r="A9" s="579" t="s">
        <v>628</v>
      </c>
      <c r="B9" s="566"/>
      <c r="C9" s="569" t="str">
        <f>'BCKetQuaHoatDong DT nuoc ngoai'!C9:D9</f>
        <v>Ngày 01 tháng 03 năm 2024
01 Mar 2024</v>
      </c>
      <c r="D9" s="569"/>
      <c r="E9" s="569"/>
      <c r="F9" s="569"/>
      <c r="G9" s="569"/>
      <c r="H9" s="569"/>
      <c r="I9" s="70"/>
      <c r="J9" s="70"/>
      <c r="K9" s="70"/>
      <c r="L9" s="70"/>
      <c r="M9" s="70"/>
    </row>
    <row r="10" spans="1:13" ht="9" customHeight="1">
      <c r="A10" s="71"/>
      <c r="B10" s="71"/>
      <c r="C10" s="71"/>
      <c r="D10" s="71"/>
      <c r="E10" s="71"/>
      <c r="F10" s="71"/>
      <c r="G10" s="71"/>
      <c r="I10" s="73"/>
      <c r="J10" s="74"/>
      <c r="K10" s="74"/>
      <c r="L10" s="74"/>
      <c r="M10" s="74"/>
    </row>
    <row r="11" spans="1:13" ht="17.399999999999999" customHeight="1">
      <c r="A11" s="75" t="s">
        <v>522</v>
      </c>
      <c r="B11" s="75"/>
      <c r="C11" s="75"/>
      <c r="D11" s="75"/>
      <c r="E11" s="75"/>
      <c r="F11" s="75"/>
      <c r="G11" s="75"/>
      <c r="H11" s="76" t="s">
        <v>523</v>
      </c>
      <c r="I11" s="77"/>
      <c r="J11" s="78"/>
      <c r="K11" s="78"/>
      <c r="L11" s="78"/>
      <c r="M11" s="78"/>
    </row>
    <row r="12" spans="1:13" ht="59.25" customHeight="1">
      <c r="A12" s="562" t="s">
        <v>524</v>
      </c>
      <c r="B12" s="562" t="s">
        <v>525</v>
      </c>
      <c r="C12" s="562" t="s">
        <v>526</v>
      </c>
      <c r="D12" s="574" t="s">
        <v>527</v>
      </c>
      <c r="E12" s="575"/>
      <c r="F12" s="574" t="s">
        <v>528</v>
      </c>
      <c r="G12" s="575"/>
      <c r="H12" s="576" t="s">
        <v>529</v>
      </c>
      <c r="I12" s="79"/>
      <c r="J12" s="80"/>
      <c r="K12" s="80"/>
      <c r="L12" s="80"/>
      <c r="M12" s="80"/>
    </row>
    <row r="13" spans="1:13" ht="30" customHeight="1">
      <c r="A13" s="563"/>
      <c r="B13" s="563"/>
      <c r="C13" s="563"/>
      <c r="D13" s="39" t="s">
        <v>485</v>
      </c>
      <c r="E13" s="40" t="s">
        <v>502</v>
      </c>
      <c r="F13" s="39" t="s">
        <v>485</v>
      </c>
      <c r="G13" s="40" t="s">
        <v>502</v>
      </c>
      <c r="H13" s="577"/>
      <c r="I13" s="79"/>
      <c r="J13" s="80"/>
      <c r="K13" s="80"/>
      <c r="L13" s="80"/>
      <c r="M13" s="80"/>
    </row>
    <row r="14" spans="1:13" ht="39" customHeight="1">
      <c r="A14" s="41" t="s">
        <v>46</v>
      </c>
      <c r="B14" s="42" t="s">
        <v>530</v>
      </c>
      <c r="C14" s="41"/>
      <c r="D14" s="39"/>
      <c r="E14" s="40"/>
      <c r="F14" s="40"/>
      <c r="G14" s="40"/>
      <c r="H14" s="43"/>
      <c r="I14" s="79"/>
      <c r="J14" s="80"/>
      <c r="K14" s="80"/>
      <c r="L14" s="80"/>
      <c r="M14" s="80"/>
    </row>
    <row r="15" spans="1:13" ht="19.5" customHeight="1">
      <c r="A15" s="41">
        <v>1</v>
      </c>
      <c r="B15" s="41"/>
      <c r="C15" s="41"/>
      <c r="D15" s="39"/>
      <c r="E15" s="40"/>
      <c r="F15" s="40"/>
      <c r="G15" s="40"/>
      <c r="H15" s="43"/>
      <c r="I15" s="79"/>
      <c r="J15" s="80"/>
      <c r="K15" s="80"/>
      <c r="L15" s="80"/>
      <c r="M15" s="80"/>
    </row>
    <row r="16" spans="1:13" ht="33" customHeight="1">
      <c r="A16" s="41"/>
      <c r="B16" s="42" t="s">
        <v>451</v>
      </c>
      <c r="C16" s="41"/>
      <c r="D16" s="39"/>
      <c r="E16" s="40"/>
      <c r="F16" s="40"/>
      <c r="G16" s="40"/>
      <c r="H16" s="43"/>
      <c r="I16" s="79"/>
      <c r="J16" s="80"/>
      <c r="K16" s="80"/>
      <c r="L16" s="80"/>
      <c r="M16" s="80"/>
    </row>
    <row r="17" spans="1:14" ht="28.5" customHeight="1">
      <c r="A17" s="41" t="s">
        <v>56</v>
      </c>
      <c r="B17" s="42" t="s">
        <v>531</v>
      </c>
      <c r="C17" s="41"/>
      <c r="D17" s="39"/>
      <c r="E17" s="40"/>
      <c r="F17" s="40"/>
      <c r="G17" s="40"/>
      <c r="H17" s="43"/>
      <c r="I17" s="79"/>
      <c r="J17" s="80"/>
      <c r="K17" s="80"/>
      <c r="L17" s="80"/>
      <c r="M17" s="80"/>
    </row>
    <row r="18" spans="1:14" ht="19.5" customHeight="1">
      <c r="A18" s="41">
        <v>1</v>
      </c>
      <c r="B18" s="42"/>
      <c r="C18" s="41"/>
      <c r="D18" s="39"/>
      <c r="E18" s="40"/>
      <c r="F18" s="40"/>
      <c r="G18" s="40"/>
      <c r="H18" s="43"/>
      <c r="I18" s="79"/>
      <c r="J18" s="80"/>
      <c r="K18" s="80"/>
      <c r="L18" s="80"/>
      <c r="M18" s="80"/>
    </row>
    <row r="19" spans="1:14" ht="34.5" customHeight="1">
      <c r="A19" s="41"/>
      <c r="B19" s="42" t="s">
        <v>451</v>
      </c>
      <c r="C19" s="41"/>
      <c r="D19" s="39"/>
      <c r="E19" s="40"/>
      <c r="F19" s="40"/>
      <c r="G19" s="40"/>
      <c r="H19" s="43"/>
      <c r="I19" s="79"/>
      <c r="J19" s="80"/>
      <c r="K19" s="80"/>
      <c r="L19" s="80"/>
      <c r="M19" s="80"/>
    </row>
    <row r="20" spans="1:14" ht="30" customHeight="1">
      <c r="A20" s="81" t="s">
        <v>133</v>
      </c>
      <c r="B20" s="82" t="s">
        <v>532</v>
      </c>
      <c r="C20" s="83"/>
      <c r="D20" s="82"/>
      <c r="E20" s="84"/>
      <c r="F20" s="85"/>
      <c r="G20" s="85"/>
      <c r="H20" s="86"/>
      <c r="I20" s="44"/>
      <c r="J20" s="44"/>
      <c r="K20" s="87"/>
      <c r="L20" s="87"/>
      <c r="M20" s="87"/>
      <c r="N20" s="88"/>
    </row>
    <row r="21" spans="1:14" ht="30" customHeight="1">
      <c r="A21" s="81">
        <v>1</v>
      </c>
      <c r="B21" s="82"/>
      <c r="C21" s="83"/>
      <c r="D21" s="82"/>
      <c r="E21" s="84"/>
      <c r="F21" s="85"/>
      <c r="G21" s="85"/>
      <c r="H21" s="86"/>
      <c r="I21" s="44"/>
      <c r="J21" s="44"/>
      <c r="K21" s="87"/>
      <c r="L21" s="87"/>
      <c r="M21" s="87"/>
      <c r="N21" s="88"/>
    </row>
    <row r="22" spans="1:14" s="93" customFormat="1" ht="26.4">
      <c r="A22" s="89"/>
      <c r="B22" s="82" t="s">
        <v>451</v>
      </c>
      <c r="C22" s="83"/>
      <c r="D22" s="90"/>
      <c r="E22" s="91"/>
      <c r="F22" s="92"/>
      <c r="G22" s="92"/>
      <c r="H22" s="86"/>
    </row>
    <row r="23" spans="1:14" s="96" customFormat="1" ht="26.4">
      <c r="A23" s="81" t="s">
        <v>262</v>
      </c>
      <c r="B23" s="82" t="s">
        <v>533</v>
      </c>
      <c r="C23" s="83"/>
      <c r="D23" s="90"/>
      <c r="E23" s="91"/>
      <c r="F23" s="94"/>
      <c r="G23" s="94"/>
      <c r="H23" s="95"/>
    </row>
    <row r="24" spans="1:14" s="96" customFormat="1" ht="14.4">
      <c r="A24" s="81">
        <v>1</v>
      </c>
      <c r="B24" s="82"/>
      <c r="C24" s="83"/>
      <c r="D24" s="90"/>
      <c r="E24" s="91"/>
      <c r="F24" s="94"/>
      <c r="G24" s="94"/>
      <c r="H24" s="95"/>
    </row>
    <row r="25" spans="1:14" s="96" customFormat="1" ht="26.4">
      <c r="A25" s="89"/>
      <c r="B25" s="82" t="s">
        <v>451</v>
      </c>
      <c r="C25" s="97"/>
      <c r="D25" s="97"/>
      <c r="E25" s="98"/>
      <c r="F25" s="98"/>
      <c r="G25" s="98"/>
      <c r="H25" s="95"/>
    </row>
    <row r="26" spans="1:14" s="96" customFormat="1" ht="26.4">
      <c r="A26" s="81" t="s">
        <v>139</v>
      </c>
      <c r="B26" s="82" t="s">
        <v>534</v>
      </c>
      <c r="C26" s="90"/>
      <c r="D26" s="90"/>
      <c r="E26" s="91"/>
      <c r="F26" s="91"/>
      <c r="G26" s="91"/>
      <c r="H26" s="95"/>
    </row>
    <row r="27" spans="1:14" s="96" customFormat="1" ht="14.4">
      <c r="A27" s="81">
        <v>1</v>
      </c>
      <c r="B27" s="89"/>
      <c r="C27" s="99"/>
      <c r="D27" s="99"/>
      <c r="E27" s="100"/>
      <c r="F27" s="101"/>
      <c r="G27" s="101"/>
      <c r="H27" s="102"/>
    </row>
    <row r="28" spans="1:14" s="105" customFormat="1" ht="26.4">
      <c r="A28" s="89"/>
      <c r="B28" s="82" t="s">
        <v>451</v>
      </c>
      <c r="C28" s="103"/>
      <c r="D28" s="90"/>
      <c r="E28" s="91"/>
      <c r="F28" s="92"/>
      <c r="G28" s="92"/>
      <c r="H28" s="104"/>
    </row>
    <row r="29" spans="1:14" s="93" customFormat="1" ht="26.4">
      <c r="A29" s="81" t="s">
        <v>67</v>
      </c>
      <c r="B29" s="82" t="s">
        <v>535</v>
      </c>
      <c r="C29" s="83"/>
      <c r="D29" s="90"/>
      <c r="E29" s="91"/>
      <c r="F29" s="94"/>
      <c r="G29" s="94"/>
      <c r="H29" s="95"/>
    </row>
    <row r="30" spans="1:14" s="93" customFormat="1" ht="14.4">
      <c r="A30" s="81">
        <v>1</v>
      </c>
      <c r="B30" s="89"/>
      <c r="C30" s="106"/>
      <c r="D30" s="106"/>
      <c r="E30" s="107"/>
      <c r="F30" s="108"/>
      <c r="G30" s="108"/>
      <c r="H30" s="109"/>
    </row>
    <row r="31" spans="1:14" s="105" customFormat="1" ht="26.4">
      <c r="A31" s="82"/>
      <c r="B31" s="82" t="s">
        <v>451</v>
      </c>
      <c r="C31" s="90"/>
      <c r="D31" s="90"/>
      <c r="E31" s="91"/>
      <c r="F31" s="92"/>
      <c r="G31" s="92"/>
      <c r="H31" s="104"/>
    </row>
    <row r="32" spans="1:14" s="93" customFormat="1" ht="26.4">
      <c r="A32" s="81" t="s">
        <v>142</v>
      </c>
      <c r="B32" s="82" t="s">
        <v>536</v>
      </c>
      <c r="C32" s="103"/>
      <c r="D32" s="90"/>
      <c r="E32" s="91"/>
      <c r="F32" s="98"/>
      <c r="G32" s="98"/>
      <c r="H32" s="104"/>
      <c r="I32" s="110"/>
    </row>
    <row r="33" spans="1:13">
      <c r="A33" s="111"/>
      <c r="B33" s="111"/>
      <c r="C33" s="112"/>
      <c r="D33" s="113"/>
      <c r="E33" s="114"/>
      <c r="F33" s="115"/>
      <c r="G33" s="115"/>
      <c r="H33" s="116"/>
      <c r="I33" s="117"/>
      <c r="J33" s="118"/>
      <c r="K33" s="118"/>
      <c r="L33" s="118"/>
      <c r="M33" s="118"/>
    </row>
    <row r="34" spans="1:13">
      <c r="A34" s="561" t="s">
        <v>495</v>
      </c>
      <c r="B34" s="561"/>
      <c r="C34" s="561"/>
      <c r="D34" s="561"/>
      <c r="E34" s="561"/>
      <c r="F34" s="561"/>
      <c r="G34" s="561"/>
    </row>
    <row r="36" spans="1:13" ht="12.75" customHeight="1">
      <c r="A36" s="120" t="s">
        <v>176</v>
      </c>
      <c r="B36" s="120"/>
      <c r="C36" s="71"/>
      <c r="F36" s="572" t="s">
        <v>177</v>
      </c>
      <c r="G36" s="572"/>
      <c r="H36" s="572"/>
      <c r="I36" s="54"/>
      <c r="J36" s="54"/>
      <c r="K36" s="54"/>
      <c r="L36" s="54"/>
      <c r="M36" s="54"/>
    </row>
    <row r="37" spans="1:13">
      <c r="A37" s="45" t="s">
        <v>178</v>
      </c>
      <c r="B37" s="46"/>
      <c r="C37" s="71"/>
      <c r="F37" s="573" t="s">
        <v>179</v>
      </c>
      <c r="G37" s="573"/>
      <c r="H37" s="573"/>
      <c r="I37" s="54"/>
      <c r="J37" s="54"/>
      <c r="K37" s="54"/>
      <c r="L37" s="54"/>
      <c r="M37" s="54"/>
    </row>
    <row r="38" spans="1:13">
      <c r="A38" s="121"/>
      <c r="B38" s="121"/>
      <c r="C38" s="71"/>
      <c r="D38" s="122"/>
      <c r="E38" s="122"/>
      <c r="F38" s="122"/>
      <c r="G38" s="122"/>
      <c r="I38" s="73"/>
      <c r="J38" s="74"/>
      <c r="K38" s="74"/>
      <c r="L38" s="74"/>
      <c r="M38" s="74"/>
    </row>
    <row r="39" spans="1:13">
      <c r="A39" s="121"/>
      <c r="B39" s="121"/>
      <c r="C39" s="71"/>
      <c r="D39" s="122"/>
      <c r="E39" s="122"/>
      <c r="F39" s="122"/>
      <c r="G39" s="122"/>
      <c r="I39" s="73"/>
      <c r="J39" s="74"/>
      <c r="K39" s="74"/>
      <c r="L39" s="74"/>
      <c r="M39" s="74"/>
    </row>
    <row r="40" spans="1:13">
      <c r="A40" s="121"/>
      <c r="B40" s="121"/>
      <c r="C40" s="71"/>
      <c r="D40" s="122"/>
      <c r="E40" s="122"/>
      <c r="F40" s="122"/>
      <c r="G40" s="122"/>
      <c r="I40" s="73"/>
      <c r="J40" s="74"/>
      <c r="K40" s="74"/>
      <c r="L40" s="74"/>
      <c r="M40" s="74"/>
    </row>
    <row r="41" spans="1:13">
      <c r="A41" s="121"/>
      <c r="B41" s="121"/>
      <c r="C41" s="71"/>
      <c r="D41" s="122"/>
      <c r="E41" s="122"/>
      <c r="F41" s="122"/>
      <c r="G41" s="122"/>
      <c r="I41" s="73"/>
      <c r="J41" s="74"/>
      <c r="K41" s="74"/>
      <c r="L41" s="74"/>
      <c r="M41" s="74"/>
    </row>
    <row r="42" spans="1:13">
      <c r="A42" s="121"/>
      <c r="B42" s="121"/>
      <c r="C42" s="71"/>
      <c r="D42" s="122"/>
      <c r="E42" s="122"/>
      <c r="F42" s="122"/>
      <c r="G42" s="122"/>
      <c r="I42" s="73"/>
      <c r="J42" s="74"/>
      <c r="K42" s="74"/>
      <c r="L42" s="74"/>
      <c r="M42" s="74"/>
    </row>
    <row r="43" spans="1:13">
      <c r="A43" s="121"/>
      <c r="B43" s="121"/>
      <c r="C43" s="71"/>
      <c r="D43" s="122"/>
      <c r="E43" s="122"/>
      <c r="F43" s="122"/>
      <c r="G43" s="122"/>
      <c r="I43" s="73"/>
      <c r="J43" s="74"/>
      <c r="K43" s="74"/>
      <c r="L43" s="74"/>
      <c r="M43" s="74"/>
    </row>
    <row r="44" spans="1:13">
      <c r="A44" s="121"/>
      <c r="B44" s="121"/>
      <c r="C44" s="71"/>
      <c r="D44" s="122"/>
      <c r="E44" s="122"/>
      <c r="F44" s="122"/>
      <c r="G44" s="122"/>
      <c r="I44" s="73"/>
      <c r="J44" s="74"/>
      <c r="K44" s="74"/>
      <c r="L44" s="74"/>
      <c r="M44" s="74"/>
    </row>
    <row r="45" spans="1:13">
      <c r="A45" s="121"/>
      <c r="B45" s="121"/>
      <c r="C45" s="71"/>
      <c r="D45" s="122"/>
      <c r="E45" s="122"/>
      <c r="F45" s="122"/>
      <c r="G45" s="122"/>
      <c r="I45" s="73"/>
      <c r="J45" s="74"/>
      <c r="K45" s="74"/>
      <c r="L45" s="74"/>
      <c r="M45" s="74"/>
    </row>
    <row r="46" spans="1:13">
      <c r="A46" s="121"/>
      <c r="B46" s="121"/>
      <c r="C46" s="71"/>
      <c r="D46" s="122"/>
      <c r="E46" s="122"/>
      <c r="F46" s="122"/>
      <c r="G46" s="122"/>
      <c r="I46" s="73"/>
      <c r="J46" s="74"/>
      <c r="K46" s="74"/>
      <c r="L46" s="74"/>
      <c r="M46" s="74"/>
    </row>
    <row r="47" spans="1:13">
      <c r="A47" s="121"/>
      <c r="B47" s="121"/>
      <c r="C47" s="71"/>
      <c r="D47" s="122"/>
      <c r="E47" s="122"/>
      <c r="F47" s="122"/>
      <c r="G47" s="122"/>
      <c r="I47" s="73"/>
      <c r="J47" s="74"/>
      <c r="K47" s="74"/>
      <c r="L47" s="74"/>
      <c r="M47" s="74"/>
    </row>
    <row r="48" spans="1:13">
      <c r="A48" s="123"/>
      <c r="B48" s="123"/>
      <c r="C48" s="124"/>
      <c r="D48" s="122"/>
      <c r="E48" s="122"/>
      <c r="F48" s="122"/>
      <c r="G48" s="122"/>
      <c r="H48" s="125"/>
      <c r="I48" s="73"/>
      <c r="J48" s="74"/>
      <c r="K48" s="74"/>
      <c r="L48" s="74"/>
      <c r="M48" s="74"/>
    </row>
    <row r="49" spans="1:13">
      <c r="A49" s="47" t="s">
        <v>510</v>
      </c>
      <c r="B49" s="47"/>
      <c r="C49" s="126"/>
      <c r="D49" s="48"/>
      <c r="E49" s="49"/>
      <c r="F49" s="127" t="s">
        <v>537</v>
      </c>
      <c r="G49" s="128"/>
      <c r="H49" s="48"/>
      <c r="I49" s="50"/>
      <c r="J49" s="49"/>
      <c r="K49" s="49"/>
      <c r="L49" s="49"/>
      <c r="M49" s="49"/>
    </row>
    <row r="50" spans="1:13">
      <c r="A50" s="51" t="s">
        <v>631</v>
      </c>
      <c r="B50" s="51"/>
      <c r="C50" s="124"/>
      <c r="D50" s="52"/>
      <c r="E50" s="53"/>
      <c r="F50" s="129"/>
      <c r="G50" s="129"/>
      <c r="H50" s="53"/>
      <c r="I50" s="54"/>
      <c r="J50" s="53"/>
      <c r="K50" s="53"/>
      <c r="L50" s="53"/>
      <c r="M50" s="53"/>
    </row>
    <row r="51" spans="1:13">
      <c r="A51" s="45" t="s">
        <v>240</v>
      </c>
      <c r="B51" s="45"/>
      <c r="C51" s="71"/>
      <c r="D51" s="55"/>
      <c r="E51" s="55"/>
      <c r="F51" s="56"/>
      <c r="G51" s="56"/>
      <c r="H51" s="53"/>
      <c r="I51" s="54"/>
      <c r="J51" s="53"/>
      <c r="K51" s="53"/>
      <c r="L51" s="53"/>
      <c r="M51" s="5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C7" sqref="C7:G7"/>
    </sheetView>
  </sheetViews>
  <sheetFormatPr defaultColWidth="9.109375" defaultRowHeight="13.2"/>
  <cols>
    <col min="1" max="1" width="6.6640625" style="59" customWidth="1"/>
    <col min="2" max="2" width="50" style="59" customWidth="1"/>
    <col min="3" max="3" width="25.88671875" style="119" customWidth="1"/>
    <col min="4" max="4" width="25.5546875" style="119" customWidth="1"/>
    <col min="5" max="7" width="21.6640625" style="119" customWidth="1"/>
    <col min="8" max="8" width="10.6640625" style="59" bestFit="1" customWidth="1"/>
    <col min="9" max="9" width="16" style="59" bestFit="1" customWidth="1"/>
    <col min="10" max="10" width="10.6640625" style="59" bestFit="1" customWidth="1"/>
    <col min="11" max="16384" width="9.109375" style="59"/>
  </cols>
  <sheetData>
    <row r="1" spans="1:7" ht="31.5" customHeight="1">
      <c r="A1" s="582" t="s">
        <v>539</v>
      </c>
      <c r="B1" s="582"/>
      <c r="C1" s="582"/>
      <c r="D1" s="582"/>
      <c r="E1" s="582"/>
      <c r="F1" s="582"/>
      <c r="G1" s="582"/>
    </row>
    <row r="2" spans="1:7" ht="37.200000000000003" customHeight="1">
      <c r="A2" s="557" t="s">
        <v>600</v>
      </c>
      <c r="B2" s="557"/>
      <c r="C2" s="557"/>
      <c r="D2" s="557"/>
      <c r="E2" s="557"/>
      <c r="F2" s="557"/>
      <c r="G2" s="557"/>
    </row>
    <row r="3" spans="1:7" ht="35.25" customHeight="1">
      <c r="A3" s="571" t="s">
        <v>497</v>
      </c>
      <c r="B3" s="571"/>
      <c r="C3" s="571"/>
      <c r="D3" s="571"/>
      <c r="E3" s="571"/>
      <c r="F3" s="571"/>
      <c r="G3" s="571"/>
    </row>
    <row r="4" spans="1:7">
      <c r="A4" s="560" t="str">
        <f>'ngay thang'!B10</f>
        <v>Tháng 02 năm 2024/February 2024</v>
      </c>
      <c r="B4" s="560"/>
      <c r="C4" s="560"/>
      <c r="D4" s="560"/>
      <c r="E4" s="560"/>
      <c r="F4" s="560"/>
      <c r="G4" s="560"/>
    </row>
    <row r="5" spans="1:7" ht="5.25" customHeight="1">
      <c r="A5" s="16"/>
      <c r="B5" s="560"/>
      <c r="C5" s="560"/>
      <c r="D5" s="560"/>
      <c r="E5" s="560"/>
      <c r="F5" s="16"/>
    </row>
    <row r="6" spans="1:7" ht="28.5" customHeight="1">
      <c r="A6" s="566" t="s">
        <v>625</v>
      </c>
      <c r="B6" s="566"/>
      <c r="C6" s="569" t="s">
        <v>476</v>
      </c>
      <c r="D6" s="569"/>
      <c r="E6" s="569"/>
      <c r="F6" s="569"/>
      <c r="G6" s="569"/>
    </row>
    <row r="7" spans="1:7" ht="28.5" customHeight="1">
      <c r="A7" s="566" t="s">
        <v>244</v>
      </c>
      <c r="B7" s="566"/>
      <c r="C7" s="578" t="s">
        <v>629</v>
      </c>
      <c r="D7" s="578"/>
      <c r="E7" s="578"/>
      <c r="F7" s="578"/>
      <c r="G7" s="578"/>
    </row>
    <row r="8" spans="1:7" ht="28.5" customHeight="1">
      <c r="A8" s="566" t="s">
        <v>627</v>
      </c>
      <c r="B8" s="566"/>
      <c r="C8" s="569" t="s">
        <v>646</v>
      </c>
      <c r="D8" s="569"/>
      <c r="E8" s="131"/>
      <c r="F8" s="131"/>
      <c r="G8" s="131"/>
    </row>
    <row r="9" spans="1:7" s="134" customFormat="1" ht="24" customHeight="1">
      <c r="A9" s="579" t="s">
        <v>628</v>
      </c>
      <c r="B9" s="566"/>
      <c r="C9" s="569" t="str">
        <f>'BC TS DT nuoc ngoai'!C9:E9</f>
        <v>Ngày 01 tháng 03 năm 2024
01 Mar 2024</v>
      </c>
      <c r="D9" s="569"/>
      <c r="E9" s="132"/>
      <c r="F9" s="132"/>
      <c r="G9" s="133"/>
    </row>
    <row r="10" spans="1:7" ht="11.25" customHeight="1">
      <c r="A10" s="135"/>
      <c r="B10" s="135"/>
      <c r="C10" s="135"/>
      <c r="D10" s="135"/>
      <c r="E10" s="135"/>
      <c r="F10" s="135"/>
      <c r="G10" s="135"/>
    </row>
    <row r="11" spans="1:7" s="134" customFormat="1" ht="18.600000000000001" customHeight="1">
      <c r="A11" s="136" t="s">
        <v>511</v>
      </c>
      <c r="B11" s="136"/>
      <c r="C11" s="136"/>
      <c r="D11" s="136"/>
      <c r="E11" s="136"/>
      <c r="F11" s="136"/>
      <c r="G11" s="65"/>
    </row>
    <row r="12" spans="1:7" ht="60" customHeight="1">
      <c r="A12" s="562" t="s">
        <v>499</v>
      </c>
      <c r="B12" s="562" t="s">
        <v>512</v>
      </c>
      <c r="C12" s="564" t="s">
        <v>306</v>
      </c>
      <c r="D12" s="565"/>
      <c r="E12" s="564" t="s">
        <v>500</v>
      </c>
      <c r="F12" s="565"/>
      <c r="G12" s="580" t="s">
        <v>513</v>
      </c>
    </row>
    <row r="13" spans="1:7" ht="60" customHeight="1">
      <c r="A13" s="563"/>
      <c r="B13" s="563"/>
      <c r="C13" s="137" t="s">
        <v>485</v>
      </c>
      <c r="D13" s="137" t="s">
        <v>502</v>
      </c>
      <c r="E13" s="137" t="s">
        <v>485</v>
      </c>
      <c r="F13" s="137" t="s">
        <v>502</v>
      </c>
      <c r="G13" s="581"/>
    </row>
    <row r="14" spans="1:7" s="140" customFormat="1" ht="52.8">
      <c r="A14" s="138" t="s">
        <v>46</v>
      </c>
      <c r="B14" s="15" t="s">
        <v>514</v>
      </c>
      <c r="C14" s="139"/>
      <c r="D14" s="139"/>
      <c r="E14" s="139"/>
      <c r="F14" s="139"/>
      <c r="G14" s="139"/>
    </row>
    <row r="15" spans="1:7" s="140" customFormat="1" ht="26.4">
      <c r="A15" s="141">
        <v>1</v>
      </c>
      <c r="B15" s="14" t="s">
        <v>420</v>
      </c>
      <c r="C15" s="142"/>
      <c r="D15" s="142"/>
      <c r="E15" s="142"/>
      <c r="F15" s="142"/>
      <c r="G15" s="142"/>
    </row>
    <row r="16" spans="1:7" s="140" customFormat="1" ht="26.4">
      <c r="A16" s="141">
        <v>2</v>
      </c>
      <c r="B16" s="14" t="s">
        <v>515</v>
      </c>
      <c r="C16" s="142"/>
      <c r="D16" s="142"/>
      <c r="E16" s="142"/>
      <c r="F16" s="142"/>
      <c r="G16" s="142"/>
    </row>
    <row r="17" spans="1:7" s="140" customFormat="1" ht="26.4">
      <c r="A17" s="141">
        <v>3</v>
      </c>
      <c r="B17" s="14" t="s">
        <v>516</v>
      </c>
      <c r="C17" s="142"/>
      <c r="D17" s="142"/>
      <c r="E17" s="142"/>
      <c r="F17" s="142"/>
      <c r="G17" s="139"/>
    </row>
    <row r="18" spans="1:7" s="140" customFormat="1" ht="26.4">
      <c r="A18" s="138" t="s">
        <v>56</v>
      </c>
      <c r="B18" s="15" t="s">
        <v>517</v>
      </c>
      <c r="C18" s="139"/>
      <c r="D18" s="139"/>
      <c r="E18" s="139"/>
      <c r="F18" s="139"/>
      <c r="G18" s="139"/>
    </row>
    <row r="19" spans="1:7" s="140" customFormat="1" ht="26.4">
      <c r="A19" s="141">
        <v>1</v>
      </c>
      <c r="B19" s="14" t="s">
        <v>518</v>
      </c>
      <c r="C19" s="142"/>
      <c r="D19" s="142"/>
      <c r="E19" s="142"/>
      <c r="F19" s="142"/>
      <c r="G19" s="142"/>
    </row>
    <row r="20" spans="1:7" s="140" customFormat="1" ht="26.4">
      <c r="A20" s="141">
        <v>2</v>
      </c>
      <c r="B20" s="14" t="s">
        <v>432</v>
      </c>
      <c r="C20" s="142"/>
      <c r="D20" s="142"/>
      <c r="E20" s="142"/>
      <c r="F20" s="142"/>
      <c r="G20" s="142"/>
    </row>
    <row r="21" spans="1:7" s="140" customFormat="1" ht="52.8">
      <c r="A21" s="138" t="s">
        <v>133</v>
      </c>
      <c r="B21" s="15" t="s">
        <v>519</v>
      </c>
      <c r="C21" s="139"/>
      <c r="D21" s="139"/>
      <c r="E21" s="139"/>
      <c r="F21" s="139"/>
      <c r="G21" s="139"/>
    </row>
    <row r="22" spans="1:7" s="140" customFormat="1" ht="39.6">
      <c r="A22" s="138" t="s">
        <v>135</v>
      </c>
      <c r="B22" s="15" t="s">
        <v>520</v>
      </c>
      <c r="C22" s="139"/>
      <c r="D22" s="139"/>
      <c r="E22" s="139"/>
      <c r="F22" s="139"/>
      <c r="G22" s="139"/>
    </row>
    <row r="23" spans="1:7" s="140" customFormat="1" ht="26.4">
      <c r="A23" s="141">
        <v>1</v>
      </c>
      <c r="B23" s="14" t="s">
        <v>436</v>
      </c>
      <c r="C23" s="142"/>
      <c r="D23" s="142"/>
      <c r="E23" s="142"/>
      <c r="F23" s="142"/>
      <c r="G23" s="142"/>
    </row>
    <row r="24" spans="1:7" ht="26.4">
      <c r="A24" s="141">
        <v>2</v>
      </c>
      <c r="B24" s="14" t="s">
        <v>437</v>
      </c>
      <c r="C24" s="142"/>
      <c r="D24" s="142"/>
      <c r="E24" s="142"/>
      <c r="F24" s="142"/>
      <c r="G24" s="142"/>
    </row>
    <row r="25" spans="1:7">
      <c r="A25" s="561" t="s">
        <v>495</v>
      </c>
      <c r="B25" s="561"/>
      <c r="C25" s="561"/>
      <c r="D25" s="561"/>
      <c r="E25" s="561"/>
      <c r="F25" s="561"/>
      <c r="G25" s="561"/>
    </row>
    <row r="27" spans="1:7" ht="12.75" customHeight="1">
      <c r="A27" s="143" t="s">
        <v>176</v>
      </c>
      <c r="B27" s="143"/>
      <c r="C27" s="144"/>
      <c r="D27" s="144"/>
      <c r="E27" s="144" t="s">
        <v>177</v>
      </c>
      <c r="F27" s="145"/>
      <c r="G27" s="145"/>
    </row>
    <row r="28" spans="1:7">
      <c r="A28" s="45" t="s">
        <v>178</v>
      </c>
      <c r="B28" s="45"/>
      <c r="C28" s="146"/>
      <c r="D28" s="146"/>
      <c r="E28" s="146" t="s">
        <v>179</v>
      </c>
      <c r="F28" s="146"/>
      <c r="G28" s="146"/>
    </row>
    <row r="29" spans="1:7">
      <c r="A29" s="121"/>
      <c r="B29" s="121"/>
      <c r="C29" s="144"/>
      <c r="D29" s="144"/>
      <c r="E29" s="144"/>
      <c r="F29" s="122"/>
      <c r="G29" s="122"/>
    </row>
    <row r="30" spans="1:7">
      <c r="A30" s="121"/>
      <c r="B30" s="121"/>
      <c r="C30" s="144"/>
      <c r="D30" s="144"/>
      <c r="E30" s="144"/>
      <c r="F30" s="122"/>
      <c r="G30" s="122"/>
    </row>
    <row r="31" spans="1:7">
      <c r="A31" s="121"/>
      <c r="B31" s="121"/>
      <c r="C31" s="144"/>
      <c r="D31" s="144"/>
      <c r="E31" s="144"/>
      <c r="F31" s="122"/>
      <c r="G31" s="122"/>
    </row>
    <row r="32" spans="1:7">
      <c r="A32" s="121"/>
      <c r="B32" s="121"/>
      <c r="C32" s="144"/>
      <c r="D32" s="144"/>
      <c r="E32" s="144"/>
      <c r="F32" s="122"/>
      <c r="G32" s="122"/>
    </row>
    <row r="33" spans="1:7">
      <c r="A33" s="121"/>
      <c r="B33" s="121"/>
      <c r="C33" s="144"/>
      <c r="D33" s="144"/>
      <c r="E33" s="144"/>
      <c r="F33" s="122"/>
      <c r="G33" s="122"/>
    </row>
    <row r="34" spans="1:7">
      <c r="A34" s="121"/>
      <c r="B34" s="121"/>
      <c r="C34" s="144"/>
      <c r="D34" s="144"/>
      <c r="E34" s="144"/>
      <c r="F34" s="122"/>
      <c r="G34" s="122"/>
    </row>
    <row r="35" spans="1:7">
      <c r="A35" s="121"/>
      <c r="B35" s="121"/>
      <c r="C35" s="144"/>
      <c r="D35" s="144"/>
      <c r="E35" s="144"/>
      <c r="F35" s="122"/>
      <c r="G35" s="122"/>
    </row>
    <row r="36" spans="1:7">
      <c r="A36" s="121"/>
      <c r="B36" s="121"/>
      <c r="C36" s="144"/>
      <c r="D36" s="144"/>
      <c r="E36" s="144"/>
      <c r="F36" s="122"/>
      <c r="G36" s="122"/>
    </row>
    <row r="37" spans="1:7">
      <c r="A37" s="121"/>
      <c r="B37" s="121"/>
      <c r="C37" s="144"/>
      <c r="D37" s="144"/>
      <c r="E37" s="144"/>
      <c r="F37" s="122"/>
      <c r="G37" s="122"/>
    </row>
    <row r="38" spans="1:7" ht="32.25" customHeight="1">
      <c r="A38" s="123"/>
      <c r="B38" s="123"/>
      <c r="C38" s="147"/>
      <c r="D38" s="147"/>
      <c r="E38" s="147"/>
      <c r="F38" s="148"/>
      <c r="G38" s="148"/>
    </row>
    <row r="39" spans="1:7" s="88" customFormat="1">
      <c r="A39" s="149" t="s">
        <v>510</v>
      </c>
      <c r="B39" s="47"/>
      <c r="C39" s="149"/>
      <c r="D39" s="130"/>
      <c r="E39" s="127" t="s">
        <v>496</v>
      </c>
      <c r="F39" s="47"/>
      <c r="G39" s="47"/>
    </row>
    <row r="40" spans="1:7">
      <c r="A40" s="12" t="s">
        <v>631</v>
      </c>
      <c r="B40" s="51"/>
      <c r="C40" s="75"/>
      <c r="D40" s="129"/>
      <c r="E40" s="129"/>
      <c r="F40" s="150"/>
      <c r="G40" s="150"/>
    </row>
    <row r="41" spans="1:7">
      <c r="A41" s="71" t="s">
        <v>521</v>
      </c>
      <c r="B41" s="45"/>
      <c r="C41" s="71"/>
      <c r="D41" s="71"/>
      <c r="E41" s="150"/>
      <c r="F41" s="150"/>
      <c r="G41" s="150"/>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59"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09375" defaultRowHeight="13.8"/>
  <cols>
    <col min="1" max="1" width="7.88671875" style="199" customWidth="1"/>
    <col min="2" max="2" width="15.6640625" style="199" customWidth="1"/>
    <col min="3" max="3" width="33.88671875" style="199" customWidth="1"/>
    <col min="4" max="4" width="32" style="199" customWidth="1"/>
    <col min="5" max="9" width="9.109375" style="199"/>
    <col min="10" max="14" width="9.109375" style="221"/>
    <col min="15" max="16384" width="9.109375" style="199"/>
  </cols>
  <sheetData>
    <row r="2" spans="1:12" ht="17.399999999999999">
      <c r="B2" s="200" t="s">
        <v>586</v>
      </c>
    </row>
    <row r="3" spans="1:12" ht="18">
      <c r="B3" s="201" t="s">
        <v>575</v>
      </c>
    </row>
    <row r="4" spans="1:12" ht="18">
      <c r="B4" s="202"/>
      <c r="C4" s="203" t="s">
        <v>576</v>
      </c>
      <c r="D4" s="204" t="s">
        <v>577</v>
      </c>
    </row>
    <row r="5" spans="1:12" ht="18">
      <c r="B5" s="202"/>
      <c r="C5" s="205" t="s">
        <v>578</v>
      </c>
      <c r="D5" s="206" t="s">
        <v>579</v>
      </c>
    </row>
    <row r="6" spans="1:12" ht="18">
      <c r="B6" s="202"/>
      <c r="C6" s="203" t="s">
        <v>580</v>
      </c>
      <c r="D6" s="238">
        <v>2</v>
      </c>
      <c r="J6" s="221" t="s">
        <v>577</v>
      </c>
    </row>
    <row r="7" spans="1:12" ht="18">
      <c r="B7" s="202"/>
      <c r="C7" s="205" t="s">
        <v>581</v>
      </c>
      <c r="D7" s="207"/>
    </row>
    <row r="8" spans="1:12" ht="18">
      <c r="B8" s="202"/>
      <c r="C8" s="203" t="s">
        <v>582</v>
      </c>
      <c r="D8" s="204">
        <v>2024</v>
      </c>
      <c r="J8" s="221" t="s">
        <v>583</v>
      </c>
    </row>
    <row r="9" spans="1:12" ht="18">
      <c r="B9" s="202"/>
      <c r="C9" s="208" t="s">
        <v>584</v>
      </c>
      <c r="D9" s="209">
        <f>D8</f>
        <v>2024</v>
      </c>
      <c r="J9" s="221" t="s">
        <v>585</v>
      </c>
    </row>
    <row r="10" spans="1:12" ht="18">
      <c r="B10" s="202"/>
      <c r="C10" s="208"/>
      <c r="D10" s="209"/>
    </row>
    <row r="11" spans="1:12" ht="34.5" customHeight="1">
      <c r="A11" s="509" t="s">
        <v>247</v>
      </c>
      <c r="B11" s="509"/>
      <c r="C11" s="509" t="s">
        <v>645</v>
      </c>
      <c r="D11" s="509"/>
      <c r="E11" s="509"/>
      <c r="F11" s="509"/>
    </row>
    <row r="12" spans="1:12" ht="26.25" customHeight="1">
      <c r="A12" s="509" t="s">
        <v>245</v>
      </c>
      <c r="B12" s="509"/>
      <c r="C12" s="509" t="s">
        <v>644</v>
      </c>
      <c r="D12" s="509"/>
      <c r="E12" s="509"/>
      <c r="F12" s="509"/>
    </row>
    <row r="13" spans="1:12" ht="48" customHeight="1">
      <c r="A13" s="507" t="s">
        <v>244</v>
      </c>
      <c r="B13" s="507"/>
      <c r="C13" s="507" t="s">
        <v>246</v>
      </c>
      <c r="D13" s="507"/>
      <c r="E13" s="507"/>
      <c r="F13" s="507"/>
      <c r="J13" s="221">
        <v>1</v>
      </c>
      <c r="K13" s="221" t="s">
        <v>46</v>
      </c>
    </row>
    <row r="14" spans="1:12" ht="34.5" customHeight="1">
      <c r="A14" s="507" t="s">
        <v>248</v>
      </c>
      <c r="B14" s="507"/>
      <c r="C14" s="508">
        <v>45352</v>
      </c>
      <c r="D14" s="508"/>
      <c r="E14" s="508"/>
      <c r="F14" s="508"/>
    </row>
    <row r="15" spans="1:12">
      <c r="B15" s="210"/>
      <c r="J15" s="221">
        <v>4</v>
      </c>
      <c r="K15" s="221" t="s">
        <v>135</v>
      </c>
    </row>
    <row r="16" spans="1:12">
      <c r="D16" s="210" t="s">
        <v>587</v>
      </c>
      <c r="J16" s="221">
        <v>5</v>
      </c>
      <c r="K16" s="222"/>
      <c r="L16" s="222"/>
    </row>
    <row r="17" spans="2:12">
      <c r="D17" s="210" t="s">
        <v>588</v>
      </c>
      <c r="K17" s="222"/>
      <c r="L17" s="222"/>
    </row>
    <row r="18" spans="2:12" ht="14.4">
      <c r="B18" s="211" t="s">
        <v>634</v>
      </c>
      <c r="C18" s="211" t="s">
        <v>635</v>
      </c>
      <c r="D18" s="211" t="s">
        <v>636</v>
      </c>
      <c r="J18" s="221">
        <v>6</v>
      </c>
      <c r="K18" s="222"/>
      <c r="L18" s="222"/>
    </row>
    <row r="19" spans="2:12" ht="27.6">
      <c r="B19" s="212">
        <v>1</v>
      </c>
      <c r="C19" s="213" t="s">
        <v>637</v>
      </c>
      <c r="D19" s="214" t="s">
        <v>594</v>
      </c>
      <c r="K19" s="222"/>
      <c r="L19" s="222"/>
    </row>
    <row r="20" spans="2:12" ht="27.6">
      <c r="B20" s="212">
        <v>2</v>
      </c>
      <c r="C20" s="213" t="s">
        <v>638</v>
      </c>
      <c r="D20" s="214" t="s">
        <v>595</v>
      </c>
      <c r="K20" s="222"/>
      <c r="L20" s="222"/>
    </row>
    <row r="21" spans="2:12" ht="54.75" customHeight="1">
      <c r="B21" s="212" t="s">
        <v>78</v>
      </c>
      <c r="C21" s="213" t="s">
        <v>598</v>
      </c>
      <c r="D21" s="214"/>
      <c r="K21" s="222"/>
      <c r="L21" s="222"/>
    </row>
    <row r="22" spans="2:12" ht="27.6">
      <c r="B22" s="212">
        <v>3</v>
      </c>
      <c r="C22" s="215" t="s">
        <v>639</v>
      </c>
      <c r="D22" s="214" t="s">
        <v>590</v>
      </c>
      <c r="J22" s="221">
        <v>7</v>
      </c>
      <c r="K22" s="222"/>
      <c r="L22" s="222"/>
    </row>
    <row r="23" spans="2:12" ht="27.6">
      <c r="B23" s="212">
        <v>4</v>
      </c>
      <c r="C23" s="215" t="s">
        <v>640</v>
      </c>
      <c r="D23" s="214" t="s">
        <v>589</v>
      </c>
      <c r="J23" s="221">
        <v>8</v>
      </c>
      <c r="K23" s="222"/>
      <c r="L23" s="222"/>
    </row>
    <row r="24" spans="2:12" ht="27.6">
      <c r="B24" s="212">
        <v>5</v>
      </c>
      <c r="C24" s="215" t="s">
        <v>641</v>
      </c>
      <c r="D24" s="214" t="s">
        <v>591</v>
      </c>
      <c r="J24" s="221">
        <v>9</v>
      </c>
      <c r="K24" s="222"/>
      <c r="L24" s="222"/>
    </row>
    <row r="25" spans="2:12" ht="55.2">
      <c r="B25" s="212">
        <v>6</v>
      </c>
      <c r="C25" s="215" t="s">
        <v>642</v>
      </c>
      <c r="D25" s="214" t="s">
        <v>592</v>
      </c>
      <c r="J25" s="221">
        <v>10</v>
      </c>
      <c r="K25" s="222"/>
      <c r="L25" s="222"/>
    </row>
    <row r="26" spans="2:12" ht="14.4">
      <c r="B26" s="212">
        <v>7</v>
      </c>
      <c r="C26" s="215" t="s">
        <v>643</v>
      </c>
      <c r="D26" s="214" t="s">
        <v>593</v>
      </c>
      <c r="J26" s="221">
        <v>11</v>
      </c>
      <c r="K26" s="222"/>
      <c r="L26" s="222"/>
    </row>
    <row r="27" spans="2:12" ht="55.2">
      <c r="B27" s="212">
        <v>8</v>
      </c>
      <c r="C27" s="215" t="s">
        <v>642</v>
      </c>
      <c r="D27" s="214" t="s">
        <v>592</v>
      </c>
    </row>
    <row r="28" spans="2:12" ht="87" customHeight="1">
      <c r="B28" s="212" t="s">
        <v>86</v>
      </c>
      <c r="C28" s="213" t="s">
        <v>596</v>
      </c>
      <c r="D28" s="216" t="s">
        <v>597</v>
      </c>
    </row>
    <row r="31" spans="2:12" ht="28.5" customHeight="1">
      <c r="B31" s="217"/>
      <c r="D31" s="217"/>
    </row>
    <row r="32" spans="2:12">
      <c r="B32" s="218"/>
      <c r="D32" s="218"/>
    </row>
    <row r="33" spans="2:4" ht="14.4">
      <c r="B33" s="219"/>
      <c r="D33" s="219"/>
    </row>
    <row r="34" spans="2:4" ht="14.4">
      <c r="B34" s="219"/>
      <c r="D34" s="219"/>
    </row>
    <row r="35" spans="2:4">
      <c r="B35" s="220"/>
      <c r="D35" s="210"/>
    </row>
    <row r="36" spans="2:4">
      <c r="B36" s="220"/>
      <c r="D36" s="22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L65"/>
  <sheetViews>
    <sheetView topLeftCell="A46" zoomScaleNormal="100" zoomScaleSheetLayoutView="85" workbookViewId="0">
      <selection sqref="A1:G65"/>
    </sheetView>
  </sheetViews>
  <sheetFormatPr defaultColWidth="9.109375" defaultRowHeight="13.2"/>
  <cols>
    <col min="1" max="1" width="49.33203125" style="1" customWidth="1"/>
    <col min="2" max="2" width="14.33203125" style="1" customWidth="1"/>
    <col min="3" max="3" width="9.109375" style="1"/>
    <col min="4" max="4" width="21.5546875" style="248" customWidth="1"/>
    <col min="5" max="5" width="22.109375" style="248" customWidth="1"/>
    <col min="6" max="6" width="20.44140625" style="248" customWidth="1"/>
    <col min="7" max="7" width="18.33203125" style="248" bestFit="1" customWidth="1"/>
    <col min="8" max="8" width="13.44140625" style="247" hidden="1" customWidth="1"/>
    <col min="9" max="11" width="14.5546875" style="247" hidden="1" customWidth="1"/>
    <col min="12" max="13" width="2.6640625" style="247" hidden="1" customWidth="1"/>
    <col min="14" max="15" width="14" style="247" hidden="1" customWidth="1"/>
    <col min="16" max="16" width="13.44140625" style="23" hidden="1" customWidth="1"/>
    <col min="17" max="17" width="14" style="1" bestFit="1" customWidth="1"/>
    <col min="18" max="19" width="3.109375" style="1" bestFit="1" customWidth="1"/>
    <col min="20" max="35" width="9.109375" style="1" customWidth="1"/>
    <col min="36" max="37" width="12.6640625" style="1" bestFit="1" customWidth="1"/>
    <col min="38" max="38" width="12.5546875" style="1" bestFit="1" customWidth="1"/>
    <col min="39" max="16384" width="9.109375" style="1"/>
  </cols>
  <sheetData>
    <row r="1" spans="1:38" ht="23.25" customHeight="1">
      <c r="A1" s="516" t="s">
        <v>235</v>
      </c>
      <c r="B1" s="516"/>
      <c r="C1" s="516"/>
      <c r="D1" s="516"/>
      <c r="E1" s="516"/>
      <c r="F1" s="516"/>
      <c r="G1" s="516"/>
    </row>
    <row r="2" spans="1:38" ht="27.75" customHeight="1">
      <c r="A2" s="517" t="s">
        <v>171</v>
      </c>
      <c r="B2" s="517"/>
      <c r="C2" s="517"/>
      <c r="D2" s="517"/>
      <c r="E2" s="517"/>
      <c r="F2" s="517"/>
      <c r="G2" s="517"/>
    </row>
    <row r="3" spans="1:38">
      <c r="A3" s="518" t="s">
        <v>172</v>
      </c>
      <c r="B3" s="518"/>
      <c r="C3" s="518"/>
      <c r="D3" s="518"/>
      <c r="E3" s="518"/>
      <c r="F3" s="518"/>
      <c r="G3" s="518"/>
    </row>
    <row r="4" spans="1:38" ht="18.75" customHeight="1">
      <c r="A4" s="518"/>
      <c r="B4" s="518"/>
      <c r="C4" s="518"/>
      <c r="D4" s="518"/>
      <c r="E4" s="518"/>
      <c r="F4" s="518"/>
      <c r="G4" s="518"/>
    </row>
    <row r="5" spans="1:38">
      <c r="A5" s="519" t="str">
        <f>'ngay thang'!B10</f>
        <v>Tháng 02 năm 2024/February 2024</v>
      </c>
      <c r="B5" s="519"/>
      <c r="C5" s="519"/>
      <c r="D5" s="519"/>
      <c r="E5" s="519"/>
      <c r="F5" s="519"/>
      <c r="G5" s="519"/>
    </row>
    <row r="6" spans="1:38">
      <c r="A6" s="414"/>
      <c r="B6" s="414"/>
      <c r="C6" s="414"/>
      <c r="D6" s="414"/>
      <c r="E6" s="414"/>
      <c r="F6" s="414"/>
    </row>
    <row r="7" spans="1:38" ht="30" customHeight="1">
      <c r="A7" s="413" t="s">
        <v>245</v>
      </c>
      <c r="B7" s="515" t="s">
        <v>476</v>
      </c>
      <c r="C7" s="515"/>
      <c r="D7" s="515"/>
      <c r="E7" s="515"/>
      <c r="F7" s="249"/>
      <c r="G7" s="249"/>
    </row>
    <row r="8" spans="1:38" ht="30" customHeight="1">
      <c r="A8" s="412" t="s">
        <v>244</v>
      </c>
      <c r="B8" s="514" t="s">
        <v>246</v>
      </c>
      <c r="C8" s="514"/>
      <c r="D8" s="514"/>
      <c r="E8" s="514"/>
      <c r="F8" s="250"/>
      <c r="G8" s="250"/>
    </row>
    <row r="9" spans="1:38" ht="30" customHeight="1">
      <c r="A9" s="413" t="s">
        <v>247</v>
      </c>
      <c r="B9" s="515" t="s">
        <v>646</v>
      </c>
      <c r="C9" s="515"/>
      <c r="D9" s="515"/>
      <c r="E9" s="515"/>
      <c r="F9" s="249"/>
      <c r="G9" s="249"/>
    </row>
    <row r="10" spans="1:38" ht="30" customHeight="1">
      <c r="A10" s="412" t="s">
        <v>248</v>
      </c>
      <c r="B10" s="514" t="str">
        <f>'ngay thang'!B14</f>
        <v>Ngày 01 tháng 03 năm 2024
01 Mar 2024</v>
      </c>
      <c r="C10" s="514"/>
      <c r="D10" s="514"/>
      <c r="E10" s="514"/>
      <c r="F10" s="250"/>
      <c r="G10" s="250"/>
    </row>
    <row r="12" spans="1:38" ht="33.75" customHeight="1">
      <c r="A12" s="512" t="s">
        <v>173</v>
      </c>
      <c r="B12" s="512" t="s">
        <v>174</v>
      </c>
      <c r="C12" s="512" t="s">
        <v>175</v>
      </c>
      <c r="D12" s="510" t="s">
        <v>658</v>
      </c>
      <c r="E12" s="511"/>
      <c r="F12" s="510" t="s">
        <v>647</v>
      </c>
      <c r="G12" s="511"/>
    </row>
    <row r="13" spans="1:38" ht="53.25" customHeight="1">
      <c r="A13" s="513"/>
      <c r="B13" s="513"/>
      <c r="C13" s="513"/>
      <c r="D13" s="251" t="s">
        <v>308</v>
      </c>
      <c r="E13" s="251" t="s">
        <v>309</v>
      </c>
      <c r="F13" s="251" t="s">
        <v>310</v>
      </c>
      <c r="G13" s="251" t="s">
        <v>311</v>
      </c>
      <c r="Q13" s="252"/>
      <c r="R13" s="252"/>
      <c r="S13" s="252"/>
    </row>
    <row r="14" spans="1:38" ht="26.4">
      <c r="A14" s="253" t="s">
        <v>312</v>
      </c>
      <c r="B14" s="223" t="s">
        <v>16</v>
      </c>
      <c r="C14" s="223"/>
      <c r="D14" s="504">
        <v>2776448506</v>
      </c>
      <c r="E14" s="504">
        <v>2263843738</v>
      </c>
      <c r="F14" s="504">
        <v>-4973889039</v>
      </c>
      <c r="G14" s="504">
        <v>-1860415266</v>
      </c>
      <c r="H14" s="359">
        <v>-1216099493</v>
      </c>
      <c r="I14" s="359">
        <v>-840514294</v>
      </c>
      <c r="J14" s="265">
        <f>H14-F14</f>
        <v>3757789546</v>
      </c>
      <c r="K14" s="265">
        <f>I14-G14</f>
        <v>1019900972</v>
      </c>
      <c r="L14" s="265"/>
      <c r="M14" s="265"/>
      <c r="N14" s="265"/>
      <c r="O14" s="265"/>
      <c r="P14" s="254"/>
      <c r="Q14" s="255"/>
      <c r="AJ14" s="411"/>
      <c r="AK14" s="411"/>
      <c r="AL14" s="252"/>
    </row>
    <row r="15" spans="1:38" ht="26.4">
      <c r="A15" s="256" t="s">
        <v>313</v>
      </c>
      <c r="B15" s="223" t="s">
        <v>17</v>
      </c>
      <c r="C15" s="223"/>
      <c r="D15" s="500"/>
      <c r="E15" s="500">
        <v>303029500</v>
      </c>
      <c r="F15" s="500"/>
      <c r="G15" s="500"/>
      <c r="H15" s="359">
        <v>12000000</v>
      </c>
      <c r="I15" s="265">
        <v>12000000</v>
      </c>
      <c r="J15" s="265">
        <f t="shared" ref="J15:J49" si="0">H15-F15</f>
        <v>12000000</v>
      </c>
      <c r="K15" s="265">
        <f t="shared" ref="K15:K49" si="1">I15-G15</f>
        <v>12000000</v>
      </c>
      <c r="L15" s="265"/>
      <c r="M15" s="265"/>
      <c r="N15" s="265"/>
      <c r="O15" s="265"/>
      <c r="P15" s="254"/>
      <c r="Q15" s="255"/>
    </row>
    <row r="16" spans="1:38" ht="26.4">
      <c r="A16" s="256" t="s">
        <v>314</v>
      </c>
      <c r="B16" s="223" t="s">
        <v>18</v>
      </c>
      <c r="C16" s="223"/>
      <c r="D16" s="500">
        <v>1083656</v>
      </c>
      <c r="E16" s="500">
        <v>1961038</v>
      </c>
      <c r="F16" s="500">
        <v>35005961</v>
      </c>
      <c r="G16" s="500">
        <v>88695734</v>
      </c>
      <c r="H16" s="359">
        <v>116697507</v>
      </c>
      <c r="I16" s="265">
        <v>190650706</v>
      </c>
      <c r="J16" s="265">
        <f t="shared" si="0"/>
        <v>81691546</v>
      </c>
      <c r="K16" s="265">
        <f t="shared" si="1"/>
        <v>101954972</v>
      </c>
      <c r="L16" s="265"/>
      <c r="M16" s="265"/>
      <c r="N16" s="265"/>
      <c r="O16" s="265"/>
      <c r="P16" s="254"/>
      <c r="Q16" s="255"/>
      <c r="AJ16" s="411"/>
      <c r="AK16" s="411"/>
    </row>
    <row r="17" spans="1:37" ht="26.4">
      <c r="A17" s="256" t="s">
        <v>315</v>
      </c>
      <c r="B17" s="223" t="s">
        <v>27</v>
      </c>
      <c r="C17" s="223"/>
      <c r="D17" s="500">
        <v>-252786745</v>
      </c>
      <c r="E17" s="500">
        <v>-278384883</v>
      </c>
      <c r="F17" s="500">
        <v>-800882115</v>
      </c>
      <c r="G17" s="500">
        <v>-1105120441</v>
      </c>
      <c r="H17" s="359">
        <v>-708220776</v>
      </c>
      <c r="I17" s="265">
        <v>-1184220776</v>
      </c>
      <c r="J17" s="265">
        <f t="shared" si="0"/>
        <v>92661339</v>
      </c>
      <c r="K17" s="265">
        <f t="shared" si="1"/>
        <v>-79100335</v>
      </c>
      <c r="L17" s="265"/>
      <c r="M17" s="265"/>
      <c r="N17" s="265"/>
      <c r="O17" s="265"/>
      <c r="P17" s="254"/>
      <c r="Q17" s="255"/>
      <c r="AJ17" s="411"/>
      <c r="AK17" s="411"/>
    </row>
    <row r="18" spans="1:37" ht="43.5" customHeight="1">
      <c r="A18" s="256" t="s">
        <v>316</v>
      </c>
      <c r="B18" s="223" t="s">
        <v>28</v>
      </c>
      <c r="C18" s="223"/>
      <c r="D18" s="500">
        <v>3028151595</v>
      </c>
      <c r="E18" s="500">
        <v>2237238083</v>
      </c>
      <c r="F18" s="500">
        <v>-4208012885</v>
      </c>
      <c r="G18" s="500">
        <v>-843990559</v>
      </c>
      <c r="H18" s="359">
        <v>-636576224</v>
      </c>
      <c r="I18" s="359">
        <v>141055776</v>
      </c>
      <c r="J18" s="265">
        <f t="shared" si="0"/>
        <v>3571436661</v>
      </c>
      <c r="K18" s="265">
        <f t="shared" si="1"/>
        <v>985046335</v>
      </c>
      <c r="L18" s="265"/>
      <c r="M18" s="265"/>
      <c r="N18" s="265"/>
      <c r="O18" s="265"/>
      <c r="P18" s="254"/>
      <c r="Q18" s="255"/>
      <c r="AJ18" s="411"/>
      <c r="AK18" s="411"/>
    </row>
    <row r="19" spans="1:37" ht="26.4">
      <c r="A19" s="256" t="s">
        <v>317</v>
      </c>
      <c r="B19" s="223" t="s">
        <v>29</v>
      </c>
      <c r="C19" s="223"/>
      <c r="D19" s="500"/>
      <c r="E19" s="500"/>
      <c r="F19" s="500"/>
      <c r="G19" s="500"/>
      <c r="J19" s="265">
        <f t="shared" si="0"/>
        <v>0</v>
      </c>
      <c r="K19" s="265">
        <f t="shared" si="1"/>
        <v>0</v>
      </c>
      <c r="L19" s="265"/>
      <c r="M19" s="265"/>
      <c r="N19" s="265"/>
      <c r="O19" s="265"/>
      <c r="P19" s="254"/>
      <c r="Q19" s="255"/>
    </row>
    <row r="20" spans="1:37" ht="40.5" customHeight="1">
      <c r="A20" s="256" t="s">
        <v>318</v>
      </c>
      <c r="B20" s="223" t="s">
        <v>30</v>
      </c>
      <c r="C20" s="223"/>
      <c r="D20" s="500"/>
      <c r="E20" s="500"/>
      <c r="F20" s="500"/>
      <c r="G20" s="500"/>
      <c r="J20" s="265">
        <f t="shared" si="0"/>
        <v>0</v>
      </c>
      <c r="K20" s="265">
        <f t="shared" si="1"/>
        <v>0</v>
      </c>
      <c r="L20" s="265"/>
      <c r="M20" s="265"/>
      <c r="N20" s="265"/>
      <c r="O20" s="265"/>
      <c r="P20" s="254"/>
      <c r="Q20" s="255"/>
    </row>
    <row r="21" spans="1:37" ht="26.4">
      <c r="A21" s="256" t="s">
        <v>319</v>
      </c>
      <c r="B21" s="223" t="s">
        <v>31</v>
      </c>
      <c r="C21" s="223"/>
      <c r="D21" s="500"/>
      <c r="E21" s="500"/>
      <c r="F21" s="500"/>
      <c r="G21" s="500"/>
      <c r="J21" s="265">
        <f t="shared" si="0"/>
        <v>0</v>
      </c>
      <c r="K21" s="265">
        <f t="shared" si="1"/>
        <v>0</v>
      </c>
      <c r="L21" s="265"/>
      <c r="M21" s="265"/>
      <c r="N21" s="265"/>
      <c r="O21" s="265"/>
      <c r="P21" s="254"/>
      <c r="Q21" s="255"/>
    </row>
    <row r="22" spans="1:37" ht="66">
      <c r="A22" s="256" t="s">
        <v>320</v>
      </c>
      <c r="B22" s="223" t="s">
        <v>32</v>
      </c>
      <c r="C22" s="223"/>
      <c r="D22" s="500"/>
      <c r="E22" s="500"/>
      <c r="F22" s="500"/>
      <c r="G22" s="500"/>
      <c r="J22" s="265">
        <f t="shared" si="0"/>
        <v>0</v>
      </c>
      <c r="K22" s="265">
        <f t="shared" si="1"/>
        <v>0</v>
      </c>
      <c r="L22" s="265"/>
      <c r="M22" s="265"/>
      <c r="N22" s="265"/>
      <c r="O22" s="265"/>
      <c r="P22" s="254"/>
      <c r="Q22" s="255"/>
    </row>
    <row r="23" spans="1:37" ht="26.4">
      <c r="A23" s="253" t="s">
        <v>321</v>
      </c>
      <c r="B23" s="223" t="s">
        <v>26</v>
      </c>
      <c r="C23" s="223"/>
      <c r="D23" s="504">
        <v>22260230</v>
      </c>
      <c r="E23" s="504">
        <v>46421444</v>
      </c>
      <c r="F23" s="504">
        <v>43540361</v>
      </c>
      <c r="G23" s="504">
        <v>78068742</v>
      </c>
      <c r="H23" s="359">
        <v>70012100</v>
      </c>
      <c r="I23" s="359">
        <v>94801782</v>
      </c>
      <c r="J23" s="265">
        <f t="shared" si="0"/>
        <v>26471739</v>
      </c>
      <c r="K23" s="265">
        <f t="shared" si="1"/>
        <v>16733040</v>
      </c>
      <c r="L23" s="265"/>
      <c r="M23" s="265"/>
      <c r="N23" s="265"/>
      <c r="O23" s="265"/>
      <c r="P23" s="254"/>
      <c r="Q23" s="255"/>
      <c r="AJ23" s="411"/>
      <c r="AK23" s="411"/>
    </row>
    <row r="24" spans="1:37" ht="26.4">
      <c r="A24" s="256" t="s">
        <v>322</v>
      </c>
      <c r="B24" s="223" t="s">
        <v>25</v>
      </c>
      <c r="C24" s="223"/>
      <c r="D24" s="398">
        <v>22260230</v>
      </c>
      <c r="E24" s="398">
        <v>46421444</v>
      </c>
      <c r="F24" s="398">
        <v>43540361</v>
      </c>
      <c r="G24" s="398">
        <v>78068742</v>
      </c>
      <c r="H24" s="359">
        <v>70012100</v>
      </c>
      <c r="I24" s="359">
        <v>94801782</v>
      </c>
      <c r="J24" s="265">
        <f t="shared" si="0"/>
        <v>26471739</v>
      </c>
      <c r="K24" s="265">
        <f t="shared" si="1"/>
        <v>16733040</v>
      </c>
      <c r="L24" s="265"/>
      <c r="M24" s="265"/>
      <c r="N24" s="265"/>
      <c r="O24" s="265"/>
      <c r="P24" s="254"/>
      <c r="Q24" s="255"/>
      <c r="AJ24" s="411"/>
      <c r="AK24" s="411"/>
    </row>
    <row r="25" spans="1:37" ht="52.8">
      <c r="A25" s="256" t="s">
        <v>323</v>
      </c>
      <c r="B25" s="223" t="s">
        <v>24</v>
      </c>
      <c r="C25" s="223"/>
      <c r="D25" s="500"/>
      <c r="E25" s="500"/>
      <c r="F25" s="500"/>
      <c r="G25" s="500"/>
      <c r="J25" s="265">
        <f t="shared" si="0"/>
        <v>0</v>
      </c>
      <c r="K25" s="265">
        <f t="shared" si="1"/>
        <v>0</v>
      </c>
      <c r="L25" s="265"/>
      <c r="M25" s="265"/>
      <c r="N25" s="265"/>
      <c r="O25" s="265"/>
      <c r="P25" s="254"/>
      <c r="Q25" s="255"/>
    </row>
    <row r="26" spans="1:37" ht="25.5" customHeight="1">
      <c r="A26" s="256" t="s">
        <v>324</v>
      </c>
      <c r="B26" s="223" t="s">
        <v>23</v>
      </c>
      <c r="C26" s="223"/>
      <c r="D26" s="500"/>
      <c r="E26" s="500"/>
      <c r="F26" s="500"/>
      <c r="G26" s="500"/>
      <c r="J26" s="265">
        <f t="shared" si="0"/>
        <v>0</v>
      </c>
      <c r="K26" s="265">
        <f t="shared" si="1"/>
        <v>0</v>
      </c>
      <c r="L26" s="265"/>
      <c r="M26" s="265"/>
      <c r="N26" s="265"/>
      <c r="O26" s="265"/>
      <c r="P26" s="254"/>
      <c r="Q26" s="255"/>
    </row>
    <row r="27" spans="1:37" ht="52.8">
      <c r="A27" s="256" t="s">
        <v>325</v>
      </c>
      <c r="B27" s="223" t="s">
        <v>22</v>
      </c>
      <c r="C27" s="223"/>
      <c r="D27" s="500"/>
      <c r="E27" s="500"/>
      <c r="F27" s="500"/>
      <c r="G27" s="500"/>
      <c r="J27" s="265">
        <f t="shared" si="0"/>
        <v>0</v>
      </c>
      <c r="K27" s="265">
        <f t="shared" si="1"/>
        <v>0</v>
      </c>
      <c r="L27" s="265"/>
      <c r="M27" s="265"/>
      <c r="N27" s="265"/>
      <c r="O27" s="265"/>
      <c r="P27" s="254"/>
      <c r="Q27" s="255"/>
    </row>
    <row r="28" spans="1:37" ht="26.4">
      <c r="A28" s="256" t="s">
        <v>326</v>
      </c>
      <c r="B28" s="223" t="s">
        <v>33</v>
      </c>
      <c r="C28" s="223"/>
      <c r="D28" s="500"/>
      <c r="E28" s="500"/>
      <c r="F28" s="500"/>
      <c r="G28" s="500"/>
      <c r="J28" s="265">
        <f t="shared" si="0"/>
        <v>0</v>
      </c>
      <c r="K28" s="265">
        <f t="shared" si="1"/>
        <v>0</v>
      </c>
      <c r="L28" s="265"/>
      <c r="M28" s="265"/>
      <c r="N28" s="265"/>
      <c r="O28" s="265"/>
      <c r="P28" s="254"/>
      <c r="Q28" s="255"/>
    </row>
    <row r="29" spans="1:37" ht="26.4">
      <c r="A29" s="253" t="s">
        <v>327</v>
      </c>
      <c r="B29" s="224" t="s">
        <v>34</v>
      </c>
      <c r="C29" s="224"/>
      <c r="D29" s="504">
        <v>143996293</v>
      </c>
      <c r="E29" s="504">
        <v>292204493</v>
      </c>
      <c r="F29" s="504">
        <v>127384320</v>
      </c>
      <c r="G29" s="504">
        <v>260141154</v>
      </c>
      <c r="H29" s="359">
        <v>121285064</v>
      </c>
      <c r="I29" s="359">
        <v>235357225</v>
      </c>
      <c r="J29" s="265">
        <f t="shared" si="0"/>
        <v>-6099256</v>
      </c>
      <c r="K29" s="265">
        <f t="shared" si="1"/>
        <v>-24783929</v>
      </c>
      <c r="L29" s="265"/>
      <c r="M29" s="265"/>
      <c r="N29" s="265"/>
      <c r="O29" s="265"/>
      <c r="P29" s="254"/>
      <c r="Q29" s="255"/>
      <c r="AJ29" s="411"/>
      <c r="AK29" s="411"/>
    </row>
    <row r="30" spans="1:37" ht="26.4">
      <c r="A30" s="256" t="s">
        <v>328</v>
      </c>
      <c r="B30" s="223" t="s">
        <v>35</v>
      </c>
      <c r="C30" s="223"/>
      <c r="D30" s="500">
        <v>64873107</v>
      </c>
      <c r="E30" s="500">
        <v>131111550</v>
      </c>
      <c r="F30" s="500">
        <v>44856168</v>
      </c>
      <c r="G30" s="500">
        <v>96275228</v>
      </c>
      <c r="H30" s="359">
        <v>51085204</v>
      </c>
      <c r="I30" s="359">
        <v>100321154</v>
      </c>
      <c r="J30" s="265">
        <f t="shared" si="0"/>
        <v>6229036</v>
      </c>
      <c r="K30" s="265">
        <f t="shared" si="1"/>
        <v>4045926</v>
      </c>
      <c r="L30" s="265"/>
      <c r="M30" s="265"/>
      <c r="N30" s="265"/>
      <c r="O30" s="265"/>
      <c r="P30" s="254"/>
      <c r="Q30" s="255"/>
      <c r="AJ30" s="411"/>
      <c r="AK30" s="411"/>
    </row>
    <row r="31" spans="1:37" ht="26.4">
      <c r="A31" s="256" t="s">
        <v>329</v>
      </c>
      <c r="B31" s="223" t="s">
        <v>36</v>
      </c>
      <c r="C31" s="223"/>
      <c r="D31" s="500">
        <v>28903532</v>
      </c>
      <c r="E31" s="500">
        <v>60636569</v>
      </c>
      <c r="F31" s="500">
        <v>31525289</v>
      </c>
      <c r="G31" s="500">
        <v>60760510</v>
      </c>
      <c r="H31" s="359">
        <v>20404622</v>
      </c>
      <c r="I31" s="359">
        <v>40430833</v>
      </c>
      <c r="J31" s="265">
        <f t="shared" si="0"/>
        <v>-11120667</v>
      </c>
      <c r="K31" s="265">
        <f t="shared" si="1"/>
        <v>-20329677</v>
      </c>
      <c r="L31" s="265"/>
      <c r="M31" s="265"/>
      <c r="N31" s="265"/>
      <c r="O31" s="265"/>
      <c r="P31" s="254"/>
      <c r="Q31" s="255"/>
      <c r="R31" s="252">
        <v>0</v>
      </c>
      <c r="S31" s="252">
        <v>0</v>
      </c>
      <c r="AJ31" s="411"/>
      <c r="AK31" s="411"/>
    </row>
    <row r="32" spans="1:37" ht="26.4">
      <c r="A32" s="256" t="s">
        <v>330</v>
      </c>
      <c r="B32" s="223" t="s">
        <v>37</v>
      </c>
      <c r="C32" s="223"/>
      <c r="D32" s="500">
        <v>5500000</v>
      </c>
      <c r="E32" s="500">
        <v>11000000</v>
      </c>
      <c r="F32" s="500">
        <v>5500000</v>
      </c>
      <c r="G32" s="500">
        <v>11000000</v>
      </c>
      <c r="H32" s="359">
        <v>5500000</v>
      </c>
      <c r="I32" s="359">
        <v>11000000</v>
      </c>
      <c r="J32" s="265">
        <f t="shared" si="0"/>
        <v>0</v>
      </c>
      <c r="K32" s="265">
        <f t="shared" si="1"/>
        <v>0</v>
      </c>
      <c r="L32" s="265"/>
      <c r="M32" s="265"/>
      <c r="N32" s="265"/>
      <c r="O32" s="265"/>
      <c r="P32" s="254"/>
      <c r="Q32" s="255"/>
      <c r="AJ32" s="411"/>
      <c r="AK32" s="411"/>
    </row>
    <row r="33" spans="1:37" ht="26.4">
      <c r="A33" s="256" t="s">
        <v>331</v>
      </c>
      <c r="B33" s="223" t="s">
        <v>38</v>
      </c>
      <c r="C33" s="223"/>
      <c r="D33" s="500">
        <v>16500000</v>
      </c>
      <c r="E33" s="500">
        <v>33000000</v>
      </c>
      <c r="F33" s="500">
        <v>16500000</v>
      </c>
      <c r="G33" s="500">
        <v>33000000</v>
      </c>
      <c r="H33" s="359">
        <v>16500000</v>
      </c>
      <c r="I33" s="359">
        <v>33000000</v>
      </c>
      <c r="J33" s="265">
        <f t="shared" si="0"/>
        <v>0</v>
      </c>
      <c r="K33" s="265">
        <f t="shared" si="1"/>
        <v>0</v>
      </c>
      <c r="L33" s="265"/>
      <c r="M33" s="265"/>
      <c r="N33" s="265"/>
      <c r="O33" s="265"/>
      <c r="P33" s="254"/>
      <c r="Q33" s="255"/>
      <c r="AJ33" s="411"/>
      <c r="AK33" s="411"/>
    </row>
    <row r="34" spans="1:37" ht="26.4">
      <c r="A34" s="14" t="s">
        <v>332</v>
      </c>
      <c r="B34" s="223" t="s">
        <v>39</v>
      </c>
      <c r="C34" s="223"/>
      <c r="D34" s="500">
        <v>13200000</v>
      </c>
      <c r="E34" s="500">
        <v>26400000</v>
      </c>
      <c r="F34" s="500">
        <v>13200000</v>
      </c>
      <c r="G34" s="500">
        <v>26400000</v>
      </c>
      <c r="H34" s="359">
        <v>12760000</v>
      </c>
      <c r="I34" s="359">
        <v>20240000</v>
      </c>
      <c r="J34" s="265">
        <f t="shared" si="0"/>
        <v>-440000</v>
      </c>
      <c r="K34" s="265">
        <f t="shared" si="1"/>
        <v>-6160000</v>
      </c>
      <c r="L34" s="265"/>
      <c r="M34" s="265"/>
      <c r="N34" s="265"/>
      <c r="O34" s="265"/>
      <c r="P34" s="254"/>
      <c r="Q34" s="255"/>
      <c r="AJ34" s="411"/>
      <c r="AK34" s="411"/>
    </row>
    <row r="35" spans="1:37" ht="26.4">
      <c r="A35" s="256" t="s">
        <v>342</v>
      </c>
      <c r="B35" s="223">
        <v>20.6</v>
      </c>
      <c r="C35" s="223"/>
      <c r="D35" s="500">
        <v>15000000</v>
      </c>
      <c r="E35" s="500">
        <v>30000000</v>
      </c>
      <c r="F35" s="500">
        <v>15000000</v>
      </c>
      <c r="G35" s="500">
        <v>30000000</v>
      </c>
      <c r="H35" s="359">
        <v>15000000</v>
      </c>
      <c r="I35" s="359">
        <v>30000000</v>
      </c>
      <c r="J35" s="265">
        <f t="shared" si="0"/>
        <v>0</v>
      </c>
      <c r="K35" s="265">
        <f t="shared" si="1"/>
        <v>0</v>
      </c>
      <c r="L35" s="265"/>
      <c r="M35" s="265"/>
      <c r="N35" s="265"/>
      <c r="O35" s="265"/>
      <c r="P35" s="254"/>
      <c r="Q35" s="255"/>
      <c r="AJ35" s="411"/>
      <c r="AK35" s="411"/>
    </row>
    <row r="36" spans="1:37" ht="26.4">
      <c r="A36" s="256" t="s">
        <v>471</v>
      </c>
      <c r="B36" s="223">
        <v>20.7</v>
      </c>
      <c r="C36" s="223"/>
      <c r="D36" s="500"/>
      <c r="E36" s="500"/>
      <c r="F36" s="500"/>
      <c r="G36" s="500"/>
      <c r="J36" s="265">
        <f t="shared" si="0"/>
        <v>0</v>
      </c>
      <c r="K36" s="265">
        <f t="shared" si="1"/>
        <v>0</v>
      </c>
      <c r="L36" s="265"/>
      <c r="M36" s="265"/>
      <c r="N36" s="265"/>
      <c r="O36" s="265"/>
      <c r="P36" s="254"/>
      <c r="Q36" s="255"/>
    </row>
    <row r="37" spans="1:37" ht="26.25" customHeight="1">
      <c r="A37" s="256" t="s">
        <v>472</v>
      </c>
      <c r="B37" s="223">
        <v>20.8</v>
      </c>
      <c r="C37" s="223"/>
      <c r="D37" s="500"/>
      <c r="E37" s="500"/>
      <c r="F37" s="500"/>
      <c r="G37" s="500"/>
      <c r="J37" s="265">
        <f t="shared" si="0"/>
        <v>0</v>
      </c>
      <c r="K37" s="265">
        <f t="shared" si="1"/>
        <v>0</v>
      </c>
      <c r="L37" s="265"/>
      <c r="M37" s="265"/>
      <c r="N37" s="265"/>
      <c r="O37" s="265"/>
      <c r="P37" s="254"/>
      <c r="Q37" s="255"/>
    </row>
    <row r="38" spans="1:37" ht="26.4">
      <c r="A38" s="256" t="s">
        <v>473</v>
      </c>
      <c r="B38" s="223">
        <v>20.9</v>
      </c>
      <c r="C38" s="223"/>
      <c r="D38" s="500"/>
      <c r="E38" s="500"/>
      <c r="F38" s="500"/>
      <c r="G38" s="500"/>
      <c r="J38" s="265">
        <f t="shared" si="0"/>
        <v>0</v>
      </c>
      <c r="K38" s="265">
        <f t="shared" si="1"/>
        <v>0</v>
      </c>
      <c r="L38" s="265"/>
      <c r="M38" s="265"/>
      <c r="N38" s="265"/>
      <c r="O38" s="265"/>
      <c r="P38" s="254"/>
      <c r="Q38" s="255"/>
    </row>
    <row r="39" spans="1:37" ht="26.4">
      <c r="A39" s="256" t="s">
        <v>474</v>
      </c>
      <c r="B39" s="257">
        <v>20.100000000000001</v>
      </c>
      <c r="C39" s="223"/>
      <c r="D39" s="500">
        <v>19654</v>
      </c>
      <c r="E39" s="500">
        <v>56374</v>
      </c>
      <c r="F39" s="500">
        <v>802863</v>
      </c>
      <c r="G39" s="500">
        <v>2705416</v>
      </c>
      <c r="H39" s="359">
        <v>35238</v>
      </c>
      <c r="I39" s="359">
        <v>365238</v>
      </c>
      <c r="J39" s="265">
        <f t="shared" si="0"/>
        <v>-767625</v>
      </c>
      <c r="K39" s="265">
        <f t="shared" si="1"/>
        <v>-2340178</v>
      </c>
      <c r="L39" s="265"/>
      <c r="M39" s="265"/>
      <c r="N39" s="265"/>
      <c r="O39" s="265"/>
      <c r="P39" s="254"/>
      <c r="Q39" s="255"/>
      <c r="AJ39" s="411"/>
      <c r="AK39" s="411"/>
    </row>
    <row r="40" spans="1:37" ht="38.25" customHeight="1">
      <c r="A40" s="253" t="s">
        <v>333</v>
      </c>
      <c r="B40" s="258" t="s">
        <v>40</v>
      </c>
      <c r="C40" s="224"/>
      <c r="D40" s="504">
        <v>2610191983</v>
      </c>
      <c r="E40" s="504">
        <v>1925217801</v>
      </c>
      <c r="F40" s="504">
        <v>-5144813720</v>
      </c>
      <c r="G40" s="504">
        <v>-2198625162</v>
      </c>
      <c r="H40" s="359">
        <v>-1407396657</v>
      </c>
      <c r="I40" s="359">
        <v>-1170673301</v>
      </c>
      <c r="J40" s="265">
        <f t="shared" si="0"/>
        <v>3737417063</v>
      </c>
      <c r="K40" s="265">
        <f t="shared" si="1"/>
        <v>1027951861</v>
      </c>
      <c r="L40" s="265"/>
      <c r="M40" s="265"/>
      <c r="N40" s="265"/>
      <c r="O40" s="265"/>
      <c r="P40" s="254"/>
      <c r="Q40" s="255"/>
      <c r="AJ40" s="411"/>
      <c r="AK40" s="411"/>
    </row>
    <row r="41" spans="1:37" ht="25.5" customHeight="1">
      <c r="A41" s="253" t="s">
        <v>334</v>
      </c>
      <c r="B41" s="258" t="s">
        <v>41</v>
      </c>
      <c r="C41" s="224"/>
      <c r="D41" s="504"/>
      <c r="E41" s="504"/>
      <c r="F41" s="504"/>
      <c r="G41" s="504"/>
      <c r="J41" s="265">
        <f t="shared" si="0"/>
        <v>0</v>
      </c>
      <c r="K41" s="265">
        <f t="shared" si="1"/>
        <v>0</v>
      </c>
      <c r="L41" s="265"/>
      <c r="M41" s="265"/>
      <c r="N41" s="265"/>
      <c r="O41" s="265"/>
      <c r="P41" s="254"/>
      <c r="Q41" s="255"/>
    </row>
    <row r="42" spans="1:37" ht="25.5" customHeight="1">
      <c r="A42" s="256" t="s">
        <v>335</v>
      </c>
      <c r="B42" s="259" t="s">
        <v>42</v>
      </c>
      <c r="C42" s="223"/>
      <c r="D42" s="500"/>
      <c r="E42" s="500"/>
      <c r="F42" s="500"/>
      <c r="G42" s="500"/>
      <c r="J42" s="265">
        <f t="shared" si="0"/>
        <v>0</v>
      </c>
      <c r="K42" s="265">
        <f t="shared" si="1"/>
        <v>0</v>
      </c>
      <c r="L42" s="265"/>
      <c r="M42" s="265"/>
      <c r="N42" s="265"/>
      <c r="O42" s="265"/>
      <c r="P42" s="254"/>
      <c r="Q42" s="255"/>
    </row>
    <row r="43" spans="1:37" ht="25.5" customHeight="1">
      <c r="A43" s="256" t="s">
        <v>336</v>
      </c>
      <c r="B43" s="259" t="s">
        <v>43</v>
      </c>
      <c r="C43" s="223"/>
      <c r="D43" s="500"/>
      <c r="E43" s="500"/>
      <c r="F43" s="500"/>
      <c r="G43" s="500"/>
      <c r="J43" s="265">
        <f t="shared" si="0"/>
        <v>0</v>
      </c>
      <c r="K43" s="265">
        <f t="shared" si="1"/>
        <v>0</v>
      </c>
      <c r="L43" s="265"/>
      <c r="M43" s="265"/>
      <c r="N43" s="265"/>
      <c r="O43" s="265"/>
      <c r="P43" s="254"/>
      <c r="Q43" s="255"/>
    </row>
    <row r="44" spans="1:37" ht="25.5" customHeight="1">
      <c r="A44" s="253" t="s">
        <v>337</v>
      </c>
      <c r="B44" s="258" t="s">
        <v>21</v>
      </c>
      <c r="C44" s="224"/>
      <c r="D44" s="504">
        <v>2610191983</v>
      </c>
      <c r="E44" s="504">
        <v>1925217801</v>
      </c>
      <c r="F44" s="504">
        <v>-5144813720</v>
      </c>
      <c r="G44" s="504">
        <v>-2198625162</v>
      </c>
      <c r="H44" s="359">
        <v>-1407396657</v>
      </c>
      <c r="I44" s="359">
        <v>-1170673301</v>
      </c>
      <c r="J44" s="265">
        <f t="shared" si="0"/>
        <v>3737417063</v>
      </c>
      <c r="K44" s="265">
        <f t="shared" si="1"/>
        <v>1027951861</v>
      </c>
      <c r="L44" s="265"/>
      <c r="M44" s="265"/>
      <c r="N44" s="265"/>
      <c r="O44" s="265"/>
      <c r="P44" s="254"/>
      <c r="Q44" s="255"/>
      <c r="AJ44" s="411"/>
      <c r="AK44" s="411"/>
    </row>
    <row r="45" spans="1:37" ht="26.4">
      <c r="A45" s="256" t="s">
        <v>338</v>
      </c>
      <c r="B45" s="259" t="s">
        <v>20</v>
      </c>
      <c r="C45" s="223"/>
      <c r="D45" s="500">
        <v>-417959612</v>
      </c>
      <c r="E45" s="500">
        <v>-312020282</v>
      </c>
      <c r="F45" s="500">
        <v>-936800835</v>
      </c>
      <c r="G45" s="500">
        <v>-1354634603</v>
      </c>
      <c r="H45" s="359">
        <v>-770820433</v>
      </c>
      <c r="I45" s="359">
        <v>-1311729077</v>
      </c>
      <c r="J45" s="265">
        <f t="shared" si="0"/>
        <v>165980402</v>
      </c>
      <c r="K45" s="265">
        <f t="shared" si="1"/>
        <v>42905526</v>
      </c>
      <c r="L45" s="265"/>
      <c r="M45" s="265"/>
      <c r="N45" s="265"/>
      <c r="O45" s="265"/>
      <c r="P45" s="254"/>
      <c r="Q45" s="255"/>
      <c r="AJ45" s="411"/>
      <c r="AK45" s="411"/>
    </row>
    <row r="46" spans="1:37" ht="26.4">
      <c r="A46" s="256" t="s">
        <v>339</v>
      </c>
      <c r="B46" s="259" t="s">
        <v>19</v>
      </c>
      <c r="C46" s="223"/>
      <c r="D46" s="500">
        <v>3028151595</v>
      </c>
      <c r="E46" s="500">
        <v>2237238083</v>
      </c>
      <c r="F46" s="500">
        <v>-4208012885</v>
      </c>
      <c r="G46" s="500">
        <v>-843990559</v>
      </c>
      <c r="H46" s="359">
        <v>-636576224</v>
      </c>
      <c r="I46" s="359">
        <v>141055776</v>
      </c>
      <c r="J46" s="265">
        <f t="shared" si="0"/>
        <v>3571436661</v>
      </c>
      <c r="K46" s="265">
        <f t="shared" si="1"/>
        <v>985046335</v>
      </c>
      <c r="L46" s="265"/>
      <c r="M46" s="265"/>
      <c r="N46" s="265"/>
      <c r="O46" s="265"/>
      <c r="P46" s="254"/>
      <c r="Q46" s="255"/>
      <c r="AJ46" s="411"/>
      <c r="AK46" s="411"/>
    </row>
    <row r="47" spans="1:37" ht="25.5" customHeight="1">
      <c r="A47" s="253" t="s">
        <v>340</v>
      </c>
      <c r="B47" s="258" t="s">
        <v>44</v>
      </c>
      <c r="C47" s="224"/>
      <c r="D47" s="504"/>
      <c r="E47" s="504"/>
      <c r="F47" s="504"/>
      <c r="G47" s="504"/>
      <c r="J47" s="265">
        <f t="shared" si="0"/>
        <v>0</v>
      </c>
      <c r="K47" s="265">
        <f t="shared" si="1"/>
        <v>0</v>
      </c>
      <c r="L47" s="265"/>
      <c r="M47" s="265"/>
      <c r="N47" s="265"/>
      <c r="O47" s="265"/>
      <c r="P47" s="254"/>
      <c r="Q47" s="255"/>
    </row>
    <row r="48" spans="1:37" ht="25.5" customHeight="1">
      <c r="A48" s="253" t="s">
        <v>341</v>
      </c>
      <c r="B48" s="258" t="s">
        <v>45</v>
      </c>
      <c r="C48" s="224"/>
      <c r="D48" s="504">
        <v>2610191983</v>
      </c>
      <c r="E48" s="504">
        <v>1925217801</v>
      </c>
      <c r="F48" s="504">
        <v>-5144813720</v>
      </c>
      <c r="G48" s="504">
        <v>-2198625162</v>
      </c>
      <c r="H48" s="359">
        <v>-1407396657</v>
      </c>
      <c r="I48" s="359">
        <v>-1170673301</v>
      </c>
      <c r="J48" s="265">
        <f t="shared" si="0"/>
        <v>3737417063</v>
      </c>
      <c r="K48" s="265">
        <f t="shared" si="1"/>
        <v>1027951861</v>
      </c>
      <c r="L48" s="265"/>
      <c r="M48" s="265"/>
      <c r="N48" s="265"/>
      <c r="O48" s="265"/>
      <c r="P48" s="254"/>
      <c r="Q48" s="255"/>
      <c r="AJ48" s="411"/>
      <c r="AK48" s="411"/>
    </row>
    <row r="49" spans="1:17">
      <c r="A49" s="251"/>
      <c r="B49" s="251"/>
      <c r="C49" s="251"/>
      <c r="D49" s="251"/>
      <c r="E49" s="251"/>
      <c r="F49" s="251"/>
      <c r="G49" s="251"/>
      <c r="J49" s="265">
        <f t="shared" si="0"/>
        <v>0</v>
      </c>
      <c r="K49" s="265">
        <f t="shared" si="1"/>
        <v>0</v>
      </c>
      <c r="L49" s="265">
        <f t="shared" ref="L49" si="2">D49-H49</f>
        <v>0</v>
      </c>
      <c r="M49" s="265">
        <f t="shared" ref="M49" si="3">E49-I49</f>
        <v>0</v>
      </c>
      <c r="N49" s="265"/>
      <c r="O49" s="265"/>
      <c r="P49" s="254"/>
      <c r="Q49" s="255"/>
    </row>
    <row r="51" spans="1:17" s="262" customFormat="1" ht="13.8">
      <c r="A51" s="24" t="s">
        <v>176</v>
      </c>
      <c r="B51" s="260"/>
      <c r="C51" s="25"/>
      <c r="D51" s="25"/>
      <c r="E51" s="26" t="s">
        <v>177</v>
      </c>
      <c r="F51" s="261"/>
      <c r="G51" s="261"/>
      <c r="H51" s="247"/>
      <c r="I51" s="247"/>
      <c r="J51" s="247"/>
      <c r="K51" s="247"/>
      <c r="L51" s="247"/>
      <c r="M51" s="247"/>
      <c r="N51" s="247"/>
      <c r="O51" s="247"/>
      <c r="P51" s="23"/>
    </row>
    <row r="52" spans="1:17" s="262" customFormat="1" ht="13.8">
      <c r="A52" s="260" t="s">
        <v>178</v>
      </c>
      <c r="B52" s="260"/>
      <c r="C52" s="25"/>
      <c r="D52" s="25"/>
      <c r="E52" s="25" t="s">
        <v>179</v>
      </c>
      <c r="F52" s="261"/>
      <c r="G52" s="261"/>
      <c r="H52" s="247"/>
      <c r="I52" s="247"/>
      <c r="J52" s="247"/>
      <c r="K52" s="247"/>
      <c r="L52" s="247"/>
      <c r="M52" s="247"/>
      <c r="N52" s="247"/>
      <c r="O52" s="247"/>
      <c r="P52" s="23"/>
    </row>
    <row r="53" spans="1:17" s="262" customFormat="1" ht="13.8">
      <c r="A53" s="260"/>
      <c r="B53" s="260"/>
      <c r="C53" s="25"/>
      <c r="D53" s="25"/>
      <c r="E53" s="25"/>
      <c r="F53" s="261"/>
      <c r="G53" s="261"/>
      <c r="H53" s="247"/>
      <c r="I53" s="247"/>
      <c r="J53" s="247"/>
      <c r="K53" s="247"/>
      <c r="L53" s="247"/>
      <c r="M53" s="247"/>
      <c r="N53" s="247"/>
      <c r="O53" s="247"/>
      <c r="P53" s="23"/>
    </row>
    <row r="54" spans="1:17" s="262" customFormat="1" ht="13.8">
      <c r="A54" s="260"/>
      <c r="B54" s="260"/>
      <c r="C54" s="25"/>
      <c r="D54" s="25"/>
      <c r="E54" s="25"/>
      <c r="F54" s="261"/>
      <c r="G54" s="261"/>
      <c r="H54" s="247"/>
      <c r="I54" s="247"/>
      <c r="J54" s="247"/>
      <c r="K54" s="247"/>
      <c r="L54" s="247"/>
      <c r="M54" s="247"/>
      <c r="N54" s="247"/>
      <c r="O54" s="247"/>
      <c r="P54" s="23"/>
    </row>
    <row r="55" spans="1:17" s="262" customFormat="1" ht="13.8">
      <c r="A55" s="260"/>
      <c r="B55" s="260"/>
      <c r="C55" s="25"/>
      <c r="D55" s="25"/>
      <c r="E55" s="25"/>
      <c r="F55" s="261"/>
      <c r="G55" s="261"/>
      <c r="H55" s="247"/>
      <c r="I55" s="247"/>
      <c r="J55" s="247"/>
      <c r="K55" s="247"/>
      <c r="L55" s="247"/>
      <c r="M55" s="247"/>
      <c r="N55" s="247"/>
      <c r="O55" s="247"/>
      <c r="P55" s="23"/>
    </row>
    <row r="56" spans="1:17" s="262" customFormat="1" ht="13.8">
      <c r="A56" s="260"/>
      <c r="B56" s="260"/>
      <c r="C56" s="25"/>
      <c r="D56" s="25"/>
      <c r="E56" s="25"/>
      <c r="F56" s="261"/>
      <c r="G56" s="261"/>
      <c r="H56" s="247"/>
      <c r="I56" s="247"/>
      <c r="J56" s="247"/>
      <c r="K56" s="247"/>
      <c r="L56" s="247"/>
      <c r="M56" s="247"/>
      <c r="N56" s="247"/>
      <c r="O56" s="247"/>
      <c r="P56" s="23"/>
    </row>
    <row r="57" spans="1:17" s="262" customFormat="1" ht="13.8">
      <c r="A57" s="260"/>
      <c r="B57" s="260"/>
      <c r="C57" s="25"/>
      <c r="D57" s="25"/>
      <c r="E57" s="25"/>
      <c r="F57" s="261"/>
      <c r="G57" s="261"/>
      <c r="H57" s="247"/>
      <c r="I57" s="247"/>
      <c r="J57" s="247"/>
      <c r="K57" s="247"/>
      <c r="L57" s="247"/>
      <c r="M57" s="247"/>
      <c r="N57" s="247"/>
      <c r="O57" s="247"/>
      <c r="P57" s="23"/>
    </row>
    <row r="58" spans="1:17" s="262" customFormat="1" ht="13.8">
      <c r="A58" s="260"/>
      <c r="B58" s="260"/>
      <c r="C58" s="25"/>
      <c r="D58" s="25"/>
      <c r="E58" s="25"/>
      <c r="F58" s="261"/>
      <c r="G58" s="261"/>
      <c r="H58" s="247"/>
      <c r="I58" s="247"/>
      <c r="J58" s="247"/>
      <c r="K58" s="247"/>
      <c r="L58" s="247"/>
      <c r="M58" s="247"/>
      <c r="N58" s="247"/>
      <c r="O58" s="247"/>
      <c r="P58" s="23"/>
    </row>
    <row r="59" spans="1:17" s="262" customFormat="1" ht="13.8">
      <c r="A59" s="260"/>
      <c r="B59" s="260"/>
      <c r="C59" s="25"/>
      <c r="D59" s="25"/>
      <c r="E59" s="25"/>
      <c r="F59" s="261"/>
      <c r="G59" s="261"/>
      <c r="H59" s="247"/>
      <c r="I59" s="247"/>
      <c r="J59" s="247"/>
      <c r="K59" s="247"/>
      <c r="L59" s="247"/>
      <c r="M59" s="247"/>
      <c r="N59" s="247"/>
      <c r="O59" s="247"/>
      <c r="P59" s="23"/>
    </row>
    <row r="60" spans="1:17" s="262" customFormat="1" ht="13.8">
      <c r="A60" s="260"/>
      <c r="B60" s="260"/>
      <c r="C60" s="25"/>
      <c r="D60" s="25"/>
      <c r="E60" s="25"/>
      <c r="F60" s="261"/>
      <c r="G60" s="261"/>
      <c r="H60" s="247"/>
      <c r="I60" s="247"/>
      <c r="J60" s="247"/>
      <c r="K60" s="247"/>
      <c r="L60" s="247"/>
      <c r="M60" s="247"/>
      <c r="N60" s="247"/>
      <c r="O60" s="247"/>
      <c r="P60" s="23"/>
    </row>
    <row r="61" spans="1:17" s="262" customFormat="1" ht="13.8">
      <c r="A61" s="27"/>
      <c r="B61" s="27"/>
      <c r="C61" s="25"/>
      <c r="D61" s="25"/>
      <c r="E61" s="28"/>
      <c r="F61" s="263"/>
      <c r="G61" s="261"/>
      <c r="H61" s="247"/>
      <c r="I61" s="247"/>
      <c r="J61" s="247"/>
      <c r="K61" s="247"/>
      <c r="L61" s="247"/>
      <c r="M61" s="247"/>
      <c r="N61" s="247"/>
      <c r="O61" s="247"/>
      <c r="P61" s="23"/>
    </row>
    <row r="62" spans="1:17" s="262" customFormat="1" ht="13.8">
      <c r="A62" s="24" t="s">
        <v>239</v>
      </c>
      <c r="B62" s="260"/>
      <c r="C62" s="25"/>
      <c r="D62" s="25"/>
      <c r="E62" s="26" t="s">
        <v>477</v>
      </c>
      <c r="F62" s="261"/>
      <c r="G62" s="261"/>
      <c r="H62" s="247"/>
      <c r="I62" s="247"/>
      <c r="J62" s="247"/>
      <c r="K62" s="247"/>
      <c r="L62" s="247"/>
      <c r="M62" s="247"/>
      <c r="N62" s="247"/>
      <c r="O62" s="247"/>
      <c r="P62" s="23"/>
    </row>
    <row r="63" spans="1:17" s="262" customFormat="1" ht="13.8">
      <c r="A63" s="24" t="s">
        <v>631</v>
      </c>
      <c r="B63" s="260"/>
      <c r="C63" s="25"/>
      <c r="D63" s="25"/>
      <c r="E63" s="26"/>
      <c r="F63" s="261"/>
      <c r="G63" s="261"/>
      <c r="H63" s="247"/>
      <c r="I63" s="247"/>
      <c r="J63" s="247"/>
      <c r="K63" s="247"/>
      <c r="L63" s="247"/>
      <c r="M63" s="247"/>
      <c r="N63" s="247"/>
      <c r="O63" s="247"/>
      <c r="P63" s="23"/>
    </row>
    <row r="64" spans="1:17" s="262" customFormat="1" ht="13.8">
      <c r="A64" s="1" t="s">
        <v>240</v>
      </c>
      <c r="B64" s="260"/>
      <c r="C64" s="25"/>
      <c r="D64" s="25"/>
      <c r="E64" s="25"/>
      <c r="F64" s="261"/>
      <c r="G64" s="261"/>
      <c r="H64" s="247"/>
      <c r="I64" s="247"/>
      <c r="J64" s="247"/>
      <c r="K64" s="247"/>
      <c r="L64" s="247"/>
      <c r="M64" s="247"/>
      <c r="N64" s="247"/>
      <c r="O64" s="247"/>
      <c r="P64" s="23"/>
    </row>
    <row r="65" spans="1:7">
      <c r="A65" s="248"/>
      <c r="B65" s="248"/>
      <c r="D65" s="1"/>
      <c r="E65" s="264"/>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topLeftCell="A61" zoomScale="90" zoomScaleNormal="100" zoomScaleSheetLayoutView="90" workbookViewId="0">
      <selection sqref="A1:E80"/>
    </sheetView>
  </sheetViews>
  <sheetFormatPr defaultColWidth="9.109375" defaultRowHeight="13.2"/>
  <cols>
    <col min="1" max="1" width="56" style="23" customWidth="1"/>
    <col min="2" max="2" width="10.33203125" style="23" customWidth="1"/>
    <col min="3" max="3" width="13.44140625" style="23" customWidth="1"/>
    <col min="4" max="4" width="29.88671875" style="23" customWidth="1"/>
    <col min="5" max="5" width="31.33203125" style="23" customWidth="1"/>
    <col min="6" max="6" width="24.5546875" style="266" customWidth="1"/>
    <col min="7" max="7" width="32.5546875" style="23" customWidth="1"/>
    <col min="8" max="8" width="6" style="23" customWidth="1"/>
    <col min="9" max="10" width="23.88671875" style="23" bestFit="1" customWidth="1"/>
    <col min="11" max="11" width="13.5546875" style="23" bestFit="1" customWidth="1"/>
    <col min="12" max="16384" width="9.109375" style="23"/>
  </cols>
  <sheetData>
    <row r="1" spans="1:12" ht="27" customHeight="1">
      <c r="A1" s="516" t="s">
        <v>236</v>
      </c>
      <c r="B1" s="516"/>
      <c r="C1" s="516"/>
      <c r="D1" s="516"/>
      <c r="E1" s="516"/>
    </row>
    <row r="2" spans="1:12" ht="35.25" customHeight="1">
      <c r="A2" s="517" t="s">
        <v>171</v>
      </c>
      <c r="B2" s="517"/>
      <c r="C2" s="517"/>
      <c r="D2" s="517"/>
      <c r="E2" s="517"/>
    </row>
    <row r="3" spans="1:12">
      <c r="A3" s="518" t="s">
        <v>180</v>
      </c>
      <c r="B3" s="518"/>
      <c r="C3" s="518"/>
      <c r="D3" s="518"/>
      <c r="E3" s="518"/>
    </row>
    <row r="4" spans="1:12" ht="19.5" customHeight="1">
      <c r="A4" s="518"/>
      <c r="B4" s="518"/>
      <c r="C4" s="518"/>
      <c r="D4" s="518"/>
      <c r="E4" s="518"/>
    </row>
    <row r="5" spans="1:12">
      <c r="A5" s="524" t="str">
        <f>'ngay thang'!B10</f>
        <v>Tháng 02 năm 2024/February 2024</v>
      </c>
      <c r="B5" s="524"/>
      <c r="C5" s="524"/>
      <c r="D5" s="524"/>
      <c r="E5" s="524"/>
    </row>
    <row r="6" spans="1:12">
      <c r="A6" s="415"/>
      <c r="B6" s="415"/>
      <c r="C6" s="415"/>
      <c r="D6" s="415"/>
      <c r="E6" s="415"/>
    </row>
    <row r="7" spans="1:12" ht="30" customHeight="1">
      <c r="A7" s="413" t="s">
        <v>245</v>
      </c>
      <c r="B7" s="515" t="s">
        <v>476</v>
      </c>
      <c r="C7" s="515"/>
      <c r="D7" s="515"/>
      <c r="E7" s="515"/>
    </row>
    <row r="8" spans="1:12" ht="30" customHeight="1">
      <c r="A8" s="412" t="s">
        <v>244</v>
      </c>
      <c r="B8" s="514" t="s">
        <v>246</v>
      </c>
      <c r="C8" s="514"/>
      <c r="D8" s="514"/>
      <c r="E8" s="514"/>
    </row>
    <row r="9" spans="1:12" ht="30" customHeight="1">
      <c r="A9" s="413" t="s">
        <v>247</v>
      </c>
      <c r="B9" s="515" t="s">
        <v>646</v>
      </c>
      <c r="C9" s="515"/>
      <c r="D9" s="515"/>
      <c r="E9" s="515"/>
    </row>
    <row r="10" spans="1:12" ht="30" customHeight="1">
      <c r="A10" s="412" t="s">
        <v>248</v>
      </c>
      <c r="B10" s="514" t="str">
        <f>'ngay thang'!B14</f>
        <v>Ngày 01 tháng 03 năm 2024
01 Mar 2024</v>
      </c>
      <c r="C10" s="514"/>
      <c r="D10" s="514"/>
      <c r="E10" s="514"/>
    </row>
    <row r="12" spans="1:12" s="1" customFormat="1" ht="41.25" customHeight="1">
      <c r="A12" s="251" t="s">
        <v>173</v>
      </c>
      <c r="B12" s="251" t="s">
        <v>174</v>
      </c>
      <c r="C12" s="267" t="s">
        <v>175</v>
      </c>
      <c r="D12" s="267" t="str">
        <f>'ngay thang'!B16</f>
        <v>KỲ BÁO CÁO/ THIS PERIOD
29/02/2024</v>
      </c>
      <c r="E12" s="267" t="str">
        <f>'ngay thang'!C16</f>
        <v>KỲ BÁO CÁO/ THIS PERIOD
31/01/2024</v>
      </c>
      <c r="F12" s="268"/>
      <c r="G12" s="23"/>
      <c r="H12" s="23"/>
      <c r="I12" s="23"/>
      <c r="J12" s="23"/>
      <c r="K12" s="23"/>
      <c r="L12" s="23"/>
    </row>
    <row r="13" spans="1:12" s="1" customFormat="1" ht="26.4">
      <c r="A13" s="420" t="s">
        <v>350</v>
      </c>
      <c r="B13" s="421" t="s">
        <v>46</v>
      </c>
      <c r="C13" s="422"/>
      <c r="D13" s="398"/>
      <c r="E13" s="423"/>
      <c r="F13" s="268"/>
      <c r="G13" s="23"/>
      <c r="H13" s="23"/>
      <c r="I13" s="23"/>
      <c r="J13" s="23"/>
      <c r="K13" s="23"/>
      <c r="L13" s="23"/>
    </row>
    <row r="14" spans="1:12" s="1" customFormat="1" ht="26.4">
      <c r="A14" s="420" t="s">
        <v>351</v>
      </c>
      <c r="B14" s="421" t="s">
        <v>0</v>
      </c>
      <c r="C14" s="424"/>
      <c r="D14" s="423">
        <v>12082357393</v>
      </c>
      <c r="E14" s="423">
        <v>6400898294</v>
      </c>
      <c r="F14" s="269"/>
      <c r="G14" s="23"/>
      <c r="H14" s="270"/>
      <c r="I14" s="270"/>
      <c r="J14" s="23"/>
      <c r="K14" s="23"/>
      <c r="L14" s="23"/>
    </row>
    <row r="15" spans="1:12" s="1" customFormat="1" ht="26.4">
      <c r="A15" s="425" t="s">
        <v>352</v>
      </c>
      <c r="B15" s="426" t="s">
        <v>47</v>
      </c>
      <c r="C15" s="223"/>
      <c r="D15" s="398">
        <v>12082357393</v>
      </c>
      <c r="E15" s="398">
        <v>6400898294</v>
      </c>
      <c r="F15" s="269"/>
      <c r="G15" s="23"/>
      <c r="H15" s="270"/>
      <c r="I15" s="270"/>
      <c r="J15" s="23"/>
      <c r="K15" s="23"/>
      <c r="L15" s="23"/>
    </row>
    <row r="16" spans="1:12" s="1" customFormat="1" ht="26.4">
      <c r="A16" s="425" t="s">
        <v>353</v>
      </c>
      <c r="B16" s="426" t="s">
        <v>48</v>
      </c>
      <c r="C16" s="223"/>
      <c r="D16" s="398"/>
      <c r="E16" s="398"/>
      <c r="F16" s="269"/>
      <c r="G16" s="23"/>
      <c r="H16" s="270"/>
      <c r="I16" s="270"/>
      <c r="J16" s="23"/>
      <c r="K16" s="23"/>
      <c r="L16" s="23"/>
    </row>
    <row r="17" spans="1:12" s="1" customFormat="1" ht="26.4">
      <c r="A17" s="420" t="s">
        <v>354</v>
      </c>
      <c r="B17" s="421" t="s">
        <v>1</v>
      </c>
      <c r="C17" s="224"/>
      <c r="D17" s="498">
        <v>59286157350</v>
      </c>
      <c r="E17" s="498">
        <v>59358572500</v>
      </c>
      <c r="F17" s="269"/>
      <c r="G17" s="23"/>
      <c r="H17" s="270"/>
      <c r="I17" s="270"/>
      <c r="J17" s="23"/>
      <c r="K17" s="23"/>
      <c r="L17" s="23"/>
    </row>
    <row r="18" spans="1:12" s="1" customFormat="1" ht="26.4">
      <c r="A18" s="425" t="s">
        <v>355</v>
      </c>
      <c r="B18" s="426" t="s">
        <v>2</v>
      </c>
      <c r="C18" s="223"/>
      <c r="D18" s="398">
        <v>59286157350</v>
      </c>
      <c r="E18" s="398">
        <v>59358572500</v>
      </c>
      <c r="F18" s="269"/>
      <c r="G18" s="23"/>
      <c r="H18" s="270"/>
      <c r="I18" s="270"/>
      <c r="J18" s="23"/>
      <c r="K18" s="23"/>
      <c r="L18" s="23"/>
    </row>
    <row r="19" spans="1:12" s="1" customFormat="1" ht="26.4">
      <c r="A19" s="425" t="s">
        <v>287</v>
      </c>
      <c r="B19" s="426">
        <v>121.1</v>
      </c>
      <c r="C19" s="223"/>
      <c r="D19" s="398">
        <v>59286157350</v>
      </c>
      <c r="E19" s="398">
        <v>58237572500</v>
      </c>
      <c r="F19" s="269"/>
      <c r="G19" s="23"/>
      <c r="H19" s="270"/>
      <c r="I19" s="270"/>
      <c r="J19" s="23"/>
      <c r="K19" s="23"/>
      <c r="L19" s="23"/>
    </row>
    <row r="20" spans="1:12" s="1" customFormat="1" ht="26.4">
      <c r="A20" s="425" t="s">
        <v>288</v>
      </c>
      <c r="B20" s="426">
        <v>121.2</v>
      </c>
      <c r="C20" s="223"/>
      <c r="D20" s="398"/>
      <c r="E20" s="398"/>
      <c r="F20" s="269"/>
      <c r="G20" s="23"/>
      <c r="H20" s="270"/>
      <c r="I20" s="270"/>
      <c r="J20" s="23"/>
      <c r="K20" s="23"/>
      <c r="L20" s="23"/>
    </row>
    <row r="21" spans="1:12" s="1" customFormat="1" ht="26.4">
      <c r="A21" s="425" t="s">
        <v>289</v>
      </c>
      <c r="B21" s="426">
        <v>121.3</v>
      </c>
      <c r="C21" s="223"/>
      <c r="D21" s="398"/>
      <c r="E21" s="398">
        <v>1121000000</v>
      </c>
      <c r="F21" s="269"/>
      <c r="G21" s="23"/>
      <c r="H21" s="270"/>
      <c r="I21" s="270"/>
      <c r="J21" s="23"/>
      <c r="K21" s="23"/>
      <c r="L21" s="23"/>
    </row>
    <row r="22" spans="1:12" s="1" customFormat="1" ht="26.4">
      <c r="A22" s="425" t="s">
        <v>290</v>
      </c>
      <c r="B22" s="426">
        <v>121.4</v>
      </c>
      <c r="C22" s="223"/>
      <c r="D22" s="398"/>
      <c r="E22" s="398"/>
      <c r="F22" s="269"/>
      <c r="G22" s="23"/>
      <c r="H22" s="270"/>
      <c r="I22" s="270"/>
      <c r="J22" s="23"/>
      <c r="K22" s="23"/>
      <c r="L22" s="23"/>
    </row>
    <row r="23" spans="1:12" s="1" customFormat="1" ht="26.4">
      <c r="A23" s="425" t="s">
        <v>356</v>
      </c>
      <c r="B23" s="426" t="s">
        <v>49</v>
      </c>
      <c r="C23" s="427"/>
      <c r="D23" s="398"/>
      <c r="E23" s="398"/>
      <c r="F23" s="269"/>
      <c r="G23" s="23"/>
      <c r="H23" s="270"/>
      <c r="I23" s="270"/>
      <c r="J23" s="23"/>
      <c r="K23" s="23"/>
      <c r="L23" s="23"/>
    </row>
    <row r="24" spans="1:12" s="1" customFormat="1" ht="26.4">
      <c r="A24" s="420" t="s">
        <v>357</v>
      </c>
      <c r="B24" s="428" t="s">
        <v>3</v>
      </c>
      <c r="C24" s="424"/>
      <c r="D24" s="498">
        <v>2785000000</v>
      </c>
      <c r="E24" s="498">
        <v>58529500</v>
      </c>
      <c r="F24" s="269"/>
      <c r="G24" s="23"/>
      <c r="H24" s="270"/>
      <c r="I24" s="270"/>
      <c r="J24" s="23"/>
      <c r="K24" s="23"/>
      <c r="L24" s="23"/>
    </row>
    <row r="25" spans="1:12" s="1" customFormat="1" ht="26.4">
      <c r="A25" s="425" t="s">
        <v>358</v>
      </c>
      <c r="B25" s="426" t="s">
        <v>4</v>
      </c>
      <c r="C25" s="427"/>
      <c r="D25" s="398">
        <v>2785000000</v>
      </c>
      <c r="E25" s="398"/>
      <c r="F25" s="269"/>
      <c r="G25" s="23"/>
      <c r="H25" s="270"/>
      <c r="I25" s="270"/>
      <c r="J25" s="23"/>
      <c r="K25" s="23"/>
      <c r="L25" s="23"/>
    </row>
    <row r="26" spans="1:12" s="1" customFormat="1" ht="26.4">
      <c r="A26" s="425" t="s">
        <v>359</v>
      </c>
      <c r="B26" s="429" t="s">
        <v>249</v>
      </c>
      <c r="C26" s="427"/>
      <c r="D26" s="398"/>
      <c r="E26" s="398"/>
      <c r="F26" s="269"/>
      <c r="G26" s="23"/>
      <c r="H26" s="270"/>
      <c r="I26" s="270"/>
      <c r="J26" s="23"/>
      <c r="K26" s="23"/>
      <c r="L26" s="23"/>
    </row>
    <row r="27" spans="1:12" s="1" customFormat="1" ht="26.4">
      <c r="A27" s="425" t="s">
        <v>360</v>
      </c>
      <c r="B27" s="426" t="s">
        <v>50</v>
      </c>
      <c r="C27" s="223"/>
      <c r="D27" s="398"/>
      <c r="E27" s="398">
        <v>58529500</v>
      </c>
      <c r="F27" s="269"/>
      <c r="G27" s="23"/>
      <c r="H27" s="270"/>
      <c r="I27" s="270"/>
      <c r="J27" s="23"/>
      <c r="K27" s="23"/>
      <c r="L27" s="23"/>
    </row>
    <row r="28" spans="1:12" s="1" customFormat="1" ht="26.4">
      <c r="A28" s="425" t="s">
        <v>361</v>
      </c>
      <c r="B28" s="426" t="s">
        <v>51</v>
      </c>
      <c r="C28" s="223"/>
      <c r="D28" s="398"/>
      <c r="E28" s="398"/>
      <c r="F28" s="269"/>
      <c r="G28" s="23"/>
      <c r="H28" s="270"/>
      <c r="I28" s="270"/>
      <c r="J28" s="23"/>
      <c r="K28" s="23"/>
      <c r="L28" s="23"/>
    </row>
    <row r="29" spans="1:12" s="1" customFormat="1" ht="42" customHeight="1">
      <c r="A29" s="425" t="s">
        <v>362</v>
      </c>
      <c r="B29" s="426" t="s">
        <v>250</v>
      </c>
      <c r="C29" s="223"/>
      <c r="D29" s="398"/>
      <c r="E29" s="398"/>
      <c r="F29" s="269"/>
      <c r="G29" s="23"/>
      <c r="H29" s="270"/>
      <c r="I29" s="270"/>
      <c r="J29" s="23"/>
      <c r="K29" s="23"/>
      <c r="L29" s="23"/>
    </row>
    <row r="30" spans="1:12" s="1" customFormat="1" ht="26.4">
      <c r="A30" s="425" t="s">
        <v>363</v>
      </c>
      <c r="B30" s="426" t="s">
        <v>52</v>
      </c>
      <c r="C30" s="223"/>
      <c r="D30" s="398"/>
      <c r="E30" s="398">
        <v>58529500</v>
      </c>
      <c r="F30" s="269"/>
      <c r="G30" s="23"/>
      <c r="H30" s="270"/>
      <c r="I30" s="270"/>
      <c r="J30" s="23"/>
      <c r="K30" s="23"/>
      <c r="L30" s="23"/>
    </row>
    <row r="31" spans="1:12" s="1" customFormat="1" ht="26.4">
      <c r="A31" s="425" t="s">
        <v>364</v>
      </c>
      <c r="B31" s="426" t="s">
        <v>53</v>
      </c>
      <c r="C31" s="223"/>
      <c r="D31" s="398"/>
      <c r="E31" s="398"/>
      <c r="F31" s="269"/>
      <c r="G31" s="23"/>
      <c r="H31" s="270"/>
      <c r="I31" s="270"/>
      <c r="J31" s="23"/>
      <c r="K31" s="23"/>
      <c r="L31" s="23"/>
    </row>
    <row r="32" spans="1:12" s="1" customFormat="1" ht="26.4">
      <c r="A32" s="425" t="s">
        <v>365</v>
      </c>
      <c r="B32" s="426" t="s">
        <v>54</v>
      </c>
      <c r="C32" s="223"/>
      <c r="D32" s="398"/>
      <c r="E32" s="398"/>
      <c r="F32" s="269"/>
      <c r="G32" s="23"/>
      <c r="H32" s="270"/>
      <c r="I32" s="270"/>
      <c r="J32" s="23"/>
      <c r="K32" s="23"/>
      <c r="L32" s="23"/>
    </row>
    <row r="33" spans="1:12" s="1" customFormat="1" ht="26.4">
      <c r="A33" s="420" t="s">
        <v>366</v>
      </c>
      <c r="B33" s="421" t="s">
        <v>55</v>
      </c>
      <c r="C33" s="224"/>
      <c r="D33" s="499">
        <v>74153514743</v>
      </c>
      <c r="E33" s="499">
        <v>65818000294</v>
      </c>
      <c r="F33" s="269"/>
      <c r="G33" s="23"/>
      <c r="H33" s="270"/>
      <c r="I33" s="270"/>
      <c r="J33" s="23"/>
      <c r="K33" s="23"/>
      <c r="L33" s="23"/>
    </row>
    <row r="34" spans="1:12" s="1" customFormat="1" ht="26.4">
      <c r="A34" s="420" t="s">
        <v>367</v>
      </c>
      <c r="B34" s="421" t="s">
        <v>56</v>
      </c>
      <c r="C34" s="224"/>
      <c r="D34" s="398"/>
      <c r="E34" s="498"/>
      <c r="F34" s="269"/>
      <c r="G34" s="23"/>
      <c r="H34" s="270"/>
      <c r="I34" s="270"/>
      <c r="J34" s="23"/>
      <c r="K34" s="23"/>
      <c r="L34" s="23"/>
    </row>
    <row r="35" spans="1:12" s="1" customFormat="1" ht="26.4">
      <c r="A35" s="425" t="s">
        <v>368</v>
      </c>
      <c r="B35" s="426" t="s">
        <v>6</v>
      </c>
      <c r="C35" s="223"/>
      <c r="D35" s="398"/>
      <c r="E35" s="398"/>
      <c r="F35" s="269"/>
      <c r="G35" s="23"/>
      <c r="H35" s="270"/>
      <c r="I35" s="270"/>
      <c r="J35" s="23"/>
      <c r="K35" s="23"/>
      <c r="L35" s="23"/>
    </row>
    <row r="36" spans="1:12" s="1" customFormat="1" ht="26.4">
      <c r="A36" s="425" t="s">
        <v>369</v>
      </c>
      <c r="B36" s="426" t="s">
        <v>7</v>
      </c>
      <c r="C36" s="223"/>
      <c r="D36" s="398">
        <v>3183915000</v>
      </c>
      <c r="E36" s="398"/>
      <c r="F36" s="269"/>
      <c r="G36" s="23"/>
      <c r="H36" s="270"/>
      <c r="I36" s="270"/>
      <c r="J36" s="23"/>
      <c r="K36" s="23"/>
      <c r="L36" s="23"/>
    </row>
    <row r="37" spans="1:12" s="1" customFormat="1" ht="52.8">
      <c r="A37" s="425" t="s">
        <v>370</v>
      </c>
      <c r="B37" s="426" t="s">
        <v>57</v>
      </c>
      <c r="C37" s="223"/>
      <c r="D37" s="398">
        <v>5318243</v>
      </c>
      <c r="E37" s="398">
        <v>2790086</v>
      </c>
      <c r="F37" s="269">
        <v>5324244</v>
      </c>
      <c r="G37" s="270">
        <f>F37-D37</f>
        <v>6001</v>
      </c>
      <c r="H37" s="270"/>
      <c r="I37" s="270"/>
      <c r="J37" s="23"/>
      <c r="K37" s="23"/>
      <c r="L37" s="23"/>
    </row>
    <row r="38" spans="1:12" s="1" customFormat="1" ht="26.4">
      <c r="A38" s="425" t="s">
        <v>371</v>
      </c>
      <c r="B38" s="426" t="s">
        <v>8</v>
      </c>
      <c r="C38" s="223"/>
      <c r="D38" s="500">
        <v>634019</v>
      </c>
      <c r="E38" s="500">
        <v>304110</v>
      </c>
      <c r="F38" s="269"/>
      <c r="G38" s="23"/>
      <c r="H38" s="270"/>
      <c r="I38" s="270"/>
      <c r="J38" s="23"/>
      <c r="K38" s="23"/>
      <c r="L38" s="23"/>
    </row>
    <row r="39" spans="1:12" s="1" customFormat="1" ht="26.4">
      <c r="A39" s="425" t="s">
        <v>372</v>
      </c>
      <c r="B39" s="426" t="s">
        <v>9</v>
      </c>
      <c r="C39" s="223"/>
      <c r="D39" s="398"/>
      <c r="E39" s="398"/>
      <c r="F39" s="269"/>
      <c r="G39" s="23"/>
      <c r="H39" s="270"/>
      <c r="I39" s="270"/>
      <c r="J39" s="23"/>
      <c r="K39" s="23"/>
      <c r="L39" s="23"/>
    </row>
    <row r="40" spans="1:12" s="1" customFormat="1" ht="26.4">
      <c r="A40" s="425" t="s">
        <v>373</v>
      </c>
      <c r="B40" s="426" t="s">
        <v>58</v>
      </c>
      <c r="C40" s="223"/>
      <c r="D40" s="398">
        <v>82541085</v>
      </c>
      <c r="E40" s="398">
        <v>58389000</v>
      </c>
      <c r="F40" s="269"/>
      <c r="G40" s="23"/>
      <c r="H40" s="270"/>
      <c r="I40" s="270"/>
      <c r="J40" s="23"/>
      <c r="K40" s="23"/>
      <c r="L40" s="23"/>
    </row>
    <row r="41" spans="1:12" s="1" customFormat="1" ht="26.4">
      <c r="A41" s="425" t="s">
        <v>374</v>
      </c>
      <c r="B41" s="426" t="s">
        <v>59</v>
      </c>
      <c r="C41" s="223"/>
      <c r="D41" s="398">
        <v>168032065</v>
      </c>
      <c r="E41" s="398">
        <v>16834615</v>
      </c>
      <c r="F41" s="269"/>
      <c r="G41" s="23"/>
      <c r="H41" s="270"/>
      <c r="I41" s="270"/>
      <c r="J41" s="23"/>
      <c r="K41" s="23"/>
      <c r="L41" s="23"/>
    </row>
    <row r="42" spans="1:12" s="1" customFormat="1" ht="26.4">
      <c r="A42" s="425" t="s">
        <v>375</v>
      </c>
      <c r="B42" s="426" t="s">
        <v>10</v>
      </c>
      <c r="C42" s="223"/>
      <c r="D42" s="398">
        <v>397882647</v>
      </c>
      <c r="E42" s="398">
        <v>121179804</v>
      </c>
      <c r="F42" s="269">
        <v>397876646</v>
      </c>
      <c r="G42" s="270">
        <f>F42-D42</f>
        <v>-6001</v>
      </c>
      <c r="H42" s="270"/>
      <c r="I42" s="270"/>
      <c r="J42" s="23"/>
      <c r="K42" s="23"/>
      <c r="L42" s="23"/>
    </row>
    <row r="43" spans="1:12" s="1" customFormat="1" ht="26.4">
      <c r="A43" s="425" t="s">
        <v>376</v>
      </c>
      <c r="B43" s="426" t="s">
        <v>60</v>
      </c>
      <c r="C43" s="223"/>
      <c r="D43" s="398">
        <v>120720481</v>
      </c>
      <c r="E43" s="398">
        <v>122147026</v>
      </c>
      <c r="F43" s="269"/>
      <c r="G43" s="23"/>
      <c r="H43" s="270"/>
      <c r="I43" s="270"/>
      <c r="J43" s="23"/>
      <c r="K43" s="23"/>
      <c r="L43" s="23"/>
    </row>
    <row r="44" spans="1:12" s="1" customFormat="1" ht="26.4">
      <c r="A44" s="425" t="s">
        <v>377</v>
      </c>
      <c r="B44" s="426" t="s">
        <v>61</v>
      </c>
      <c r="C44" s="223"/>
      <c r="D44" s="398"/>
      <c r="E44" s="398"/>
      <c r="F44" s="269"/>
      <c r="G44" s="23"/>
      <c r="H44" s="270"/>
      <c r="I44" s="270"/>
      <c r="J44" s="23"/>
      <c r="K44" s="23"/>
      <c r="L44" s="23"/>
    </row>
    <row r="45" spans="1:12" s="1" customFormat="1" ht="26.4">
      <c r="A45" s="420" t="s">
        <v>378</v>
      </c>
      <c r="B45" s="421" t="s">
        <v>5</v>
      </c>
      <c r="C45" s="224"/>
      <c r="D45" s="498">
        <v>3959043540</v>
      </c>
      <c r="E45" s="498">
        <v>321644641</v>
      </c>
      <c r="F45" s="269"/>
      <c r="G45" s="23"/>
      <c r="H45" s="270"/>
      <c r="I45" s="270"/>
      <c r="J45" s="23"/>
      <c r="K45" s="23"/>
      <c r="L45" s="23"/>
    </row>
    <row r="46" spans="1:12" s="1" customFormat="1" ht="39.6">
      <c r="A46" s="420" t="s">
        <v>379</v>
      </c>
      <c r="B46" s="421" t="s">
        <v>11</v>
      </c>
      <c r="C46" s="224"/>
      <c r="D46" s="498">
        <v>70194471203</v>
      </c>
      <c r="E46" s="498">
        <v>65496355653</v>
      </c>
      <c r="F46" s="269"/>
      <c r="G46" s="23"/>
      <c r="H46" s="270"/>
      <c r="I46" s="270"/>
      <c r="J46" s="23"/>
      <c r="K46" s="23"/>
      <c r="L46" s="23"/>
    </row>
    <row r="47" spans="1:12" s="1" customFormat="1" ht="26.4">
      <c r="A47" s="425" t="s">
        <v>380</v>
      </c>
      <c r="B47" s="426" t="s">
        <v>12</v>
      </c>
      <c r="C47" s="223"/>
      <c r="D47" s="398">
        <v>64763707500</v>
      </c>
      <c r="E47" s="398">
        <v>62803600000</v>
      </c>
      <c r="F47" s="269"/>
      <c r="G47" s="23"/>
      <c r="H47" s="270"/>
      <c r="I47" s="270"/>
      <c r="J47" s="23"/>
      <c r="K47" s="23"/>
      <c r="L47" s="23"/>
    </row>
    <row r="48" spans="1:12" s="1" customFormat="1" ht="26.4">
      <c r="A48" s="425" t="s">
        <v>381</v>
      </c>
      <c r="B48" s="426" t="s">
        <v>13</v>
      </c>
      <c r="C48" s="223"/>
      <c r="D48" s="398">
        <v>67448320800</v>
      </c>
      <c r="E48" s="398">
        <v>64897953200</v>
      </c>
      <c r="F48" s="269"/>
      <c r="G48" s="23"/>
      <c r="H48" s="270"/>
      <c r="I48" s="270"/>
      <c r="J48" s="23"/>
      <c r="K48" s="23"/>
      <c r="L48" s="23"/>
    </row>
    <row r="49" spans="1:12" s="1" customFormat="1" ht="26.4">
      <c r="A49" s="425" t="s">
        <v>382</v>
      </c>
      <c r="B49" s="426" t="s">
        <v>62</v>
      </c>
      <c r="C49" s="223"/>
      <c r="D49" s="398">
        <v>-2684613300</v>
      </c>
      <c r="E49" s="398">
        <v>-2094353200</v>
      </c>
      <c r="F49" s="269"/>
      <c r="G49" s="23"/>
      <c r="H49" s="270"/>
      <c r="I49" s="270"/>
      <c r="J49" s="23"/>
      <c r="K49" s="23"/>
      <c r="L49" s="23"/>
    </row>
    <row r="50" spans="1:12" s="1" customFormat="1" ht="26.4">
      <c r="A50" s="425" t="s">
        <v>383</v>
      </c>
      <c r="B50" s="426" t="s">
        <v>63</v>
      </c>
      <c r="C50" s="223"/>
      <c r="D50" s="398">
        <v>1168769598</v>
      </c>
      <c r="E50" s="398">
        <v>1040953531</v>
      </c>
      <c r="F50" s="269"/>
      <c r="G50" s="23"/>
      <c r="H50" s="270"/>
      <c r="I50" s="270"/>
      <c r="J50" s="23"/>
      <c r="K50" s="23"/>
      <c r="L50" s="23"/>
    </row>
    <row r="51" spans="1:12" s="1" customFormat="1" ht="26.4">
      <c r="A51" s="425" t="s">
        <v>384</v>
      </c>
      <c r="B51" s="426" t="s">
        <v>14</v>
      </c>
      <c r="C51" s="223"/>
      <c r="D51" s="398">
        <v>4261994105</v>
      </c>
      <c r="E51" s="398">
        <v>1651802122</v>
      </c>
      <c r="F51" s="269"/>
      <c r="G51" s="23"/>
      <c r="H51" s="270"/>
      <c r="I51" s="270"/>
      <c r="J51" s="23"/>
      <c r="K51" s="23"/>
      <c r="L51" s="23"/>
    </row>
    <row r="52" spans="1:12" s="1" customFormat="1" ht="52.8">
      <c r="A52" s="420" t="s">
        <v>385</v>
      </c>
      <c r="B52" s="421" t="s">
        <v>15</v>
      </c>
      <c r="C52" s="224"/>
      <c r="D52" s="501">
        <v>10838.55</v>
      </c>
      <c r="E52" s="501">
        <v>10428.75</v>
      </c>
      <c r="F52" s="269"/>
      <c r="G52" s="23"/>
      <c r="H52" s="270"/>
      <c r="I52" s="270"/>
      <c r="J52" s="23"/>
      <c r="K52" s="23"/>
      <c r="L52" s="23"/>
    </row>
    <row r="53" spans="1:12" s="1" customFormat="1" ht="26.4">
      <c r="A53" s="420" t="s">
        <v>386</v>
      </c>
      <c r="B53" s="421" t="s">
        <v>64</v>
      </c>
      <c r="C53" s="224"/>
      <c r="D53" s="398"/>
      <c r="E53" s="501"/>
      <c r="F53" s="269"/>
      <c r="G53" s="23"/>
      <c r="H53" s="270"/>
      <c r="I53" s="270"/>
      <c r="J53" s="23"/>
      <c r="K53" s="23"/>
      <c r="L53" s="23"/>
    </row>
    <row r="54" spans="1:12" s="1" customFormat="1" ht="28.5" customHeight="1">
      <c r="A54" s="425" t="s">
        <v>387</v>
      </c>
      <c r="B54" s="426" t="s">
        <v>65</v>
      </c>
      <c r="C54" s="223"/>
      <c r="D54" s="398"/>
      <c r="E54" s="502"/>
      <c r="F54" s="269"/>
      <c r="G54" s="23"/>
      <c r="H54" s="270"/>
      <c r="I54" s="270"/>
      <c r="J54" s="23"/>
      <c r="K54" s="23"/>
      <c r="L54" s="23"/>
    </row>
    <row r="55" spans="1:12" s="1" customFormat="1" ht="39.6">
      <c r="A55" s="425" t="s">
        <v>388</v>
      </c>
      <c r="B55" s="426" t="s">
        <v>66</v>
      </c>
      <c r="C55" s="223"/>
      <c r="D55" s="398"/>
      <c r="E55" s="502"/>
      <c r="F55" s="269"/>
      <c r="G55" s="23"/>
      <c r="H55" s="270"/>
      <c r="I55" s="270"/>
      <c r="J55" s="23"/>
      <c r="K55" s="23"/>
      <c r="L55" s="23"/>
    </row>
    <row r="56" spans="1:12" s="1" customFormat="1" ht="29.25" customHeight="1">
      <c r="A56" s="420" t="s">
        <v>389</v>
      </c>
      <c r="B56" s="421" t="s">
        <v>67</v>
      </c>
      <c r="C56" s="224"/>
      <c r="D56" s="398"/>
      <c r="E56" s="501"/>
      <c r="F56" s="269"/>
      <c r="G56" s="23"/>
      <c r="H56" s="270"/>
      <c r="I56" s="270"/>
      <c r="J56" s="23"/>
      <c r="K56" s="23"/>
      <c r="L56" s="23"/>
    </row>
    <row r="57" spans="1:12" s="1" customFormat="1" ht="26.4">
      <c r="A57" s="425" t="s">
        <v>390</v>
      </c>
      <c r="B57" s="426" t="s">
        <v>68</v>
      </c>
      <c r="C57" s="223"/>
      <c r="D57" s="398"/>
      <c r="E57" s="502"/>
      <c r="F57" s="269"/>
      <c r="G57" s="23"/>
      <c r="H57" s="270"/>
      <c r="I57" s="270"/>
      <c r="J57" s="23"/>
      <c r="K57" s="23"/>
      <c r="L57" s="23"/>
    </row>
    <row r="58" spans="1:12" s="1" customFormat="1" ht="26.4">
      <c r="A58" s="425" t="s">
        <v>391</v>
      </c>
      <c r="B58" s="426" t="s">
        <v>69</v>
      </c>
      <c r="C58" s="223"/>
      <c r="D58" s="398"/>
      <c r="E58" s="502"/>
      <c r="F58" s="269"/>
      <c r="G58" s="23"/>
      <c r="H58" s="270"/>
      <c r="I58" s="270"/>
      <c r="J58" s="23"/>
      <c r="K58" s="23"/>
      <c r="L58" s="23"/>
    </row>
    <row r="59" spans="1:12" s="1" customFormat="1" ht="26.4">
      <c r="A59" s="425" t="s">
        <v>392</v>
      </c>
      <c r="B59" s="426" t="s">
        <v>70</v>
      </c>
      <c r="C59" s="223"/>
      <c r="D59" s="398"/>
      <c r="E59" s="502"/>
      <c r="F59" s="269"/>
      <c r="G59" s="23"/>
      <c r="H59" s="270"/>
      <c r="I59" s="270"/>
      <c r="J59" s="23"/>
      <c r="K59" s="23"/>
      <c r="L59" s="23"/>
    </row>
    <row r="60" spans="1:12" s="1" customFormat="1" ht="26.4">
      <c r="A60" s="425" t="s">
        <v>393</v>
      </c>
      <c r="B60" s="426" t="s">
        <v>71</v>
      </c>
      <c r="C60" s="223"/>
      <c r="D60" s="503">
        <v>6476370.75</v>
      </c>
      <c r="E60" s="503">
        <v>6280360</v>
      </c>
      <c r="F60" s="269"/>
      <c r="G60" s="23"/>
      <c r="H60" s="270"/>
      <c r="I60" s="270"/>
      <c r="J60" s="23"/>
      <c r="K60" s="23"/>
      <c r="L60" s="23"/>
    </row>
    <row r="61" spans="1:12" s="1" customFormat="1">
      <c r="A61" s="271"/>
      <c r="B61" s="272"/>
      <c r="C61" s="251"/>
      <c r="D61" s="273"/>
      <c r="E61" s="273"/>
      <c r="F61" s="268"/>
      <c r="G61" s="23"/>
      <c r="H61" s="23"/>
      <c r="I61" s="23"/>
      <c r="J61" s="23"/>
      <c r="K61" s="23"/>
      <c r="L61" s="23"/>
    </row>
    <row r="62" spans="1:12" s="1" customFormat="1">
      <c r="A62" s="274"/>
      <c r="B62" s="414"/>
      <c r="C62" s="414"/>
      <c r="D62" s="275"/>
      <c r="E62" s="275"/>
      <c r="F62" s="268"/>
      <c r="G62" s="23"/>
      <c r="H62" s="23"/>
      <c r="I62" s="23"/>
      <c r="J62" s="23"/>
      <c r="K62" s="23"/>
      <c r="L62" s="23"/>
    </row>
    <row r="63" spans="1:12" s="1" customFormat="1">
      <c r="A63" s="24" t="s">
        <v>176</v>
      </c>
      <c r="B63" s="260"/>
      <c r="C63" s="25"/>
      <c r="D63" s="26" t="s">
        <v>177</v>
      </c>
      <c r="E63" s="26"/>
      <c r="F63" s="268"/>
      <c r="G63" s="23"/>
      <c r="H63" s="23"/>
      <c r="I63" s="23"/>
      <c r="J63" s="23"/>
      <c r="K63" s="23"/>
      <c r="L63" s="23"/>
    </row>
    <row r="64" spans="1:12" s="1" customFormat="1">
      <c r="A64" s="276" t="s">
        <v>178</v>
      </c>
      <c r="B64" s="260"/>
      <c r="C64" s="25"/>
      <c r="D64" s="277" t="s">
        <v>179</v>
      </c>
      <c r="E64" s="277"/>
      <c r="F64" s="268"/>
      <c r="G64" s="23"/>
      <c r="H64" s="23"/>
      <c r="I64" s="23"/>
      <c r="J64" s="23"/>
      <c r="K64" s="23"/>
      <c r="L64" s="23"/>
    </row>
    <row r="65" spans="1:12" s="1" customFormat="1">
      <c r="A65" s="276"/>
      <c r="B65" s="260"/>
      <c r="C65" s="25"/>
      <c r="D65" s="277"/>
      <c r="E65" s="277"/>
      <c r="F65" s="268"/>
      <c r="G65" s="23"/>
      <c r="H65" s="23"/>
      <c r="I65" s="23"/>
      <c r="J65" s="23"/>
      <c r="K65" s="23"/>
      <c r="L65" s="23"/>
    </row>
    <row r="66" spans="1:12" s="1" customFormat="1">
      <c r="A66" s="276"/>
      <c r="B66" s="260"/>
      <c r="C66" s="25"/>
      <c r="D66" s="277"/>
      <c r="E66" s="277"/>
      <c r="F66" s="268"/>
      <c r="G66" s="23"/>
      <c r="H66" s="23"/>
      <c r="I66" s="23"/>
      <c r="J66" s="23"/>
      <c r="K66" s="23"/>
      <c r="L66" s="23"/>
    </row>
    <row r="67" spans="1:12" s="1" customFormat="1">
      <c r="A67" s="260"/>
      <c r="B67" s="260"/>
      <c r="C67" s="25"/>
      <c r="D67" s="25"/>
      <c r="E67" s="25"/>
      <c r="F67" s="268"/>
      <c r="G67" s="23"/>
      <c r="H67" s="23"/>
      <c r="I67" s="23"/>
      <c r="J67" s="23"/>
      <c r="K67" s="23"/>
      <c r="L67" s="23"/>
    </row>
    <row r="68" spans="1:12" s="1" customFormat="1">
      <c r="A68" s="260"/>
      <c r="B68" s="260"/>
      <c r="C68" s="25"/>
      <c r="D68" s="25"/>
      <c r="E68" s="25"/>
      <c r="F68" s="268"/>
      <c r="G68" s="23"/>
      <c r="H68" s="23"/>
      <c r="I68" s="23"/>
      <c r="J68" s="23"/>
      <c r="K68" s="23"/>
      <c r="L68" s="23"/>
    </row>
    <row r="69" spans="1:12" s="1" customFormat="1">
      <c r="A69" s="260"/>
      <c r="B69" s="260"/>
      <c r="C69" s="25"/>
      <c r="D69" s="25"/>
      <c r="E69" s="25"/>
      <c r="F69" s="268"/>
      <c r="G69" s="23"/>
      <c r="H69" s="23"/>
      <c r="I69" s="23"/>
      <c r="J69" s="23"/>
      <c r="K69" s="23"/>
      <c r="L69" s="23"/>
    </row>
    <row r="70" spans="1:12" s="1" customFormat="1">
      <c r="A70" s="260"/>
      <c r="B70" s="260"/>
      <c r="C70" s="25"/>
      <c r="D70" s="25"/>
      <c r="E70" s="25"/>
      <c r="F70" s="268"/>
      <c r="G70" s="23"/>
      <c r="H70" s="23"/>
      <c r="I70" s="23"/>
      <c r="J70" s="23"/>
      <c r="K70" s="23"/>
      <c r="L70" s="23"/>
    </row>
    <row r="71" spans="1:12" s="1" customFormat="1">
      <c r="A71" s="260"/>
      <c r="B71" s="260"/>
      <c r="C71" s="25"/>
      <c r="D71" s="25"/>
      <c r="E71" s="25"/>
      <c r="F71" s="268"/>
      <c r="G71" s="23"/>
      <c r="H71" s="23"/>
      <c r="I71" s="23"/>
      <c r="J71" s="23"/>
      <c r="K71" s="23"/>
      <c r="L71" s="23"/>
    </row>
    <row r="72" spans="1:12" s="1" customFormat="1">
      <c r="A72" s="260"/>
      <c r="B72" s="260"/>
      <c r="C72" s="25"/>
      <c r="D72" s="25"/>
      <c r="E72" s="25"/>
      <c r="F72" s="268"/>
      <c r="G72" s="23"/>
      <c r="H72" s="23"/>
      <c r="I72" s="23"/>
      <c r="J72" s="23"/>
      <c r="K72" s="23"/>
      <c r="L72" s="23"/>
    </row>
    <row r="73" spans="1:12" s="1" customFormat="1">
      <c r="A73" s="27"/>
      <c r="B73" s="27"/>
      <c r="C73" s="25"/>
      <c r="D73" s="28"/>
      <c r="E73" s="28"/>
      <c r="F73" s="268"/>
      <c r="G73" s="23"/>
      <c r="H73" s="23"/>
      <c r="I73" s="23"/>
      <c r="J73" s="23"/>
      <c r="K73" s="23"/>
      <c r="L73" s="23"/>
    </row>
    <row r="74" spans="1:12" s="1" customFormat="1">
      <c r="A74" s="24" t="s">
        <v>239</v>
      </c>
      <c r="B74" s="260"/>
      <c r="C74" s="25"/>
      <c r="D74" s="129" t="s">
        <v>477</v>
      </c>
      <c r="E74" s="26"/>
      <c r="F74" s="268"/>
      <c r="G74" s="23"/>
      <c r="H74" s="23"/>
      <c r="I74" s="23"/>
      <c r="J74" s="23"/>
      <c r="K74" s="23"/>
      <c r="L74" s="23"/>
    </row>
    <row r="75" spans="1:12" s="1" customFormat="1">
      <c r="A75" s="24" t="s">
        <v>631</v>
      </c>
      <c r="B75" s="260"/>
      <c r="C75" s="25"/>
      <c r="D75" s="26"/>
      <c r="E75" s="26"/>
      <c r="F75" s="268"/>
      <c r="G75" s="23"/>
      <c r="H75" s="23"/>
      <c r="I75" s="23"/>
      <c r="J75" s="23"/>
      <c r="K75" s="23"/>
      <c r="L75" s="23"/>
    </row>
    <row r="76" spans="1:12" s="1" customFormat="1">
      <c r="A76" s="1" t="s">
        <v>240</v>
      </c>
      <c r="B76" s="260"/>
      <c r="C76" s="25"/>
      <c r="D76" s="25"/>
      <c r="E76" s="25"/>
      <c r="F76" s="268"/>
      <c r="G76" s="23"/>
      <c r="H76" s="23"/>
      <c r="I76" s="23"/>
      <c r="J76" s="23"/>
      <c r="K76" s="23"/>
      <c r="L76" s="23"/>
    </row>
    <row r="77" spans="1:12" s="1" customFormat="1">
      <c r="A77" s="248"/>
      <c r="B77" s="248"/>
      <c r="E77" s="264"/>
      <c r="F77" s="268"/>
      <c r="G77" s="23"/>
      <c r="H77" s="23"/>
      <c r="I77" s="23"/>
      <c r="J77" s="23"/>
      <c r="K77" s="23"/>
      <c r="L77" s="23"/>
    </row>
    <row r="78" spans="1:12" s="1" customFormat="1">
      <c r="A78" s="248"/>
      <c r="B78" s="248"/>
      <c r="E78" s="264"/>
      <c r="F78" s="268"/>
      <c r="G78" s="23"/>
      <c r="H78" s="23"/>
      <c r="I78" s="23"/>
      <c r="J78" s="23"/>
      <c r="K78" s="23"/>
      <c r="L78" s="23"/>
    </row>
    <row r="79" spans="1:12" s="1" customFormat="1">
      <c r="A79" s="523"/>
      <c r="B79" s="523"/>
      <c r="C79" s="278"/>
      <c r="D79" s="523"/>
      <c r="E79" s="523"/>
      <c r="F79" s="268"/>
      <c r="G79" s="23"/>
      <c r="H79" s="23"/>
      <c r="I79" s="23"/>
      <c r="J79" s="23"/>
      <c r="K79" s="23"/>
      <c r="L79" s="23"/>
    </row>
    <row r="80" spans="1:12" s="1" customFormat="1">
      <c r="A80" s="521"/>
      <c r="B80" s="521"/>
      <c r="C80" s="279"/>
      <c r="D80" s="521"/>
      <c r="E80" s="521"/>
      <c r="F80" s="268"/>
      <c r="G80" s="23"/>
      <c r="H80" s="23"/>
      <c r="I80" s="23"/>
      <c r="J80" s="23"/>
      <c r="K80" s="23"/>
      <c r="L80" s="23"/>
    </row>
    <row r="81" spans="1:12" s="1" customFormat="1" ht="13.2" customHeight="1">
      <c r="A81" s="522"/>
      <c r="B81" s="522"/>
      <c r="C81" s="280"/>
      <c r="D81" s="520"/>
      <c r="E81" s="520"/>
      <c r="F81" s="268"/>
      <c r="G81" s="23"/>
      <c r="H81" s="23"/>
      <c r="I81" s="23"/>
      <c r="J81" s="23"/>
      <c r="K81" s="23"/>
      <c r="L81" s="23"/>
    </row>
    <row r="82" spans="1:12" s="1" customFormat="1">
      <c r="F82" s="268"/>
      <c r="G82" s="23"/>
      <c r="H82" s="23"/>
      <c r="I82" s="23"/>
      <c r="J82" s="23"/>
      <c r="K82" s="23"/>
      <c r="L82" s="23"/>
    </row>
    <row r="83" spans="1:12" s="1" customFormat="1">
      <c r="F83" s="268"/>
      <c r="G83" s="23"/>
      <c r="H83" s="23"/>
      <c r="I83" s="23"/>
      <c r="J83" s="23"/>
      <c r="K83" s="23"/>
      <c r="L83" s="23"/>
    </row>
    <row r="84" spans="1:12" s="1" customFormat="1">
      <c r="F84" s="268"/>
      <c r="G84" s="23"/>
      <c r="H84" s="23"/>
      <c r="I84" s="23"/>
      <c r="J84" s="23"/>
      <c r="K84" s="23"/>
      <c r="L84" s="23"/>
    </row>
    <row r="85" spans="1:12" s="1" customFormat="1">
      <c r="F85" s="268"/>
      <c r="G85" s="23"/>
      <c r="H85" s="23"/>
      <c r="I85" s="23"/>
      <c r="J85" s="23"/>
      <c r="K85" s="23"/>
      <c r="L85" s="23"/>
    </row>
    <row r="86" spans="1:12" s="1" customFormat="1">
      <c r="F86" s="268"/>
      <c r="G86" s="23"/>
      <c r="H86" s="23"/>
      <c r="I86" s="23"/>
      <c r="J86" s="23"/>
      <c r="K86" s="23"/>
      <c r="L86" s="23"/>
    </row>
    <row r="87" spans="1:12" s="1" customFormat="1">
      <c r="F87" s="268"/>
      <c r="G87" s="23"/>
      <c r="H87" s="23"/>
      <c r="I87" s="23"/>
      <c r="J87" s="23"/>
      <c r="K87" s="23"/>
      <c r="L87" s="23"/>
    </row>
    <row r="88" spans="1:12" s="1" customFormat="1">
      <c r="F88" s="268"/>
      <c r="G88" s="23"/>
      <c r="H88" s="23"/>
      <c r="I88" s="23"/>
      <c r="J88" s="23"/>
      <c r="K88" s="23"/>
      <c r="L88" s="23"/>
    </row>
    <row r="89" spans="1:12" s="1" customFormat="1">
      <c r="F89" s="268"/>
      <c r="G89" s="23"/>
      <c r="H89" s="23"/>
      <c r="I89" s="23"/>
      <c r="J89" s="23"/>
      <c r="K89" s="23"/>
      <c r="L89" s="23"/>
    </row>
    <row r="90" spans="1:12" s="1" customFormat="1">
      <c r="F90" s="268"/>
      <c r="G90" s="23"/>
      <c r="H90" s="23"/>
      <c r="I90" s="23"/>
      <c r="J90" s="23"/>
      <c r="K90" s="23"/>
      <c r="L90" s="23"/>
    </row>
    <row r="91" spans="1:12" s="1" customFormat="1">
      <c r="F91" s="268"/>
      <c r="G91" s="23"/>
      <c r="H91" s="23"/>
      <c r="I91" s="23"/>
      <c r="J91" s="23"/>
      <c r="K91" s="23"/>
      <c r="L91" s="23"/>
    </row>
    <row r="92" spans="1:12" s="1" customFormat="1">
      <c r="F92" s="268"/>
      <c r="G92" s="23"/>
      <c r="H92" s="23"/>
      <c r="I92" s="23"/>
      <c r="J92" s="23"/>
      <c r="K92" s="23"/>
      <c r="L92" s="23"/>
    </row>
    <row r="93" spans="1:12" s="1" customFormat="1">
      <c r="F93" s="268"/>
      <c r="G93" s="23"/>
      <c r="H93" s="23"/>
      <c r="I93" s="23"/>
      <c r="J93" s="23"/>
      <c r="K93" s="23"/>
      <c r="L93" s="23"/>
    </row>
  </sheetData>
  <mergeCells count="14">
    <mergeCell ref="B8:E8"/>
    <mergeCell ref="B10:E10"/>
    <mergeCell ref="D79:E79"/>
    <mergeCell ref="D80:E80"/>
    <mergeCell ref="A1:E1"/>
    <mergeCell ref="A2:E2"/>
    <mergeCell ref="A3:E4"/>
    <mergeCell ref="A5:E5"/>
    <mergeCell ref="B7:E7"/>
    <mergeCell ref="D81:E81"/>
    <mergeCell ref="A80:B80"/>
    <mergeCell ref="A81:B81"/>
    <mergeCell ref="A79:B79"/>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3"/>
  <sheetViews>
    <sheetView view="pageBreakPreview" topLeftCell="A58" zoomScaleNormal="100" zoomScaleSheetLayoutView="100" workbookViewId="0">
      <selection activeCell="D54" sqref="D54:F57"/>
    </sheetView>
  </sheetViews>
  <sheetFormatPr defaultColWidth="9.109375" defaultRowHeight="13.8"/>
  <cols>
    <col min="1" max="1" width="9.33203125" style="430" bestFit="1" customWidth="1"/>
    <col min="2" max="2" width="50" style="430" customWidth="1"/>
    <col min="3" max="3" width="13.5546875" style="430" customWidth="1"/>
    <col min="4" max="4" width="22.5546875" style="308" customWidth="1"/>
    <col min="5" max="5" width="22" style="308" customWidth="1"/>
    <col min="6" max="6" width="23.5546875" style="432" customWidth="1"/>
    <col min="7" max="7" width="23.5546875" style="466" hidden="1" customWidth="1"/>
    <col min="8" max="8" width="23.5546875" style="432" hidden="1" customWidth="1"/>
    <col min="9" max="9" width="18.88671875" style="292" hidden="1" customWidth="1"/>
    <col min="10" max="10" width="13.88671875" style="430" hidden="1" customWidth="1"/>
    <col min="11" max="11" width="16" style="430" hidden="1" customWidth="1"/>
    <col min="12" max="12" width="13.88671875" style="430" hidden="1" customWidth="1"/>
    <col min="13" max="13" width="10" style="431" hidden="1" customWidth="1"/>
    <col min="14" max="14" width="15.44140625" style="431" hidden="1" customWidth="1"/>
    <col min="15" max="15" width="8.5546875" style="431" hidden="1" customWidth="1"/>
    <col min="16" max="16" width="12.44140625" style="431" hidden="1" customWidth="1"/>
    <col min="17" max="17" width="11.33203125" style="431" hidden="1" customWidth="1"/>
    <col min="18" max="18" width="10.44140625" style="431" hidden="1" customWidth="1"/>
    <col min="19" max="20" width="15" style="431" hidden="1" customWidth="1"/>
    <col min="21" max="21" width="9.109375" style="431" hidden="1" customWidth="1"/>
    <col min="22" max="22" width="9.109375" style="431" customWidth="1"/>
    <col min="23" max="23" width="16.109375" style="431" customWidth="1"/>
    <col min="24" max="24" width="13.5546875" style="431" customWidth="1"/>
    <col min="25" max="25" width="14.109375" style="431" customWidth="1"/>
    <col min="26" max="16384" width="9.109375" style="430"/>
  </cols>
  <sheetData>
    <row r="1" spans="1:25" ht="23.25" customHeight="1">
      <c r="A1" s="516" t="s">
        <v>539</v>
      </c>
      <c r="B1" s="516"/>
      <c r="C1" s="516"/>
      <c r="D1" s="516"/>
      <c r="E1" s="516"/>
      <c r="F1" s="516"/>
      <c r="G1" s="459"/>
      <c r="H1" s="451"/>
    </row>
    <row r="2" spans="1:25" ht="25.5" customHeight="1">
      <c r="A2" s="517" t="s">
        <v>540</v>
      </c>
      <c r="B2" s="517"/>
      <c r="C2" s="517"/>
      <c r="D2" s="517"/>
      <c r="E2" s="517"/>
      <c r="F2" s="517"/>
      <c r="G2" s="460"/>
      <c r="H2" s="452"/>
    </row>
    <row r="3" spans="1:25" ht="15" customHeight="1">
      <c r="A3" s="518" t="s">
        <v>282</v>
      </c>
      <c r="B3" s="518"/>
      <c r="C3" s="518"/>
      <c r="D3" s="518"/>
      <c r="E3" s="518"/>
      <c r="F3" s="518"/>
      <c r="G3" s="461"/>
      <c r="H3" s="453"/>
    </row>
    <row r="4" spans="1:25">
      <c r="A4" s="518"/>
      <c r="B4" s="518"/>
      <c r="C4" s="518"/>
      <c r="D4" s="518"/>
      <c r="E4" s="518"/>
      <c r="F4" s="518"/>
      <c r="G4" s="461"/>
      <c r="H4" s="453"/>
    </row>
    <row r="5" spans="1:25">
      <c r="A5" s="524" t="str">
        <f>'ngay thang'!B12</f>
        <v>Tại ngày 29 tháng 02 năm 2024/As at 29 Feb 2024</v>
      </c>
      <c r="B5" s="524"/>
      <c r="C5" s="524"/>
      <c r="D5" s="524"/>
      <c r="E5" s="524"/>
      <c r="F5" s="524"/>
      <c r="G5" s="462"/>
      <c r="H5" s="454"/>
    </row>
    <row r="6" spans="1:25">
      <c r="A6" s="415"/>
      <c r="B6" s="474"/>
      <c r="C6" s="474"/>
      <c r="D6" s="474"/>
      <c r="E6" s="474"/>
      <c r="F6" s="281"/>
      <c r="G6" s="463"/>
      <c r="H6" s="281"/>
    </row>
    <row r="7" spans="1:25" ht="30" customHeight="1">
      <c r="A7" s="515" t="s">
        <v>247</v>
      </c>
      <c r="B7" s="515"/>
      <c r="C7" s="515" t="s">
        <v>646</v>
      </c>
      <c r="D7" s="515"/>
      <c r="E7" s="515"/>
      <c r="F7" s="515"/>
      <c r="G7" s="464"/>
      <c r="H7" s="450"/>
    </row>
    <row r="8" spans="1:25" ht="30" customHeight="1">
      <c r="A8" s="515" t="s">
        <v>245</v>
      </c>
      <c r="B8" s="515"/>
      <c r="C8" s="515" t="s">
        <v>476</v>
      </c>
      <c r="D8" s="515"/>
      <c r="E8" s="515"/>
      <c r="F8" s="515"/>
      <c r="G8" s="464"/>
      <c r="H8" s="450"/>
    </row>
    <row r="9" spans="1:25" ht="30" customHeight="1">
      <c r="A9" s="514" t="s">
        <v>244</v>
      </c>
      <c r="B9" s="514"/>
      <c r="C9" s="514" t="s">
        <v>246</v>
      </c>
      <c r="D9" s="514"/>
      <c r="E9" s="514"/>
      <c r="F9" s="514"/>
      <c r="G9" s="465"/>
      <c r="H9" s="449"/>
    </row>
    <row r="10" spans="1:25" ht="30" customHeight="1">
      <c r="A10" s="514" t="s">
        <v>248</v>
      </c>
      <c r="B10" s="514"/>
      <c r="C10" s="514" t="str">
        <f>'ngay thang'!B14</f>
        <v>Ngày 01 tháng 03 năm 2024
01 Mar 2024</v>
      </c>
      <c r="D10" s="514"/>
      <c r="E10" s="514"/>
      <c r="F10" s="514"/>
      <c r="G10" s="465"/>
      <c r="H10" s="449"/>
    </row>
    <row r="11" spans="1:25" ht="19.5" customHeight="1">
      <c r="A11" s="412"/>
      <c r="B11" s="473"/>
      <c r="C11" s="473"/>
      <c r="D11" s="473"/>
      <c r="E11" s="473"/>
      <c r="F11" s="473"/>
      <c r="G11" s="465"/>
      <c r="H11" s="449"/>
    </row>
    <row r="12" spans="1:25" ht="21.75" customHeight="1">
      <c r="A12" s="282" t="s">
        <v>283</v>
      </c>
      <c r="D12" s="283"/>
      <c r="E12" s="283"/>
    </row>
    <row r="13" spans="1:25" ht="53.25" customHeight="1">
      <c r="A13" s="284" t="s">
        <v>199</v>
      </c>
      <c r="B13" s="284" t="s">
        <v>200</v>
      </c>
      <c r="C13" s="284" t="s">
        <v>201</v>
      </c>
      <c r="D13" s="267" t="s">
        <v>306</v>
      </c>
      <c r="E13" s="285" t="s">
        <v>307</v>
      </c>
      <c r="F13" s="286" t="s">
        <v>234</v>
      </c>
      <c r="G13" s="467"/>
      <c r="H13" s="336"/>
      <c r="K13" s="433" t="s">
        <v>237</v>
      </c>
      <c r="L13" s="433"/>
    </row>
    <row r="14" spans="1:25" s="434" customFormat="1" ht="26.4">
      <c r="A14" s="287" t="s">
        <v>46</v>
      </c>
      <c r="B14" s="15" t="s">
        <v>251</v>
      </c>
      <c r="C14" s="14" t="s">
        <v>88</v>
      </c>
      <c r="D14" s="288"/>
      <c r="E14" s="289"/>
      <c r="F14" s="290"/>
      <c r="G14" s="468"/>
      <c r="H14" s="456"/>
      <c r="I14" s="292" t="s">
        <v>655</v>
      </c>
      <c r="M14" s="431"/>
      <c r="N14" s="431"/>
      <c r="O14" s="431"/>
      <c r="P14" s="431"/>
      <c r="Q14" s="431"/>
      <c r="R14" s="431"/>
      <c r="S14" s="431"/>
      <c r="T14" s="431"/>
      <c r="U14" s="431"/>
      <c r="V14" s="431"/>
      <c r="W14" s="431"/>
      <c r="X14" s="431"/>
      <c r="Y14" s="431"/>
    </row>
    <row r="15" spans="1:25" s="434" customFormat="1" ht="26.4">
      <c r="A15" s="287" t="s">
        <v>89</v>
      </c>
      <c r="B15" s="14" t="s">
        <v>394</v>
      </c>
      <c r="C15" s="14" t="s">
        <v>90</v>
      </c>
      <c r="D15" s="488">
        <v>12082357393</v>
      </c>
      <c r="E15" s="492">
        <v>6400898294</v>
      </c>
      <c r="F15" s="493">
        <f>D15/I15</f>
        <v>0.56387395112990746</v>
      </c>
      <c r="G15" s="469">
        <v>21427408322</v>
      </c>
      <c r="H15" s="457">
        <f>G15-I15</f>
        <v>0</v>
      </c>
      <c r="I15" s="375">
        <v>21427408322</v>
      </c>
      <c r="J15" s="435">
        <v>8435209193</v>
      </c>
      <c r="K15" s="436">
        <f>J15-I15</f>
        <v>-12992199129</v>
      </c>
      <c r="L15" s="435">
        <v>31140925031</v>
      </c>
      <c r="M15" s="431">
        <f>D15/L15-F15</f>
        <v>-0.17588427577593774</v>
      </c>
      <c r="N15" s="437">
        <v>12718938599</v>
      </c>
      <c r="O15" s="438">
        <f>N15-I15</f>
        <v>-8708469723</v>
      </c>
      <c r="P15" s="431"/>
      <c r="Q15" s="431"/>
      <c r="R15" s="431"/>
      <c r="S15" s="431"/>
      <c r="T15" s="431"/>
      <c r="U15" s="431"/>
      <c r="V15" s="431"/>
      <c r="W15" s="431"/>
      <c r="X15" s="431"/>
      <c r="Y15" s="431"/>
    </row>
    <row r="16" spans="1:25" s="434" customFormat="1" ht="26.4">
      <c r="A16" s="287"/>
      <c r="B16" s="294" t="s">
        <v>541</v>
      </c>
      <c r="C16" s="14" t="s">
        <v>91</v>
      </c>
      <c r="D16" s="488"/>
      <c r="E16" s="488"/>
      <c r="F16" s="493"/>
      <c r="G16" s="469">
        <v>7000000000</v>
      </c>
      <c r="H16" s="457">
        <f t="shared" ref="H16:H57" si="0">G16-I16</f>
        <v>0</v>
      </c>
      <c r="I16" s="375">
        <v>7000000000</v>
      </c>
      <c r="J16" s="435"/>
      <c r="K16" s="436">
        <f t="shared" ref="K16:K57" si="1">J16-I16</f>
        <v>-7000000000</v>
      </c>
      <c r="L16" s="435">
        <v>22500000000</v>
      </c>
      <c r="M16" s="431">
        <f t="shared" ref="M16:M57" si="2">D16/L16-F16</f>
        <v>0</v>
      </c>
      <c r="N16" s="437">
        <v>7000000000</v>
      </c>
      <c r="O16" s="438">
        <f t="shared" ref="O16:O57" si="3">N16-I16</f>
        <v>0</v>
      </c>
      <c r="P16" s="431"/>
      <c r="Q16" s="431"/>
      <c r="R16" s="431"/>
      <c r="S16" s="431"/>
      <c r="T16" s="431"/>
      <c r="U16" s="431"/>
      <c r="V16" s="431"/>
      <c r="W16" s="431"/>
      <c r="X16" s="431"/>
      <c r="Y16" s="431"/>
    </row>
    <row r="17" spans="1:25" s="434" customFormat="1" ht="26.4">
      <c r="A17" s="287"/>
      <c r="B17" s="294" t="s">
        <v>395</v>
      </c>
      <c r="C17" s="14" t="s">
        <v>92</v>
      </c>
      <c r="D17" s="488">
        <v>12082357393</v>
      </c>
      <c r="E17" s="492">
        <v>6400898294</v>
      </c>
      <c r="F17" s="493">
        <f t="shared" ref="F17:F57" si="4">D17/I17</f>
        <v>0.83745861511217579</v>
      </c>
      <c r="G17" s="469">
        <v>14427408322</v>
      </c>
      <c r="H17" s="457">
        <f t="shared" si="0"/>
        <v>0</v>
      </c>
      <c r="I17" s="375">
        <v>14427408322</v>
      </c>
      <c r="J17" s="435">
        <v>8435209193</v>
      </c>
      <c r="K17" s="436">
        <f t="shared" si="1"/>
        <v>-5992199129</v>
      </c>
      <c r="L17" s="435">
        <v>8640925031</v>
      </c>
      <c r="M17" s="431">
        <f t="shared" si="2"/>
        <v>0.56081267524777878</v>
      </c>
      <c r="N17" s="437">
        <v>5718938599</v>
      </c>
      <c r="O17" s="438">
        <f t="shared" si="3"/>
        <v>-8708469723</v>
      </c>
      <c r="P17" s="431"/>
      <c r="Q17" s="431"/>
      <c r="R17" s="431"/>
      <c r="S17" s="431"/>
      <c r="T17" s="431"/>
      <c r="U17" s="431"/>
      <c r="V17" s="431"/>
      <c r="W17" s="431"/>
      <c r="X17" s="431"/>
      <c r="Y17" s="431"/>
    </row>
    <row r="18" spans="1:25" s="434" customFormat="1" ht="26.4">
      <c r="A18" s="287" t="s">
        <v>93</v>
      </c>
      <c r="B18" s="14" t="s">
        <v>397</v>
      </c>
      <c r="C18" s="14" t="s">
        <v>94</v>
      </c>
      <c r="D18" s="488">
        <v>59286157350</v>
      </c>
      <c r="E18" s="492">
        <v>59358572500</v>
      </c>
      <c r="F18" s="493">
        <f t="shared" si="4"/>
        <v>2.7076930298303985</v>
      </c>
      <c r="G18" s="469">
        <v>21895450000</v>
      </c>
      <c r="H18" s="457">
        <f t="shared" si="0"/>
        <v>0</v>
      </c>
      <c r="I18" s="375">
        <v>21895450000</v>
      </c>
      <c r="J18" s="435">
        <v>56143287250</v>
      </c>
      <c r="K18" s="436">
        <f t="shared" si="1"/>
        <v>34247837250</v>
      </c>
      <c r="L18" s="435">
        <v>19868900000</v>
      </c>
      <c r="M18" s="431">
        <f t="shared" si="2"/>
        <v>0.27617408661792009</v>
      </c>
      <c r="N18" s="437">
        <v>39996600000</v>
      </c>
      <c r="O18" s="438">
        <f t="shared" si="3"/>
        <v>18101150000</v>
      </c>
      <c r="P18" s="431"/>
      <c r="Q18" s="431"/>
      <c r="R18" s="431"/>
      <c r="S18" s="431"/>
      <c r="T18" s="431"/>
      <c r="U18" s="431"/>
      <c r="V18" s="431"/>
      <c r="W18" s="431"/>
      <c r="X18" s="431"/>
      <c r="Y18" s="431"/>
    </row>
    <row r="19" spans="1:25" s="434" customFormat="1" ht="26.4">
      <c r="A19" s="287"/>
      <c r="B19" s="294" t="s">
        <v>398</v>
      </c>
      <c r="C19" s="14" t="s">
        <v>95</v>
      </c>
      <c r="D19" s="492">
        <v>59286157350</v>
      </c>
      <c r="E19" s="492">
        <v>58237572500</v>
      </c>
      <c r="F19" s="493">
        <f>D19/I19</f>
        <v>2.7076930298303985</v>
      </c>
      <c r="G19" s="469">
        <v>21895450000</v>
      </c>
      <c r="H19" s="457">
        <f t="shared" si="0"/>
        <v>0</v>
      </c>
      <c r="I19" s="375">
        <v>21895450000</v>
      </c>
      <c r="J19" s="435">
        <v>56143287250</v>
      </c>
      <c r="K19" s="436">
        <f t="shared" si="1"/>
        <v>34247837250</v>
      </c>
      <c r="L19" s="435">
        <v>19868900000</v>
      </c>
      <c r="M19" s="431">
        <f t="shared" si="2"/>
        <v>0.27617408661792009</v>
      </c>
      <c r="N19" s="437">
        <v>39996600000</v>
      </c>
      <c r="O19" s="438">
        <f t="shared" si="3"/>
        <v>18101150000</v>
      </c>
      <c r="P19" s="431"/>
      <c r="Q19" s="431"/>
      <c r="R19" s="431"/>
      <c r="S19" s="431"/>
      <c r="T19" s="431"/>
      <c r="U19" s="431"/>
      <c r="V19" s="431"/>
      <c r="W19" s="431"/>
      <c r="X19" s="431"/>
      <c r="Y19" s="431"/>
    </row>
    <row r="20" spans="1:25" s="434" customFormat="1" ht="26.4">
      <c r="A20" s="287"/>
      <c r="B20" s="294" t="s">
        <v>399</v>
      </c>
      <c r="C20" s="14" t="s">
        <v>96</v>
      </c>
      <c r="D20" s="488"/>
      <c r="E20" s="492"/>
      <c r="F20" s="493"/>
      <c r="G20" s="469"/>
      <c r="H20" s="457" t="e">
        <f t="shared" si="0"/>
        <v>#VALUE!</v>
      </c>
      <c r="I20" s="375" t="s">
        <v>663</v>
      </c>
      <c r="K20" s="436" t="e">
        <f t="shared" si="1"/>
        <v>#VALUE!</v>
      </c>
      <c r="M20" s="431" t="e">
        <f t="shared" si="2"/>
        <v>#DIV/0!</v>
      </c>
      <c r="N20" s="431"/>
      <c r="O20" s="438" t="e">
        <f t="shared" si="3"/>
        <v>#VALUE!</v>
      </c>
      <c r="P20" s="431"/>
      <c r="Q20" s="431"/>
      <c r="R20" s="431"/>
      <c r="S20" s="431"/>
      <c r="T20" s="431"/>
      <c r="U20" s="431"/>
      <c r="V20" s="431"/>
      <c r="W20" s="431"/>
      <c r="X20" s="431"/>
      <c r="Y20" s="431"/>
    </row>
    <row r="21" spans="1:25" s="434" customFormat="1" ht="26.4">
      <c r="A21" s="287"/>
      <c r="B21" s="294" t="s">
        <v>400</v>
      </c>
      <c r="C21" s="14" t="s">
        <v>181</v>
      </c>
      <c r="D21" s="488"/>
      <c r="E21" s="492"/>
      <c r="F21" s="493"/>
      <c r="G21" s="469"/>
      <c r="H21" s="457" t="e">
        <f t="shared" si="0"/>
        <v>#VALUE!</v>
      </c>
      <c r="I21" s="375" t="s">
        <v>663</v>
      </c>
      <c r="K21" s="436" t="e">
        <f t="shared" si="1"/>
        <v>#VALUE!</v>
      </c>
      <c r="M21" s="431" t="e">
        <f t="shared" si="2"/>
        <v>#DIV/0!</v>
      </c>
      <c r="N21" s="431"/>
      <c r="O21" s="438" t="e">
        <f t="shared" si="3"/>
        <v>#VALUE!</v>
      </c>
      <c r="P21" s="431"/>
      <c r="Q21" s="431"/>
      <c r="R21" s="431"/>
      <c r="S21" s="431"/>
      <c r="T21" s="431"/>
      <c r="U21" s="431"/>
      <c r="V21" s="431"/>
      <c r="W21" s="431"/>
      <c r="X21" s="431"/>
      <c r="Y21" s="431"/>
    </row>
    <row r="22" spans="1:25" s="434" customFormat="1" ht="26.4">
      <c r="A22" s="287"/>
      <c r="B22" s="294" t="s">
        <v>291</v>
      </c>
      <c r="C22" s="14" t="s">
        <v>182</v>
      </c>
      <c r="D22" s="492"/>
      <c r="E22" s="492">
        <v>1121000000</v>
      </c>
      <c r="F22" s="493"/>
      <c r="G22" s="469"/>
      <c r="H22" s="457" t="e">
        <f t="shared" si="0"/>
        <v>#VALUE!</v>
      </c>
      <c r="I22" s="375" t="s">
        <v>663</v>
      </c>
      <c r="K22" s="436" t="e">
        <f t="shared" si="1"/>
        <v>#VALUE!</v>
      </c>
      <c r="M22" s="431" t="e">
        <f t="shared" si="2"/>
        <v>#DIV/0!</v>
      </c>
      <c r="N22" s="431"/>
      <c r="O22" s="438" t="e">
        <f t="shared" si="3"/>
        <v>#VALUE!</v>
      </c>
      <c r="P22" s="431"/>
      <c r="Q22" s="431"/>
      <c r="R22" s="431"/>
      <c r="S22" s="431"/>
      <c r="T22" s="431"/>
      <c r="U22" s="431"/>
      <c r="V22" s="431"/>
      <c r="W22" s="431"/>
      <c r="X22" s="431"/>
      <c r="Y22" s="431"/>
    </row>
    <row r="23" spans="1:25" s="434" customFormat="1" ht="26.4">
      <c r="A23" s="287" t="s">
        <v>97</v>
      </c>
      <c r="B23" s="294" t="s">
        <v>572</v>
      </c>
      <c r="C23" s="14"/>
      <c r="D23" s="492"/>
      <c r="E23" s="492"/>
      <c r="F23" s="493"/>
      <c r="G23" s="469"/>
      <c r="H23" s="457" t="e">
        <f t="shared" si="0"/>
        <v>#VALUE!</v>
      </c>
      <c r="I23" s="375" t="s">
        <v>663</v>
      </c>
      <c r="K23" s="436" t="e">
        <f t="shared" si="1"/>
        <v>#VALUE!</v>
      </c>
      <c r="M23" s="431" t="e">
        <f t="shared" si="2"/>
        <v>#DIV/0!</v>
      </c>
      <c r="N23" s="431"/>
      <c r="O23" s="438" t="e">
        <f t="shared" si="3"/>
        <v>#VALUE!</v>
      </c>
      <c r="P23" s="431"/>
      <c r="Q23" s="431"/>
      <c r="R23" s="431"/>
      <c r="S23" s="431"/>
      <c r="T23" s="431"/>
      <c r="U23" s="431"/>
      <c r="V23" s="431"/>
      <c r="W23" s="431"/>
      <c r="X23" s="431"/>
      <c r="Y23" s="431"/>
    </row>
    <row r="24" spans="1:25" s="434" customFormat="1" ht="26.4">
      <c r="A24" s="287" t="s">
        <v>99</v>
      </c>
      <c r="B24" s="14" t="s">
        <v>401</v>
      </c>
      <c r="C24" s="14" t="s">
        <v>98</v>
      </c>
      <c r="D24" s="488"/>
      <c r="E24" s="492">
        <v>58529500</v>
      </c>
      <c r="F24" s="493"/>
      <c r="G24" s="469"/>
      <c r="H24" s="457" t="e">
        <f t="shared" si="0"/>
        <v>#VALUE!</v>
      </c>
      <c r="I24" s="375" t="s">
        <v>663</v>
      </c>
      <c r="J24" s="434">
        <v>196950000</v>
      </c>
      <c r="K24" s="436" t="e">
        <f t="shared" si="1"/>
        <v>#VALUE!</v>
      </c>
      <c r="M24" s="431" t="e">
        <f t="shared" si="2"/>
        <v>#DIV/0!</v>
      </c>
      <c r="N24" s="431"/>
      <c r="O24" s="438" t="e">
        <f t="shared" si="3"/>
        <v>#VALUE!</v>
      </c>
      <c r="P24" s="431"/>
      <c r="Q24" s="431"/>
      <c r="R24" s="431"/>
      <c r="S24" s="431"/>
      <c r="T24" s="431"/>
      <c r="U24" s="431"/>
      <c r="V24" s="431"/>
      <c r="W24" s="431"/>
      <c r="X24" s="431"/>
      <c r="Y24" s="431"/>
    </row>
    <row r="25" spans="1:25" s="434" customFormat="1" ht="26.4">
      <c r="A25" s="287" t="s">
        <v>101</v>
      </c>
      <c r="B25" s="14" t="s">
        <v>402</v>
      </c>
      <c r="C25" s="14" t="s">
        <v>100</v>
      </c>
      <c r="D25" s="488"/>
      <c r="E25" s="492"/>
      <c r="F25" s="493"/>
      <c r="G25" s="469">
        <v>15534247</v>
      </c>
      <c r="H25" s="457">
        <f t="shared" si="0"/>
        <v>0</v>
      </c>
      <c r="I25" s="375">
        <v>15534247</v>
      </c>
      <c r="J25" s="435"/>
      <c r="K25" s="436">
        <f t="shared" si="1"/>
        <v>-15534247</v>
      </c>
      <c r="L25" s="435">
        <v>62876712</v>
      </c>
      <c r="M25" s="431">
        <f t="shared" si="2"/>
        <v>0</v>
      </c>
      <c r="N25" s="437">
        <v>18410958</v>
      </c>
      <c r="O25" s="438">
        <f t="shared" si="3"/>
        <v>2876711</v>
      </c>
      <c r="P25" s="431"/>
      <c r="Q25" s="431"/>
      <c r="R25" s="431"/>
      <c r="S25" s="431"/>
      <c r="T25" s="431"/>
      <c r="U25" s="431"/>
      <c r="V25" s="431"/>
      <c r="W25" s="431"/>
      <c r="X25" s="431"/>
      <c r="Y25" s="431"/>
    </row>
    <row r="26" spans="1:25" s="434" customFormat="1" ht="26.4">
      <c r="A26" s="287" t="s">
        <v>103</v>
      </c>
      <c r="B26" s="14" t="s">
        <v>571</v>
      </c>
      <c r="C26" s="14"/>
      <c r="D26" s="492"/>
      <c r="E26" s="492"/>
      <c r="F26" s="493"/>
      <c r="G26" s="469"/>
      <c r="H26" s="457" t="e">
        <f t="shared" si="0"/>
        <v>#VALUE!</v>
      </c>
      <c r="I26" s="375" t="s">
        <v>663</v>
      </c>
      <c r="K26" s="436" t="e">
        <f t="shared" si="1"/>
        <v>#VALUE!</v>
      </c>
      <c r="M26" s="431" t="e">
        <f t="shared" si="2"/>
        <v>#DIV/0!</v>
      </c>
      <c r="N26" s="431"/>
      <c r="O26" s="438" t="e">
        <f t="shared" si="3"/>
        <v>#VALUE!</v>
      </c>
      <c r="P26" s="431"/>
      <c r="Q26" s="431"/>
      <c r="R26" s="431"/>
      <c r="S26" s="431"/>
      <c r="T26" s="431"/>
      <c r="U26" s="431"/>
      <c r="V26" s="431"/>
      <c r="W26" s="431"/>
      <c r="X26" s="431"/>
      <c r="Y26" s="431"/>
    </row>
    <row r="27" spans="1:25" s="434" customFormat="1" ht="26.4">
      <c r="A27" s="287" t="s">
        <v>105</v>
      </c>
      <c r="B27" s="14" t="s">
        <v>403</v>
      </c>
      <c r="C27" s="14" t="s">
        <v>102</v>
      </c>
      <c r="D27" s="492">
        <v>2785000000</v>
      </c>
      <c r="E27" s="492"/>
      <c r="F27" s="493"/>
      <c r="G27" s="469">
        <v>3739565000</v>
      </c>
      <c r="H27" s="457">
        <f t="shared" si="0"/>
        <v>0</v>
      </c>
      <c r="I27" s="375">
        <v>3739565000</v>
      </c>
      <c r="J27" s="434">
        <v>272100000</v>
      </c>
      <c r="K27" s="436">
        <f t="shared" si="1"/>
        <v>-3467465000</v>
      </c>
      <c r="M27" s="431" t="e">
        <f t="shared" si="2"/>
        <v>#DIV/0!</v>
      </c>
      <c r="N27" s="437">
        <v>1269405000</v>
      </c>
      <c r="O27" s="438">
        <f t="shared" si="3"/>
        <v>-2470160000</v>
      </c>
      <c r="P27" s="431"/>
      <c r="Q27" s="431"/>
      <c r="R27" s="431"/>
      <c r="S27" s="431"/>
      <c r="T27" s="431"/>
      <c r="U27" s="431"/>
      <c r="V27" s="431"/>
      <c r="W27" s="431"/>
      <c r="X27" s="431"/>
      <c r="Y27" s="431"/>
    </row>
    <row r="28" spans="1:25" s="434" customFormat="1" ht="26.4">
      <c r="A28" s="287" t="s">
        <v>107</v>
      </c>
      <c r="B28" s="14" t="s">
        <v>404</v>
      </c>
      <c r="C28" s="14" t="s">
        <v>104</v>
      </c>
      <c r="D28" s="492"/>
      <c r="E28" s="492"/>
      <c r="F28" s="493"/>
      <c r="G28" s="469"/>
      <c r="H28" s="457" t="e">
        <f t="shared" si="0"/>
        <v>#VALUE!</v>
      </c>
      <c r="I28" s="375" t="s">
        <v>663</v>
      </c>
      <c r="K28" s="436" t="e">
        <f t="shared" si="1"/>
        <v>#VALUE!</v>
      </c>
      <c r="M28" s="431" t="e">
        <f t="shared" si="2"/>
        <v>#DIV/0!</v>
      </c>
      <c r="N28" s="431"/>
      <c r="O28" s="438" t="e">
        <f t="shared" si="3"/>
        <v>#VALUE!</v>
      </c>
      <c r="P28" s="431"/>
      <c r="Q28" s="431"/>
      <c r="R28" s="431"/>
      <c r="S28" s="431"/>
      <c r="T28" s="431"/>
      <c r="U28" s="431"/>
      <c r="V28" s="431"/>
      <c r="W28" s="431"/>
      <c r="X28" s="431"/>
      <c r="Y28" s="431"/>
    </row>
    <row r="29" spans="1:25" s="434" customFormat="1" ht="26.4">
      <c r="A29" s="287" t="s">
        <v>542</v>
      </c>
      <c r="B29" s="14" t="s">
        <v>405</v>
      </c>
      <c r="C29" s="14" t="s">
        <v>106</v>
      </c>
      <c r="D29" s="492"/>
      <c r="E29" s="492"/>
      <c r="F29" s="493"/>
      <c r="G29" s="469"/>
      <c r="H29" s="457" t="e">
        <f t="shared" si="0"/>
        <v>#VALUE!</v>
      </c>
      <c r="I29" s="375" t="s">
        <v>663</v>
      </c>
      <c r="K29" s="436" t="e">
        <f t="shared" si="1"/>
        <v>#VALUE!</v>
      </c>
      <c r="M29" s="431" t="e">
        <f t="shared" si="2"/>
        <v>#DIV/0!</v>
      </c>
      <c r="N29" s="431"/>
      <c r="O29" s="438" t="e">
        <f t="shared" si="3"/>
        <v>#VALUE!</v>
      </c>
      <c r="P29" s="431"/>
      <c r="Q29" s="431"/>
      <c r="R29" s="431"/>
      <c r="S29" s="431"/>
      <c r="T29" s="431"/>
      <c r="U29" s="431"/>
      <c r="V29" s="431"/>
      <c r="W29" s="431"/>
      <c r="X29" s="431"/>
      <c r="Y29" s="431"/>
    </row>
    <row r="30" spans="1:25" s="440" customFormat="1" ht="26.4">
      <c r="A30" s="295" t="s">
        <v>543</v>
      </c>
      <c r="B30" s="15" t="s">
        <v>252</v>
      </c>
      <c r="C30" s="15" t="s">
        <v>108</v>
      </c>
      <c r="D30" s="494">
        <v>74153514743</v>
      </c>
      <c r="E30" s="495">
        <v>65818000294</v>
      </c>
      <c r="F30" s="493">
        <f t="shared" si="4"/>
        <v>1.5751217463993972</v>
      </c>
      <c r="G30" s="469">
        <v>47077957569</v>
      </c>
      <c r="H30" s="457">
        <f t="shared" si="0"/>
        <v>0</v>
      </c>
      <c r="I30" s="375">
        <v>47077957569</v>
      </c>
      <c r="J30" s="439">
        <v>65047546443</v>
      </c>
      <c r="K30" s="436">
        <f t="shared" si="1"/>
        <v>17969588874</v>
      </c>
      <c r="L30" s="439">
        <v>51072701743</v>
      </c>
      <c r="M30" s="431">
        <f t="shared" si="2"/>
        <v>-0.12320100963979463</v>
      </c>
      <c r="N30" s="437">
        <v>54003354557</v>
      </c>
      <c r="O30" s="438">
        <f t="shared" si="3"/>
        <v>6925396988</v>
      </c>
      <c r="P30" s="431"/>
      <c r="Q30" s="431"/>
      <c r="R30" s="431"/>
      <c r="S30" s="431"/>
      <c r="T30" s="431"/>
      <c r="U30" s="431"/>
      <c r="V30" s="431"/>
      <c r="W30" s="431"/>
      <c r="X30" s="431"/>
      <c r="Y30" s="431"/>
    </row>
    <row r="31" spans="1:25" s="434" customFormat="1" ht="26.4">
      <c r="A31" s="295" t="s">
        <v>56</v>
      </c>
      <c r="B31" s="15" t="s">
        <v>253</v>
      </c>
      <c r="C31" s="14" t="s">
        <v>109</v>
      </c>
      <c r="D31" s="492"/>
      <c r="E31" s="492"/>
      <c r="F31" s="493"/>
      <c r="G31" s="469"/>
      <c r="H31" s="457" t="e">
        <f t="shared" si="0"/>
        <v>#VALUE!</v>
      </c>
      <c r="I31" s="375" t="s">
        <v>663</v>
      </c>
      <c r="K31" s="436" t="e">
        <f t="shared" si="1"/>
        <v>#VALUE!</v>
      </c>
      <c r="M31" s="431" t="e">
        <f t="shared" si="2"/>
        <v>#DIV/0!</v>
      </c>
      <c r="N31" s="431"/>
      <c r="O31" s="438" t="e">
        <f t="shared" si="3"/>
        <v>#VALUE!</v>
      </c>
      <c r="P31" s="431"/>
      <c r="Q31" s="431"/>
      <c r="R31" s="431"/>
      <c r="S31" s="431"/>
      <c r="T31" s="431"/>
      <c r="U31" s="431"/>
      <c r="V31" s="431"/>
      <c r="W31" s="431"/>
      <c r="X31" s="431"/>
      <c r="Y31" s="431"/>
    </row>
    <row r="32" spans="1:25" s="434" customFormat="1" ht="39.6">
      <c r="A32" s="295" t="s">
        <v>110</v>
      </c>
      <c r="B32" s="15" t="s">
        <v>544</v>
      </c>
      <c r="C32" s="14"/>
      <c r="D32" s="492"/>
      <c r="E32" s="492"/>
      <c r="F32" s="493"/>
      <c r="G32" s="469"/>
      <c r="H32" s="457" t="e">
        <f t="shared" si="0"/>
        <v>#VALUE!</v>
      </c>
      <c r="I32" s="375" t="s">
        <v>663</v>
      </c>
      <c r="K32" s="436" t="e">
        <f t="shared" si="1"/>
        <v>#VALUE!</v>
      </c>
      <c r="M32" s="431" t="e">
        <f t="shared" si="2"/>
        <v>#DIV/0!</v>
      </c>
      <c r="N32" s="431"/>
      <c r="O32" s="438" t="e">
        <f t="shared" si="3"/>
        <v>#VALUE!</v>
      </c>
      <c r="P32" s="431"/>
      <c r="Q32" s="431"/>
      <c r="R32" s="431"/>
      <c r="S32" s="431"/>
      <c r="T32" s="431"/>
      <c r="U32" s="431"/>
      <c r="V32" s="431"/>
      <c r="W32" s="431"/>
      <c r="X32" s="431"/>
      <c r="Y32" s="431"/>
    </row>
    <row r="33" spans="1:25" s="434" customFormat="1" ht="38.25" customHeight="1">
      <c r="A33" s="295" t="s">
        <v>112</v>
      </c>
      <c r="B33" s="15" t="s">
        <v>406</v>
      </c>
      <c r="C33" s="15" t="s">
        <v>111</v>
      </c>
      <c r="D33" s="495">
        <v>3183915000</v>
      </c>
      <c r="E33" s="495"/>
      <c r="F33" s="493"/>
      <c r="G33" s="469"/>
      <c r="H33" s="457" t="e">
        <f t="shared" si="0"/>
        <v>#VALUE!</v>
      </c>
      <c r="I33" s="375" t="s">
        <v>663</v>
      </c>
      <c r="J33" s="435">
        <v>2458910000</v>
      </c>
      <c r="K33" s="436" t="e">
        <f t="shared" si="1"/>
        <v>#VALUE!</v>
      </c>
      <c r="L33" s="435">
        <v>1977733000</v>
      </c>
      <c r="M33" s="431">
        <f t="shared" si="2"/>
        <v>1.6098811113532514</v>
      </c>
      <c r="N33" s="437">
        <v>1895000000</v>
      </c>
      <c r="O33" s="438" t="e">
        <f t="shared" si="3"/>
        <v>#VALUE!</v>
      </c>
      <c r="P33" s="431"/>
      <c r="Q33" s="431"/>
      <c r="R33" s="431"/>
      <c r="S33" s="431"/>
      <c r="T33" s="431"/>
      <c r="U33" s="431"/>
      <c r="V33" s="431"/>
      <c r="W33" s="431"/>
      <c r="X33" s="431"/>
      <c r="Y33" s="431"/>
    </row>
    <row r="34" spans="1:25" s="434" customFormat="1" ht="26.4">
      <c r="A34" s="287"/>
      <c r="B34" s="294" t="s">
        <v>573</v>
      </c>
      <c r="C34" s="14" t="s">
        <v>241</v>
      </c>
      <c r="D34" s="492">
        <v>3183915000</v>
      </c>
      <c r="E34" s="492"/>
      <c r="F34" s="493"/>
      <c r="G34" s="469"/>
      <c r="H34" s="457" t="e">
        <f t="shared" si="0"/>
        <v>#VALUE!</v>
      </c>
      <c r="I34" s="375" t="s">
        <v>663</v>
      </c>
      <c r="J34" s="435">
        <v>2458910000</v>
      </c>
      <c r="K34" s="436" t="e">
        <f t="shared" si="1"/>
        <v>#VALUE!</v>
      </c>
      <c r="L34" s="435">
        <v>1977733000</v>
      </c>
      <c r="M34" s="431">
        <f t="shared" si="2"/>
        <v>1.6098811113532514</v>
      </c>
      <c r="N34" s="431"/>
      <c r="O34" s="438" t="e">
        <f t="shared" si="3"/>
        <v>#VALUE!</v>
      </c>
      <c r="P34" s="431"/>
      <c r="Q34" s="431"/>
      <c r="R34" s="431"/>
      <c r="S34" s="431"/>
      <c r="T34" s="431"/>
      <c r="U34" s="431"/>
      <c r="V34" s="431"/>
      <c r="W34" s="431"/>
      <c r="X34" s="431"/>
      <c r="Y34" s="431"/>
    </row>
    <row r="35" spans="1:25" s="434" customFormat="1" ht="26.4">
      <c r="A35" s="287"/>
      <c r="B35" s="294" t="s">
        <v>407</v>
      </c>
      <c r="C35" s="14" t="s">
        <v>254</v>
      </c>
      <c r="D35" s="492"/>
      <c r="E35" s="492"/>
      <c r="F35" s="493"/>
      <c r="G35" s="469"/>
      <c r="H35" s="457" t="e">
        <f t="shared" si="0"/>
        <v>#VALUE!</v>
      </c>
      <c r="I35" s="375" t="s">
        <v>663</v>
      </c>
      <c r="K35" s="436" t="e">
        <f t="shared" si="1"/>
        <v>#VALUE!</v>
      </c>
      <c r="M35" s="431" t="e">
        <f t="shared" si="2"/>
        <v>#DIV/0!</v>
      </c>
      <c r="N35" s="437">
        <v>1895000000</v>
      </c>
      <c r="O35" s="438" t="e">
        <f t="shared" si="3"/>
        <v>#VALUE!</v>
      </c>
      <c r="P35" s="431"/>
      <c r="Q35" s="431"/>
      <c r="R35" s="431"/>
      <c r="S35" s="431"/>
      <c r="T35" s="431"/>
      <c r="U35" s="431"/>
      <c r="V35" s="431"/>
      <c r="W35" s="431"/>
      <c r="X35" s="431"/>
      <c r="Y35" s="431"/>
    </row>
    <row r="36" spans="1:25" s="434" customFormat="1" ht="26.4">
      <c r="A36" s="295" t="s">
        <v>114</v>
      </c>
      <c r="B36" s="15" t="s">
        <v>408</v>
      </c>
      <c r="C36" s="15" t="s">
        <v>113</v>
      </c>
      <c r="D36" s="494">
        <v>775128540</v>
      </c>
      <c r="E36" s="495">
        <v>321644641</v>
      </c>
      <c r="F36" s="493">
        <f t="shared" si="4"/>
        <v>5.7604259219966867</v>
      </c>
      <c r="G36" s="469">
        <v>134560977</v>
      </c>
      <c r="H36" s="457">
        <f t="shared" si="0"/>
        <v>0</v>
      </c>
      <c r="I36" s="375">
        <v>134560977</v>
      </c>
      <c r="J36" s="435">
        <v>253911317</v>
      </c>
      <c r="K36" s="436">
        <f t="shared" si="1"/>
        <v>119350340</v>
      </c>
      <c r="L36" s="435">
        <v>139895134</v>
      </c>
      <c r="M36" s="431">
        <f t="shared" si="2"/>
        <v>-0.21964320971164053</v>
      </c>
      <c r="N36" s="437">
        <v>167630644</v>
      </c>
      <c r="O36" s="438">
        <f t="shared" si="3"/>
        <v>33069667</v>
      </c>
      <c r="P36" s="431"/>
      <c r="Q36" s="431"/>
      <c r="R36" s="431"/>
      <c r="S36" s="431"/>
      <c r="T36" s="431"/>
      <c r="U36" s="431"/>
      <c r="V36" s="431"/>
      <c r="W36" s="431"/>
      <c r="X36" s="431"/>
      <c r="Y36" s="431"/>
    </row>
    <row r="37" spans="1:25" s="434" customFormat="1" ht="26.4">
      <c r="A37" s="287"/>
      <c r="B37" s="14" t="s">
        <v>409</v>
      </c>
      <c r="C37" s="14" t="s">
        <v>242</v>
      </c>
      <c r="D37" s="488">
        <v>397882647</v>
      </c>
      <c r="E37" s="492">
        <v>121179804</v>
      </c>
      <c r="F37" s="493"/>
      <c r="G37" s="469"/>
      <c r="H37" s="457">
        <f t="shared" si="0"/>
        <v>0</v>
      </c>
      <c r="I37" s="375"/>
      <c r="J37" s="435">
        <v>5122507</v>
      </c>
      <c r="K37" s="436">
        <f t="shared" si="1"/>
        <v>5122507</v>
      </c>
      <c r="L37" s="435">
        <v>96413</v>
      </c>
      <c r="M37" s="431">
        <f t="shared" si="2"/>
        <v>4126.8568242871816</v>
      </c>
      <c r="N37" s="437">
        <v>526288</v>
      </c>
      <c r="O37" s="438">
        <f t="shared" si="3"/>
        <v>526288</v>
      </c>
      <c r="P37" s="431"/>
      <c r="Q37" s="431"/>
      <c r="R37" s="431"/>
      <c r="S37" s="431"/>
      <c r="T37" s="431"/>
      <c r="U37" s="431"/>
      <c r="V37" s="431"/>
      <c r="W37" s="431"/>
      <c r="X37" s="431"/>
      <c r="Y37" s="431"/>
    </row>
    <row r="38" spans="1:25" s="434" customFormat="1" ht="26.4">
      <c r="A38" s="287"/>
      <c r="B38" s="14" t="s">
        <v>410</v>
      </c>
      <c r="C38" s="14" t="s">
        <v>243</v>
      </c>
      <c r="D38" s="488">
        <v>168032065</v>
      </c>
      <c r="E38" s="492">
        <v>16834615</v>
      </c>
      <c r="F38" s="493">
        <f t="shared" si="4"/>
        <v>81.601049441770797</v>
      </c>
      <c r="G38" s="469">
        <v>2059190</v>
      </c>
      <c r="H38" s="457">
        <f t="shared" si="0"/>
        <v>0</v>
      </c>
      <c r="I38" s="375">
        <v>2059190</v>
      </c>
      <c r="J38" s="435">
        <v>8133615</v>
      </c>
      <c r="K38" s="436">
        <f t="shared" si="1"/>
        <v>6074425</v>
      </c>
      <c r="L38" s="435">
        <v>530000</v>
      </c>
      <c r="M38" s="431">
        <f t="shared" si="2"/>
        <v>235.4405826337009</v>
      </c>
      <c r="N38" s="437">
        <v>1635587</v>
      </c>
      <c r="O38" s="438">
        <f t="shared" si="3"/>
        <v>-423603</v>
      </c>
      <c r="P38" s="431"/>
      <c r="Q38" s="431"/>
      <c r="R38" s="431"/>
      <c r="S38" s="431"/>
      <c r="T38" s="431"/>
      <c r="U38" s="431"/>
      <c r="V38" s="431"/>
      <c r="W38" s="431"/>
      <c r="X38" s="431"/>
      <c r="Y38" s="431"/>
    </row>
    <row r="39" spans="1:25" s="434" customFormat="1" ht="26.4">
      <c r="A39" s="287"/>
      <c r="B39" s="14" t="s">
        <v>292</v>
      </c>
      <c r="C39" s="14" t="s">
        <v>183</v>
      </c>
      <c r="D39" s="492"/>
      <c r="E39" s="492"/>
      <c r="F39" s="493"/>
      <c r="G39" s="469"/>
      <c r="H39" s="457" t="e">
        <f t="shared" si="0"/>
        <v>#VALUE!</v>
      </c>
      <c r="I39" s="375" t="s">
        <v>663</v>
      </c>
      <c r="K39" s="436" t="e">
        <f t="shared" si="1"/>
        <v>#VALUE!</v>
      </c>
      <c r="M39" s="431" t="e">
        <f t="shared" si="2"/>
        <v>#DIV/0!</v>
      </c>
      <c r="N39" s="431"/>
      <c r="O39" s="438" t="e">
        <f t="shared" si="3"/>
        <v>#VALUE!</v>
      </c>
      <c r="P39" s="431"/>
      <c r="Q39" s="431"/>
      <c r="R39" s="431"/>
      <c r="S39" s="431"/>
      <c r="T39" s="431"/>
      <c r="U39" s="431"/>
      <c r="V39" s="431"/>
      <c r="W39" s="431"/>
      <c r="X39" s="431"/>
      <c r="Y39" s="431"/>
    </row>
    <row r="40" spans="1:25" s="434" customFormat="1" ht="26.4">
      <c r="A40" s="287"/>
      <c r="B40" s="14" t="s">
        <v>411</v>
      </c>
      <c r="C40" s="14" t="s">
        <v>187</v>
      </c>
      <c r="D40" s="488">
        <v>30000000</v>
      </c>
      <c r="E40" s="492">
        <v>15000000</v>
      </c>
      <c r="F40" s="493">
        <f t="shared" si="4"/>
        <v>1.1272726944793399</v>
      </c>
      <c r="G40" s="469">
        <v>26612904</v>
      </c>
      <c r="H40" s="457">
        <f t="shared" si="0"/>
        <v>0</v>
      </c>
      <c r="I40" s="375">
        <v>26612904</v>
      </c>
      <c r="J40" s="435">
        <v>30000000</v>
      </c>
      <c r="K40" s="436">
        <f t="shared" si="1"/>
        <v>3387096</v>
      </c>
      <c r="L40" s="435">
        <v>30000000</v>
      </c>
      <c r="M40" s="431">
        <f t="shared" si="2"/>
        <v>-0.12727269447933987</v>
      </c>
      <c r="N40" s="437">
        <v>11612904</v>
      </c>
      <c r="O40" s="438">
        <f t="shared" si="3"/>
        <v>-15000000</v>
      </c>
      <c r="P40" s="431"/>
      <c r="Q40" s="431"/>
      <c r="R40" s="431"/>
      <c r="S40" s="431"/>
      <c r="T40" s="431"/>
      <c r="U40" s="431"/>
      <c r="V40" s="431"/>
      <c r="W40" s="431"/>
      <c r="X40" s="431"/>
      <c r="Y40" s="431"/>
    </row>
    <row r="41" spans="1:25" s="434" customFormat="1" ht="39.6">
      <c r="A41" s="287"/>
      <c r="B41" s="14" t="s">
        <v>468</v>
      </c>
      <c r="C41" s="14" t="s">
        <v>184</v>
      </c>
      <c r="D41" s="492"/>
      <c r="E41" s="492"/>
      <c r="F41" s="493"/>
      <c r="G41" s="469"/>
      <c r="H41" s="457" t="e">
        <f t="shared" si="0"/>
        <v>#VALUE!</v>
      </c>
      <c r="I41" s="375" t="s">
        <v>663</v>
      </c>
      <c r="K41" s="436" t="e">
        <f t="shared" si="1"/>
        <v>#VALUE!</v>
      </c>
      <c r="M41" s="431" t="e">
        <f t="shared" si="2"/>
        <v>#DIV/0!</v>
      </c>
      <c r="N41" s="431"/>
      <c r="O41" s="438" t="e">
        <f t="shared" si="3"/>
        <v>#VALUE!</v>
      </c>
      <c r="P41" s="431"/>
      <c r="Q41" s="431"/>
      <c r="R41" s="431"/>
      <c r="S41" s="431"/>
      <c r="T41" s="431"/>
      <c r="U41" s="431"/>
      <c r="V41" s="431"/>
      <c r="W41" s="431"/>
      <c r="X41" s="431"/>
      <c r="Y41" s="431"/>
    </row>
    <row r="42" spans="1:25" s="434" customFormat="1" ht="26.4">
      <c r="A42" s="287"/>
      <c r="B42" s="14" t="s">
        <v>295</v>
      </c>
      <c r="C42" s="14" t="s">
        <v>190</v>
      </c>
      <c r="D42" s="488">
        <v>634019</v>
      </c>
      <c r="E42" s="492">
        <v>304110</v>
      </c>
      <c r="F42" s="493">
        <f t="shared" si="4"/>
        <v>209.80112508272668</v>
      </c>
      <c r="G42" s="469">
        <v>3022</v>
      </c>
      <c r="H42" s="457">
        <f t="shared" si="0"/>
        <v>0</v>
      </c>
      <c r="I42" s="375">
        <v>3022</v>
      </c>
      <c r="J42" s="435">
        <v>323696</v>
      </c>
      <c r="K42" s="436">
        <f t="shared" si="1"/>
        <v>320674</v>
      </c>
      <c r="L42" s="434">
        <v>712</v>
      </c>
      <c r="M42" s="431">
        <f t="shared" si="2"/>
        <v>680.67499851277898</v>
      </c>
      <c r="N42" s="437">
        <v>12894</v>
      </c>
      <c r="O42" s="438">
        <f t="shared" si="3"/>
        <v>9872</v>
      </c>
      <c r="P42" s="431"/>
      <c r="Q42" s="431"/>
      <c r="R42" s="431"/>
      <c r="S42" s="431"/>
      <c r="T42" s="431"/>
      <c r="U42" s="431"/>
      <c r="V42" s="431"/>
      <c r="W42" s="431"/>
      <c r="X42" s="431"/>
      <c r="Y42" s="431"/>
    </row>
    <row r="43" spans="1:25" s="434" customFormat="1" ht="26.4">
      <c r="A43" s="287"/>
      <c r="B43" s="14" t="s">
        <v>293</v>
      </c>
      <c r="C43" s="14" t="s">
        <v>186</v>
      </c>
      <c r="D43" s="488">
        <v>64873107</v>
      </c>
      <c r="E43" s="492">
        <v>66238443</v>
      </c>
      <c r="F43" s="493">
        <f t="shared" si="4"/>
        <v>1.4462471916905608</v>
      </c>
      <c r="G43" s="469">
        <v>44856168</v>
      </c>
      <c r="H43" s="457">
        <f t="shared" si="0"/>
        <v>0</v>
      </c>
      <c r="I43" s="375">
        <v>44856168</v>
      </c>
      <c r="J43" s="435">
        <v>60590352</v>
      </c>
      <c r="K43" s="436">
        <f t="shared" si="1"/>
        <v>15734184</v>
      </c>
      <c r="L43" s="435">
        <v>51085204</v>
      </c>
      <c r="M43" s="431">
        <f t="shared" si="2"/>
        <v>-0.17634706561883173</v>
      </c>
      <c r="N43" s="437">
        <v>51419060</v>
      </c>
      <c r="O43" s="438">
        <f t="shared" si="3"/>
        <v>6562892</v>
      </c>
      <c r="P43" s="431"/>
      <c r="Q43" s="431"/>
      <c r="R43" s="431"/>
      <c r="S43" s="431"/>
      <c r="T43" s="431"/>
      <c r="U43" s="431"/>
      <c r="V43" s="431"/>
      <c r="W43" s="431"/>
      <c r="X43" s="431"/>
      <c r="Y43" s="431"/>
    </row>
    <row r="44" spans="1:25" s="434" customFormat="1" ht="26.25" customHeight="1">
      <c r="A44" s="287"/>
      <c r="B44" s="14" t="s">
        <v>294</v>
      </c>
      <c r="C44" s="14" t="s">
        <v>185</v>
      </c>
      <c r="D44" s="488">
        <v>20647374</v>
      </c>
      <c r="E44" s="492">
        <v>20708583</v>
      </c>
      <c r="F44" s="493">
        <f t="shared" si="4"/>
        <v>1.008614911090401</v>
      </c>
      <c r="G44" s="469">
        <v>20471018</v>
      </c>
      <c r="H44" s="457">
        <f t="shared" si="0"/>
        <v>0</v>
      </c>
      <c r="I44" s="375">
        <v>20471018</v>
      </c>
      <c r="J44" s="435">
        <v>20736341</v>
      </c>
      <c r="K44" s="436">
        <f t="shared" si="1"/>
        <v>265323</v>
      </c>
      <c r="L44" s="435">
        <v>20404622</v>
      </c>
      <c r="M44" s="431">
        <f t="shared" si="2"/>
        <v>3.2820012856282776E-3</v>
      </c>
      <c r="N44" s="437">
        <v>40764806</v>
      </c>
      <c r="O44" s="438">
        <f t="shared" si="3"/>
        <v>20293788</v>
      </c>
      <c r="P44" s="431"/>
      <c r="Q44" s="431"/>
      <c r="R44" s="431"/>
      <c r="S44" s="431"/>
      <c r="T44" s="431"/>
      <c r="U44" s="431"/>
      <c r="V44" s="431"/>
      <c r="W44" s="431"/>
      <c r="X44" s="431"/>
      <c r="Y44" s="431"/>
    </row>
    <row r="45" spans="1:25" s="434" customFormat="1" ht="26.25" customHeight="1">
      <c r="A45" s="287"/>
      <c r="B45" s="14" t="s">
        <v>412</v>
      </c>
      <c r="C45" s="14" t="s">
        <v>189</v>
      </c>
      <c r="D45" s="488">
        <v>5500000</v>
      </c>
      <c r="E45" s="492">
        <v>5500000</v>
      </c>
      <c r="F45" s="493">
        <f t="shared" si="4"/>
        <v>1</v>
      </c>
      <c r="G45" s="469">
        <v>5500000</v>
      </c>
      <c r="H45" s="457">
        <f t="shared" si="0"/>
        <v>0</v>
      </c>
      <c r="I45" s="375">
        <v>5500000</v>
      </c>
      <c r="J45" s="435">
        <v>5500000</v>
      </c>
      <c r="K45" s="436">
        <f t="shared" si="1"/>
        <v>0</v>
      </c>
      <c r="L45" s="435">
        <v>5500000</v>
      </c>
      <c r="M45" s="431">
        <f t="shared" si="2"/>
        <v>0</v>
      </c>
      <c r="N45" s="437">
        <v>11000000</v>
      </c>
      <c r="O45" s="438">
        <f t="shared" si="3"/>
        <v>5500000</v>
      </c>
      <c r="P45" s="431"/>
      <c r="Q45" s="431"/>
      <c r="R45" s="431"/>
      <c r="S45" s="431"/>
      <c r="T45" s="431"/>
      <c r="U45" s="431"/>
      <c r="V45" s="431"/>
      <c r="W45" s="431"/>
      <c r="X45" s="431"/>
      <c r="Y45" s="431"/>
    </row>
    <row r="46" spans="1:25" s="434" customFormat="1" ht="26.4">
      <c r="A46" s="287"/>
      <c r="B46" s="14" t="s">
        <v>413</v>
      </c>
      <c r="C46" s="14" t="s">
        <v>229</v>
      </c>
      <c r="D46" s="488">
        <v>16500000</v>
      </c>
      <c r="E46" s="492">
        <v>16500000</v>
      </c>
      <c r="F46" s="493">
        <f t="shared" si="4"/>
        <v>1</v>
      </c>
      <c r="G46" s="469">
        <v>16500000</v>
      </c>
      <c r="H46" s="457">
        <f t="shared" si="0"/>
        <v>0</v>
      </c>
      <c r="I46" s="375">
        <v>16500000</v>
      </c>
      <c r="J46" s="435">
        <v>16500000</v>
      </c>
      <c r="K46" s="436">
        <f t="shared" si="1"/>
        <v>0</v>
      </c>
      <c r="L46" s="435">
        <v>16500000</v>
      </c>
      <c r="M46" s="431">
        <f t="shared" si="2"/>
        <v>0</v>
      </c>
      <c r="N46" s="437">
        <v>33000000</v>
      </c>
      <c r="O46" s="438">
        <f t="shared" si="3"/>
        <v>16500000</v>
      </c>
      <c r="P46" s="431"/>
      <c r="Q46" s="431"/>
      <c r="R46" s="431"/>
      <c r="S46" s="431"/>
      <c r="T46" s="431"/>
      <c r="U46" s="431"/>
      <c r="V46" s="431"/>
      <c r="W46" s="431"/>
      <c r="X46" s="431"/>
      <c r="Y46" s="431"/>
    </row>
    <row r="47" spans="1:25" s="434" customFormat="1" ht="26.4">
      <c r="A47" s="287"/>
      <c r="B47" s="14" t="s">
        <v>414</v>
      </c>
      <c r="C47" s="14" t="s">
        <v>192</v>
      </c>
      <c r="D47" s="488">
        <v>13200000</v>
      </c>
      <c r="E47" s="492">
        <v>13200000</v>
      </c>
      <c r="F47" s="493">
        <f t="shared" si="4"/>
        <v>1</v>
      </c>
      <c r="G47" s="469">
        <v>13200000</v>
      </c>
      <c r="H47" s="457">
        <f t="shared" si="0"/>
        <v>0</v>
      </c>
      <c r="I47" s="375">
        <v>13200000</v>
      </c>
      <c r="J47" s="435">
        <v>13200000</v>
      </c>
      <c r="K47" s="436">
        <f t="shared" si="1"/>
        <v>0</v>
      </c>
      <c r="L47" s="435">
        <v>13200000</v>
      </c>
      <c r="M47" s="431">
        <f t="shared" si="2"/>
        <v>0</v>
      </c>
      <c r="N47" s="437">
        <v>13200000</v>
      </c>
      <c r="O47" s="438">
        <f t="shared" si="3"/>
        <v>0</v>
      </c>
      <c r="P47" s="431"/>
      <c r="Q47" s="431"/>
      <c r="R47" s="431"/>
      <c r="S47" s="431"/>
      <c r="T47" s="431"/>
      <c r="U47" s="431"/>
      <c r="V47" s="431"/>
      <c r="W47" s="431"/>
      <c r="X47" s="431"/>
      <c r="Y47" s="431"/>
    </row>
    <row r="48" spans="1:25" s="434" customFormat="1" ht="26.4">
      <c r="A48" s="287"/>
      <c r="B48" s="14" t="s">
        <v>297</v>
      </c>
      <c r="C48" s="14" t="s">
        <v>188</v>
      </c>
      <c r="D48" s="488">
        <v>43389000</v>
      </c>
      <c r="E48" s="492">
        <v>43389000</v>
      </c>
      <c r="F48" s="493"/>
      <c r="G48" s="469"/>
      <c r="H48" s="457" t="e">
        <f t="shared" si="0"/>
        <v>#VALUE!</v>
      </c>
      <c r="I48" s="375" t="s">
        <v>663</v>
      </c>
      <c r="J48" s="434">
        <v>80565243</v>
      </c>
      <c r="K48" s="436" t="e">
        <f t="shared" si="1"/>
        <v>#VALUE!</v>
      </c>
      <c r="M48" s="431" t="e">
        <f t="shared" si="2"/>
        <v>#DIV/0!</v>
      </c>
      <c r="N48" s="431"/>
      <c r="O48" s="438" t="e">
        <f t="shared" si="3"/>
        <v>#VALUE!</v>
      </c>
      <c r="P48" s="431"/>
      <c r="Q48" s="431"/>
      <c r="R48" s="431"/>
      <c r="S48" s="431"/>
      <c r="T48" s="431"/>
      <c r="U48" s="431"/>
      <c r="V48" s="431"/>
      <c r="W48" s="431"/>
      <c r="X48" s="431"/>
      <c r="Y48" s="431"/>
    </row>
    <row r="49" spans="1:25" s="434" customFormat="1" ht="26.4">
      <c r="A49" s="287"/>
      <c r="B49" s="14" t="s">
        <v>415</v>
      </c>
      <c r="C49" s="14" t="s">
        <v>191</v>
      </c>
      <c r="D49" s="492"/>
      <c r="E49" s="492"/>
      <c r="F49" s="493"/>
      <c r="G49" s="469">
        <v>1616432</v>
      </c>
      <c r="H49" s="457">
        <f t="shared" si="0"/>
        <v>0</v>
      </c>
      <c r="I49" s="375">
        <v>1616432</v>
      </c>
      <c r="J49" s="434">
        <v>7078811</v>
      </c>
      <c r="K49" s="436">
        <f t="shared" si="1"/>
        <v>5462379</v>
      </c>
      <c r="M49" s="431" t="e">
        <f t="shared" si="2"/>
        <v>#DIV/0!</v>
      </c>
      <c r="N49" s="437">
        <v>849312</v>
      </c>
      <c r="O49" s="438">
        <f t="shared" si="3"/>
        <v>-767120</v>
      </c>
      <c r="P49" s="431"/>
      <c r="Q49" s="431"/>
      <c r="R49" s="431"/>
      <c r="S49" s="431"/>
      <c r="T49" s="431"/>
      <c r="U49" s="431"/>
      <c r="V49" s="431"/>
      <c r="W49" s="431"/>
      <c r="X49" s="431"/>
      <c r="Y49" s="431"/>
    </row>
    <row r="50" spans="1:25" s="434" customFormat="1" ht="52.8">
      <c r="A50" s="287"/>
      <c r="B50" s="14" t="s">
        <v>296</v>
      </c>
      <c r="C50" s="14" t="s">
        <v>458</v>
      </c>
      <c r="D50" s="492">
        <v>5318243</v>
      </c>
      <c r="E50" s="492">
        <v>2790086</v>
      </c>
      <c r="F50" s="493">
        <f t="shared" si="4"/>
        <v>175.97839250852056</v>
      </c>
      <c r="G50" s="469">
        <v>30221</v>
      </c>
      <c r="H50" s="457">
        <f t="shared" si="0"/>
        <v>0</v>
      </c>
      <c r="I50" s="375">
        <v>30221</v>
      </c>
      <c r="J50" s="435">
        <v>3234357</v>
      </c>
      <c r="K50" s="436">
        <f t="shared" si="1"/>
        <v>3204136</v>
      </c>
      <c r="L50" s="435">
        <v>7130</v>
      </c>
      <c r="M50" s="431">
        <f t="shared" si="2"/>
        <v>569.9182414325735</v>
      </c>
      <c r="N50" s="437">
        <v>128947</v>
      </c>
      <c r="O50" s="438">
        <f t="shared" si="3"/>
        <v>98726</v>
      </c>
      <c r="P50" s="431"/>
      <c r="Q50" s="431"/>
      <c r="R50" s="431"/>
      <c r="S50" s="431"/>
      <c r="T50" s="431"/>
      <c r="U50" s="431"/>
      <c r="V50" s="431"/>
      <c r="W50" s="431"/>
      <c r="X50" s="431"/>
      <c r="Y50" s="431"/>
    </row>
    <row r="51" spans="1:25" s="434" customFormat="1" ht="26.4">
      <c r="A51" s="287"/>
      <c r="B51" s="14" t="s">
        <v>460</v>
      </c>
      <c r="C51" s="14" t="s">
        <v>459</v>
      </c>
      <c r="D51" s="492">
        <v>7361410</v>
      </c>
      <c r="E51" s="492"/>
      <c r="F51" s="493">
        <f t="shared" si="4"/>
        <v>2.8420764495674384</v>
      </c>
      <c r="G51" s="469">
        <v>2590152</v>
      </c>
      <c r="H51" s="457">
        <f t="shared" si="0"/>
        <v>0</v>
      </c>
      <c r="I51" s="375">
        <v>2590152</v>
      </c>
      <c r="J51" s="435">
        <v>2107093</v>
      </c>
      <c r="K51" s="436">
        <f t="shared" si="1"/>
        <v>-483059</v>
      </c>
      <c r="L51" s="435">
        <v>1977733</v>
      </c>
      <c r="M51" s="431">
        <f t="shared" si="2"/>
        <v>0.88006905743477049</v>
      </c>
      <c r="N51" s="437">
        <v>2531524</v>
      </c>
      <c r="O51" s="438">
        <f t="shared" si="3"/>
        <v>-58628</v>
      </c>
      <c r="P51" s="431"/>
      <c r="Q51" s="431"/>
      <c r="R51" s="431"/>
      <c r="S51" s="431"/>
      <c r="T51" s="431"/>
      <c r="U51" s="431"/>
      <c r="V51" s="431"/>
      <c r="W51" s="431"/>
      <c r="X51" s="431"/>
      <c r="Y51" s="431"/>
    </row>
    <row r="52" spans="1:25" s="434" customFormat="1" ht="26.4">
      <c r="A52" s="287"/>
      <c r="B52" s="14" t="s">
        <v>461</v>
      </c>
      <c r="C52" s="14" t="s">
        <v>469</v>
      </c>
      <c r="D52" s="492">
        <v>1790675</v>
      </c>
      <c r="E52" s="492"/>
      <c r="F52" s="493">
        <f t="shared" si="4"/>
        <v>1.596151960565841</v>
      </c>
      <c r="G52" s="469">
        <v>1121870</v>
      </c>
      <c r="H52" s="457">
        <f t="shared" si="0"/>
        <v>0</v>
      </c>
      <c r="I52" s="375">
        <v>1121870</v>
      </c>
      <c r="J52" s="435">
        <v>819302</v>
      </c>
      <c r="K52" s="436">
        <f t="shared" si="1"/>
        <v>-302568</v>
      </c>
      <c r="L52" s="435">
        <v>593320</v>
      </c>
      <c r="M52" s="431">
        <f t="shared" si="2"/>
        <v>1.4219074340272959</v>
      </c>
      <c r="N52" s="437">
        <v>949322</v>
      </c>
      <c r="O52" s="438">
        <f t="shared" si="3"/>
        <v>-172548</v>
      </c>
      <c r="P52" s="431"/>
      <c r="Q52" s="431"/>
      <c r="R52" s="431"/>
      <c r="S52" s="431"/>
      <c r="T52" s="431"/>
      <c r="U52" s="431"/>
      <c r="V52" s="431"/>
      <c r="W52" s="431"/>
      <c r="X52" s="431"/>
      <c r="Y52" s="431"/>
    </row>
    <row r="53" spans="1:25" s="434" customFormat="1" ht="26.4">
      <c r="A53" s="287"/>
      <c r="B53" s="14" t="s">
        <v>457</v>
      </c>
      <c r="C53" s="14" t="s">
        <v>470</v>
      </c>
      <c r="D53" s="492"/>
      <c r="E53" s="492"/>
      <c r="F53" s="493"/>
      <c r="G53" s="469"/>
      <c r="H53" s="457" t="e">
        <f t="shared" si="0"/>
        <v>#VALUE!</v>
      </c>
      <c r="I53" s="375" t="s">
        <v>663</v>
      </c>
      <c r="K53" s="436" t="e">
        <f t="shared" si="1"/>
        <v>#VALUE!</v>
      </c>
      <c r="M53" s="431" t="e">
        <f t="shared" si="2"/>
        <v>#DIV/0!</v>
      </c>
      <c r="N53" s="431"/>
      <c r="O53" s="438" t="e">
        <f t="shared" si="3"/>
        <v>#VALUE!</v>
      </c>
      <c r="P53" s="431"/>
      <c r="Q53" s="431"/>
      <c r="R53" s="431"/>
      <c r="S53" s="431"/>
      <c r="T53" s="431"/>
      <c r="U53" s="431"/>
      <c r="V53" s="431"/>
      <c r="W53" s="431"/>
      <c r="X53" s="431"/>
      <c r="Y53" s="431"/>
    </row>
    <row r="54" spans="1:25" s="434" customFormat="1" ht="26.4">
      <c r="A54" s="295" t="s">
        <v>545</v>
      </c>
      <c r="B54" s="15" t="s">
        <v>416</v>
      </c>
      <c r="C54" s="15" t="s">
        <v>115</v>
      </c>
      <c r="D54" s="494">
        <v>3959043540</v>
      </c>
      <c r="E54" s="495">
        <v>321644641</v>
      </c>
      <c r="F54" s="493">
        <f t="shared" si="4"/>
        <v>29.421929212062722</v>
      </c>
      <c r="G54" s="469">
        <v>134560977</v>
      </c>
      <c r="H54" s="457">
        <f t="shared" si="0"/>
        <v>0</v>
      </c>
      <c r="I54" s="375">
        <v>134560977</v>
      </c>
      <c r="J54" s="435">
        <v>2712821317</v>
      </c>
      <c r="K54" s="436">
        <f t="shared" si="1"/>
        <v>2578260340</v>
      </c>
      <c r="L54" s="435">
        <v>2117628134</v>
      </c>
      <c r="M54" s="431">
        <f t="shared" si="2"/>
        <v>-27.552364165945896</v>
      </c>
      <c r="N54" s="437">
        <v>2062630644</v>
      </c>
      <c r="O54" s="438">
        <f t="shared" si="3"/>
        <v>1928069667</v>
      </c>
      <c r="P54" s="431"/>
      <c r="Q54" s="431"/>
      <c r="R54" s="431"/>
      <c r="S54" s="431"/>
      <c r="T54" s="431"/>
      <c r="U54" s="431"/>
      <c r="V54" s="431"/>
      <c r="W54" s="431"/>
      <c r="X54" s="431"/>
      <c r="Y54" s="431"/>
    </row>
    <row r="55" spans="1:25" s="434" customFormat="1" ht="26.4">
      <c r="A55" s="287"/>
      <c r="B55" s="297" t="s">
        <v>546</v>
      </c>
      <c r="C55" s="14" t="s">
        <v>116</v>
      </c>
      <c r="D55" s="494">
        <v>70194471203</v>
      </c>
      <c r="E55" s="495">
        <v>65496355653</v>
      </c>
      <c r="F55" s="493">
        <f t="shared" si="4"/>
        <v>1.4953002189654594</v>
      </c>
      <c r="G55" s="469">
        <v>46943396592</v>
      </c>
      <c r="H55" s="457">
        <f t="shared" si="0"/>
        <v>0</v>
      </c>
      <c r="I55" s="375">
        <v>46943396592</v>
      </c>
      <c r="J55" s="435">
        <v>62334725126</v>
      </c>
      <c r="K55" s="436">
        <f t="shared" si="1"/>
        <v>15391328534</v>
      </c>
      <c r="L55" s="435">
        <v>48955073609</v>
      </c>
      <c r="M55" s="431">
        <f t="shared" si="2"/>
        <v>-6.1445338802531779E-2</v>
      </c>
      <c r="N55" s="437">
        <v>51940723913</v>
      </c>
      <c r="O55" s="438">
        <f t="shared" si="3"/>
        <v>4997327321</v>
      </c>
      <c r="P55" s="431"/>
      <c r="Q55" s="431"/>
      <c r="R55" s="431"/>
      <c r="S55" s="431"/>
      <c r="T55" s="431"/>
      <c r="U55" s="431"/>
      <c r="V55" s="431"/>
      <c r="W55" s="431"/>
      <c r="X55" s="431"/>
      <c r="Y55" s="431"/>
    </row>
    <row r="56" spans="1:25" s="434" customFormat="1" ht="26.4">
      <c r="A56" s="287"/>
      <c r="B56" s="294" t="s">
        <v>417</v>
      </c>
      <c r="C56" s="14" t="s">
        <v>117</v>
      </c>
      <c r="D56" s="496">
        <v>6476370.75</v>
      </c>
      <c r="E56" s="497">
        <v>6280360</v>
      </c>
      <c r="F56" s="493">
        <f t="shared" si="4"/>
        <v>1.2871043145700651</v>
      </c>
      <c r="G56" s="469">
        <v>5031737.2699999996</v>
      </c>
      <c r="H56" s="457">
        <f t="shared" si="0"/>
        <v>0</v>
      </c>
      <c r="I56" s="375">
        <v>5031737.2699999996</v>
      </c>
      <c r="J56" s="441">
        <v>6132889.1500000004</v>
      </c>
      <c r="K56" s="436">
        <f t="shared" si="1"/>
        <v>1101151.8800000008</v>
      </c>
      <c r="L56" s="441">
        <v>5012609.25</v>
      </c>
      <c r="M56" s="431">
        <f t="shared" si="2"/>
        <v>4.9115651835780483E-3</v>
      </c>
      <c r="N56" s="442">
        <v>5016509.21</v>
      </c>
      <c r="O56" s="438">
        <f t="shared" si="3"/>
        <v>-15228.05999999959</v>
      </c>
      <c r="P56" s="431"/>
      <c r="Q56" s="431"/>
      <c r="R56" s="431"/>
      <c r="S56" s="431"/>
      <c r="T56" s="431"/>
      <c r="U56" s="431"/>
      <c r="V56" s="431"/>
      <c r="W56" s="431"/>
      <c r="X56" s="431"/>
      <c r="Y56" s="431"/>
    </row>
    <row r="57" spans="1:25" s="434" customFormat="1" ht="26.4">
      <c r="A57" s="287"/>
      <c r="B57" s="294" t="s">
        <v>418</v>
      </c>
      <c r="C57" s="14" t="s">
        <v>118</v>
      </c>
      <c r="D57" s="496">
        <v>10838.55</v>
      </c>
      <c r="E57" s="497">
        <v>10428.75</v>
      </c>
      <c r="F57" s="493">
        <f t="shared" si="4"/>
        <v>1.1617553427529568</v>
      </c>
      <c r="G57" s="469">
        <v>9329.4599999999991</v>
      </c>
      <c r="H57" s="457">
        <f t="shared" si="0"/>
        <v>0</v>
      </c>
      <c r="I57" s="375">
        <v>9329.4599999999991</v>
      </c>
      <c r="J57" s="441">
        <v>10164</v>
      </c>
      <c r="K57" s="436">
        <f t="shared" si="1"/>
        <v>834.54000000000087</v>
      </c>
      <c r="L57" s="441">
        <v>9766.3799999999992</v>
      </c>
      <c r="M57" s="431">
        <f t="shared" si="2"/>
        <v>-5.1973622197336367E-2</v>
      </c>
      <c r="N57" s="442">
        <v>10353.950000000001</v>
      </c>
      <c r="O57" s="438">
        <f t="shared" si="3"/>
        <v>1024.4900000000016</v>
      </c>
      <c r="P57" s="431"/>
      <c r="Q57" s="431"/>
      <c r="R57" s="431"/>
      <c r="S57" s="431"/>
      <c r="T57" s="431"/>
      <c r="U57" s="431"/>
      <c r="V57" s="431"/>
      <c r="W57" s="431"/>
      <c r="X57" s="431"/>
      <c r="Y57" s="431"/>
    </row>
    <row r="58" spans="1:25">
      <c r="A58" s="298"/>
      <c r="B58" s="299"/>
      <c r="C58" s="300"/>
      <c r="D58" s="301"/>
      <c r="E58" s="301"/>
      <c r="F58" s="302"/>
      <c r="G58" s="470"/>
      <c r="H58" s="302"/>
      <c r="L58" s="443"/>
    </row>
    <row r="59" spans="1:25" ht="11.25" customHeight="1">
      <c r="A59" s="1"/>
      <c r="B59" s="303"/>
      <c r="C59" s="1"/>
      <c r="D59" s="304"/>
      <c r="E59" s="304"/>
      <c r="F59" s="305"/>
      <c r="G59" s="471"/>
      <c r="H59" s="305"/>
    </row>
    <row r="60" spans="1:25">
      <c r="A60" s="34" t="s">
        <v>176</v>
      </c>
      <c r="B60" s="1"/>
      <c r="C60" s="35"/>
      <c r="D60" s="36" t="s">
        <v>177</v>
      </c>
      <c r="E60" s="304"/>
      <c r="F60" s="305"/>
      <c r="G60" s="471"/>
      <c r="H60" s="305"/>
    </row>
    <row r="61" spans="1:25">
      <c r="A61" s="37" t="s">
        <v>178</v>
      </c>
      <c r="B61" s="1"/>
      <c r="C61" s="35"/>
      <c r="D61" s="38" t="s">
        <v>179</v>
      </c>
      <c r="E61" s="304"/>
      <c r="F61" s="305"/>
      <c r="G61" s="471"/>
      <c r="H61" s="305"/>
    </row>
    <row r="62" spans="1:25">
      <c r="A62" s="1"/>
      <c r="B62" s="1"/>
      <c r="C62" s="35"/>
      <c r="D62" s="35"/>
      <c r="F62" s="305"/>
      <c r="G62" s="471"/>
      <c r="H62" s="305"/>
    </row>
    <row r="63" spans="1:25">
      <c r="A63" s="1"/>
      <c r="B63" s="1"/>
      <c r="C63" s="35"/>
      <c r="D63" s="35"/>
      <c r="E63" s="304"/>
      <c r="F63" s="305"/>
      <c r="G63" s="471"/>
      <c r="H63" s="305"/>
    </row>
    <row r="64" spans="1:25">
      <c r="A64" s="1"/>
      <c r="B64" s="1"/>
      <c r="C64" s="35"/>
      <c r="D64" s="35"/>
      <c r="E64" s="304"/>
      <c r="F64" s="305"/>
      <c r="G64" s="471"/>
      <c r="H64" s="305"/>
    </row>
    <row r="65" spans="1:8">
      <c r="A65" s="1"/>
      <c r="B65" s="1"/>
      <c r="C65" s="35"/>
      <c r="D65" s="35"/>
      <c r="E65" s="304"/>
      <c r="F65" s="305"/>
      <c r="G65" s="471"/>
      <c r="H65" s="305"/>
    </row>
    <row r="66" spans="1:8">
      <c r="A66" s="1"/>
      <c r="B66" s="1"/>
      <c r="C66" s="35"/>
      <c r="D66" s="35"/>
      <c r="E66" s="304"/>
      <c r="F66" s="305"/>
      <c r="G66" s="471"/>
      <c r="H66" s="305"/>
    </row>
    <row r="67" spans="1:8">
      <c r="A67" s="1"/>
      <c r="B67" s="1"/>
      <c r="C67" s="35"/>
      <c r="D67" s="35"/>
      <c r="E67" s="304"/>
      <c r="F67" s="305"/>
      <c r="G67" s="471"/>
      <c r="H67" s="305"/>
    </row>
    <row r="68" spans="1:8">
      <c r="A68" s="1"/>
      <c r="B68" s="1"/>
      <c r="C68" s="35"/>
      <c r="D68" s="35"/>
      <c r="E68" s="304"/>
      <c r="F68" s="305"/>
      <c r="G68" s="471"/>
      <c r="H68" s="305"/>
    </row>
    <row r="69" spans="1:8">
      <c r="A69" s="1"/>
      <c r="B69" s="1"/>
      <c r="C69" s="35"/>
      <c r="D69" s="35"/>
      <c r="E69" s="304"/>
      <c r="F69" s="305"/>
      <c r="G69" s="471"/>
      <c r="H69" s="305"/>
    </row>
    <row r="70" spans="1:8">
      <c r="A70" s="27"/>
      <c r="B70" s="27"/>
      <c r="C70" s="35"/>
      <c r="D70" s="28"/>
      <c r="E70" s="306"/>
      <c r="F70" s="307"/>
      <c r="G70" s="472"/>
      <c r="H70" s="458"/>
    </row>
    <row r="71" spans="1:8">
      <c r="A71" s="24" t="s">
        <v>239</v>
      </c>
      <c r="B71" s="1"/>
      <c r="C71" s="35"/>
      <c r="D71" s="26" t="s">
        <v>477</v>
      </c>
      <c r="E71" s="304"/>
      <c r="F71" s="305"/>
      <c r="G71" s="471"/>
      <c r="H71" s="305"/>
    </row>
    <row r="72" spans="1:8">
      <c r="A72" s="24" t="s">
        <v>631</v>
      </c>
      <c r="B72" s="1"/>
      <c r="C72" s="35"/>
      <c r="D72" s="26"/>
      <c r="E72" s="304"/>
      <c r="F72" s="305"/>
      <c r="G72" s="471"/>
      <c r="H72" s="305"/>
    </row>
    <row r="73" spans="1:8">
      <c r="A73" s="1" t="s">
        <v>240</v>
      </c>
      <c r="B73" s="1"/>
      <c r="C73" s="35"/>
      <c r="D73" s="25"/>
      <c r="E73" s="304"/>
      <c r="F73" s="305"/>
      <c r="G73" s="471"/>
      <c r="H73" s="30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3" zoomScaleNormal="100" zoomScaleSheetLayoutView="100" workbookViewId="0">
      <selection activeCell="D50" sqref="D50:F51"/>
    </sheetView>
  </sheetViews>
  <sheetFormatPr defaultColWidth="9.109375" defaultRowHeight="14.4"/>
  <cols>
    <col min="1" max="1" width="7.109375" style="30" customWidth="1"/>
    <col min="2" max="2" width="48.5546875" style="30" customWidth="1"/>
    <col min="3" max="3" width="9.109375" style="30"/>
    <col min="4" max="4" width="21.88671875" style="308" customWidth="1"/>
    <col min="5" max="5" width="21.109375" style="308" customWidth="1"/>
    <col min="6" max="6" width="19.5546875" style="308" customWidth="1"/>
    <col min="7" max="7" width="14.5546875" style="310" bestFit="1" customWidth="1"/>
    <col min="8" max="9" width="15.88671875" style="292" bestFit="1" customWidth="1"/>
    <col min="10" max="12" width="14.5546875" style="23" bestFit="1" customWidth="1"/>
    <col min="13" max="13" width="13.88671875" style="23" bestFit="1" customWidth="1"/>
    <col min="14" max="14" width="9.109375" style="23"/>
    <col min="15" max="15" width="12.5546875" style="23" bestFit="1" customWidth="1"/>
    <col min="16" max="16384" width="9.109375" style="30"/>
  </cols>
  <sheetData>
    <row r="1" spans="1:20" ht="23.25" customHeight="1">
      <c r="A1" s="525" t="s">
        <v>539</v>
      </c>
      <c r="B1" s="525"/>
      <c r="C1" s="525"/>
      <c r="D1" s="525"/>
      <c r="E1" s="525"/>
      <c r="F1" s="525"/>
    </row>
    <row r="2" spans="1:20" ht="33" customHeight="1">
      <c r="A2" s="526" t="s">
        <v>547</v>
      </c>
      <c r="B2" s="526"/>
      <c r="C2" s="526"/>
      <c r="D2" s="526"/>
      <c r="E2" s="526"/>
      <c r="F2" s="526"/>
    </row>
    <row r="3" spans="1:20" ht="15" customHeight="1">
      <c r="A3" s="527" t="s">
        <v>282</v>
      </c>
      <c r="B3" s="527"/>
      <c r="C3" s="527"/>
      <c r="D3" s="527"/>
      <c r="E3" s="527"/>
      <c r="F3" s="527"/>
    </row>
    <row r="4" spans="1:20">
      <c r="A4" s="527"/>
      <c r="B4" s="527"/>
      <c r="C4" s="527"/>
      <c r="D4" s="527"/>
      <c r="E4" s="527"/>
      <c r="F4" s="527"/>
    </row>
    <row r="5" spans="1:20">
      <c r="A5" s="524" t="str">
        <f>'ngay thang'!B10</f>
        <v>Tháng 02 năm 2024/February 2024</v>
      </c>
      <c r="B5" s="524"/>
      <c r="C5" s="524"/>
      <c r="D5" s="524"/>
      <c r="E5" s="524"/>
      <c r="F5" s="524"/>
    </row>
    <row r="6" spans="1:20">
      <c r="A6" s="246"/>
      <c r="B6" s="246"/>
      <c r="C6" s="246"/>
      <c r="D6" s="246"/>
      <c r="E6" s="246"/>
      <c r="F6" s="1"/>
    </row>
    <row r="7" spans="1:20" ht="30" customHeight="1">
      <c r="A7" s="515" t="s">
        <v>247</v>
      </c>
      <c r="B7" s="515"/>
      <c r="C7" s="515" t="s">
        <v>646</v>
      </c>
      <c r="D7" s="515"/>
      <c r="E7" s="515"/>
      <c r="F7" s="515"/>
    </row>
    <row r="8" spans="1:20" ht="30" customHeight="1">
      <c r="A8" s="515" t="s">
        <v>245</v>
      </c>
      <c r="B8" s="515"/>
      <c r="C8" s="515" t="s">
        <v>476</v>
      </c>
      <c r="D8" s="515"/>
      <c r="E8" s="515"/>
      <c r="F8" s="515"/>
    </row>
    <row r="9" spans="1:20" ht="30" customHeight="1">
      <c r="A9" s="514" t="s">
        <v>244</v>
      </c>
      <c r="B9" s="514"/>
      <c r="C9" s="514" t="s">
        <v>246</v>
      </c>
      <c r="D9" s="514"/>
      <c r="E9" s="514"/>
      <c r="F9" s="514"/>
    </row>
    <row r="10" spans="1:20" ht="30" customHeight="1">
      <c r="A10" s="514" t="s">
        <v>248</v>
      </c>
      <c r="B10" s="514"/>
      <c r="C10" s="514" t="str">
        <f>'ngay thang'!B14</f>
        <v>Ngày 01 tháng 03 năm 2024
01 Mar 2024</v>
      </c>
      <c r="D10" s="514"/>
      <c r="E10" s="514"/>
      <c r="F10" s="514"/>
    </row>
    <row r="11" spans="1:20" ht="24" customHeight="1">
      <c r="A11" s="242"/>
      <c r="B11" s="242"/>
      <c r="C11" s="242"/>
      <c r="D11" s="242"/>
      <c r="E11" s="242"/>
      <c r="F11" s="242"/>
    </row>
    <row r="12" spans="1:20" ht="21" customHeight="1">
      <c r="A12" s="282" t="s">
        <v>284</v>
      </c>
      <c r="D12" s="283"/>
      <c r="E12" s="283"/>
      <c r="F12" s="283"/>
    </row>
    <row r="13" spans="1:20" ht="43.5" customHeight="1">
      <c r="A13" s="284" t="s">
        <v>199</v>
      </c>
      <c r="B13" s="312" t="s">
        <v>173</v>
      </c>
      <c r="C13" s="312" t="s">
        <v>201</v>
      </c>
      <c r="D13" s="313" t="s">
        <v>306</v>
      </c>
      <c r="E13" s="313" t="s">
        <v>307</v>
      </c>
      <c r="F13" s="313" t="s">
        <v>230</v>
      </c>
    </row>
    <row r="14" spans="1:20" s="318" customFormat="1" ht="24">
      <c r="A14" s="314" t="s">
        <v>46</v>
      </c>
      <c r="B14" s="315" t="s">
        <v>419</v>
      </c>
      <c r="C14" s="315" t="s">
        <v>119</v>
      </c>
      <c r="D14" s="316">
        <v>1083656</v>
      </c>
      <c r="E14" s="316">
        <v>303906882</v>
      </c>
      <c r="F14" s="316">
        <v>304990538</v>
      </c>
      <c r="G14" s="328"/>
      <c r="H14" s="292"/>
      <c r="I14" s="292"/>
      <c r="J14" s="293"/>
      <c r="K14" s="293"/>
      <c r="L14" s="293"/>
      <c r="M14" s="293"/>
      <c r="N14" s="23"/>
      <c r="O14" s="23"/>
      <c r="P14" s="317"/>
      <c r="Q14" s="317"/>
      <c r="R14" s="317"/>
      <c r="S14" s="317"/>
      <c r="T14" s="317"/>
    </row>
    <row r="15" spans="1:20" s="318" customFormat="1" ht="24">
      <c r="A15" s="319">
        <v>1</v>
      </c>
      <c r="B15" s="320" t="s">
        <v>574</v>
      </c>
      <c r="C15" s="315"/>
      <c r="D15" s="316"/>
      <c r="E15" s="316"/>
      <c r="F15" s="316"/>
      <c r="G15" s="328"/>
      <c r="H15" s="292"/>
      <c r="I15" s="292"/>
      <c r="J15" s="293"/>
      <c r="K15" s="293"/>
      <c r="L15" s="293"/>
      <c r="M15" s="293"/>
      <c r="N15" s="23"/>
      <c r="O15" s="23"/>
      <c r="P15" s="317"/>
      <c r="Q15" s="317"/>
      <c r="R15" s="317"/>
      <c r="S15" s="317"/>
      <c r="T15" s="317"/>
    </row>
    <row r="16" spans="1:20" s="322" customFormat="1" ht="24">
      <c r="A16" s="319">
        <v>2</v>
      </c>
      <c r="B16" s="320" t="s">
        <v>420</v>
      </c>
      <c r="C16" s="320" t="s">
        <v>120</v>
      </c>
      <c r="D16" s="486"/>
      <c r="E16" s="323">
        <v>303029500</v>
      </c>
      <c r="F16" s="323">
        <v>303029500</v>
      </c>
      <c r="G16" s="329"/>
      <c r="H16" s="292"/>
      <c r="I16" s="292"/>
      <c r="J16" s="293"/>
      <c r="K16" s="293"/>
      <c r="L16" s="293"/>
      <c r="M16" s="293"/>
      <c r="N16" s="23"/>
      <c r="O16" s="23"/>
    </row>
    <row r="17" spans="1:20" s="322" customFormat="1" ht="24">
      <c r="A17" s="319">
        <v>3</v>
      </c>
      <c r="B17" s="320" t="s">
        <v>421</v>
      </c>
      <c r="C17" s="320" t="s">
        <v>121</v>
      </c>
      <c r="D17" s="323">
        <v>1083656</v>
      </c>
      <c r="E17" s="323">
        <v>877382</v>
      </c>
      <c r="F17" s="323">
        <v>1961038</v>
      </c>
      <c r="G17" s="329"/>
      <c r="H17" s="292"/>
      <c r="I17" s="292"/>
      <c r="J17" s="293"/>
      <c r="K17" s="293"/>
      <c r="L17" s="293"/>
      <c r="M17" s="293"/>
      <c r="N17" s="23"/>
      <c r="O17" s="23"/>
    </row>
    <row r="18" spans="1:20" s="322" customFormat="1" ht="24">
      <c r="A18" s="319">
        <v>4</v>
      </c>
      <c r="B18" s="320" t="s">
        <v>422</v>
      </c>
      <c r="C18" s="320" t="s">
        <v>122</v>
      </c>
      <c r="D18" s="316"/>
      <c r="E18" s="316"/>
      <c r="F18" s="316"/>
      <c r="G18" s="329"/>
      <c r="H18" s="292"/>
      <c r="I18" s="292"/>
      <c r="J18" s="293"/>
      <c r="K18" s="293"/>
      <c r="L18" s="293"/>
      <c r="M18" s="293"/>
      <c r="N18" s="23"/>
      <c r="O18" s="23"/>
    </row>
    <row r="19" spans="1:20" s="318" customFormat="1" ht="24">
      <c r="A19" s="314" t="s">
        <v>56</v>
      </c>
      <c r="B19" s="315" t="s">
        <v>423</v>
      </c>
      <c r="C19" s="315" t="s">
        <v>123</v>
      </c>
      <c r="D19" s="316">
        <v>166256523</v>
      </c>
      <c r="E19" s="316">
        <v>172369414</v>
      </c>
      <c r="F19" s="316">
        <v>338625937</v>
      </c>
      <c r="G19" s="328"/>
      <c r="H19" s="292"/>
      <c r="I19" s="292"/>
      <c r="J19" s="293"/>
      <c r="K19" s="293"/>
      <c r="L19" s="293"/>
      <c r="M19" s="293"/>
      <c r="N19" s="23"/>
      <c r="O19" s="23"/>
      <c r="P19" s="317"/>
      <c r="Q19" s="317"/>
      <c r="R19" s="317"/>
      <c r="S19" s="317"/>
      <c r="T19" s="317"/>
    </row>
    <row r="20" spans="1:20" s="322" customFormat="1" ht="24">
      <c r="A20" s="319">
        <v>1</v>
      </c>
      <c r="B20" s="320" t="s">
        <v>424</v>
      </c>
      <c r="C20" s="320" t="s">
        <v>124</v>
      </c>
      <c r="D20" s="323">
        <v>64873107</v>
      </c>
      <c r="E20" s="323">
        <v>66238443</v>
      </c>
      <c r="F20" s="323">
        <v>131111550</v>
      </c>
      <c r="G20" s="329"/>
      <c r="H20" s="292"/>
      <c r="I20" s="292"/>
      <c r="J20" s="293"/>
      <c r="K20" s="293"/>
      <c r="L20" s="293"/>
      <c r="M20" s="293"/>
      <c r="N20" s="23"/>
      <c r="O20" s="23"/>
    </row>
    <row r="21" spans="1:20" s="322" customFormat="1" ht="24">
      <c r="A21" s="319">
        <v>2</v>
      </c>
      <c r="B21" s="320" t="s">
        <v>425</v>
      </c>
      <c r="C21" s="320" t="s">
        <v>125</v>
      </c>
      <c r="D21" s="323">
        <v>26147374</v>
      </c>
      <c r="E21" s="323">
        <v>26208583</v>
      </c>
      <c r="F21" s="323">
        <v>52355957</v>
      </c>
      <c r="G21" s="329"/>
      <c r="H21" s="292"/>
      <c r="I21" s="292"/>
      <c r="J21" s="293"/>
      <c r="K21" s="293"/>
      <c r="L21" s="293"/>
      <c r="M21" s="293"/>
      <c r="N21" s="23"/>
      <c r="O21" s="23"/>
    </row>
    <row r="22" spans="1:20" s="322" customFormat="1" ht="24">
      <c r="A22" s="319"/>
      <c r="B22" s="324" t="s">
        <v>255</v>
      </c>
      <c r="C22" s="320" t="s">
        <v>195</v>
      </c>
      <c r="D22" s="323">
        <v>20000000</v>
      </c>
      <c r="E22" s="323">
        <v>20000000</v>
      </c>
      <c r="F22" s="323">
        <v>40000000</v>
      </c>
      <c r="G22" s="329"/>
      <c r="H22" s="292"/>
      <c r="I22" s="292"/>
      <c r="J22" s="293"/>
      <c r="K22" s="293"/>
      <c r="L22" s="293"/>
      <c r="M22" s="293"/>
      <c r="N22" s="23"/>
      <c r="O22" s="23"/>
    </row>
    <row r="23" spans="1:20" s="322" customFormat="1" ht="24">
      <c r="A23" s="319"/>
      <c r="B23" s="324" t="s">
        <v>256</v>
      </c>
      <c r="C23" s="320" t="s">
        <v>196</v>
      </c>
      <c r="D23" s="323">
        <v>647374</v>
      </c>
      <c r="E23" s="323">
        <v>708583</v>
      </c>
      <c r="F23" s="323">
        <v>1355957</v>
      </c>
      <c r="G23" s="329"/>
      <c r="H23" s="292"/>
      <c r="I23" s="292"/>
      <c r="J23" s="293"/>
      <c r="K23" s="293"/>
      <c r="L23" s="293"/>
      <c r="M23" s="293"/>
      <c r="N23" s="23"/>
      <c r="O23" s="23"/>
    </row>
    <row r="24" spans="1:20" s="322" customFormat="1" ht="24">
      <c r="A24" s="319"/>
      <c r="B24" s="324" t="s">
        <v>257</v>
      </c>
      <c r="C24" s="320" t="s">
        <v>231</v>
      </c>
      <c r="D24" s="323">
        <v>5500000</v>
      </c>
      <c r="E24" s="323">
        <v>5500000</v>
      </c>
      <c r="F24" s="323">
        <v>11000000</v>
      </c>
      <c r="G24" s="329"/>
      <c r="H24" s="292"/>
      <c r="I24" s="292"/>
      <c r="J24" s="293"/>
      <c r="K24" s="293"/>
      <c r="L24" s="293"/>
      <c r="M24" s="293"/>
      <c r="N24" s="23"/>
      <c r="O24" s="23"/>
    </row>
    <row r="25" spans="1:20" s="322" customFormat="1" ht="55.5" customHeight="1">
      <c r="A25" s="319">
        <v>3</v>
      </c>
      <c r="B25" s="325" t="s">
        <v>548</v>
      </c>
      <c r="C25" s="320" t="s">
        <v>126</v>
      </c>
      <c r="D25" s="323">
        <v>29700000</v>
      </c>
      <c r="E25" s="323">
        <v>29700000</v>
      </c>
      <c r="F25" s="323">
        <v>59400000</v>
      </c>
      <c r="G25" s="329"/>
      <c r="H25" s="292"/>
      <c r="I25" s="292"/>
      <c r="J25" s="293"/>
      <c r="K25" s="293"/>
      <c r="L25" s="293"/>
      <c r="M25" s="293"/>
      <c r="N25" s="23"/>
      <c r="O25" s="23"/>
    </row>
    <row r="26" spans="1:20" s="322" customFormat="1" ht="24">
      <c r="A26" s="319"/>
      <c r="B26" s="320" t="s">
        <v>426</v>
      </c>
      <c r="C26" s="320" t="s">
        <v>194</v>
      </c>
      <c r="D26" s="323">
        <v>16500000</v>
      </c>
      <c r="E26" s="323">
        <v>16500000</v>
      </c>
      <c r="F26" s="323">
        <v>33000000</v>
      </c>
      <c r="G26" s="329"/>
      <c r="H26" s="292"/>
      <c r="I26" s="292"/>
      <c r="J26" s="293"/>
      <c r="K26" s="293"/>
      <c r="L26" s="293"/>
      <c r="M26" s="293"/>
      <c r="N26" s="23"/>
      <c r="O26" s="23"/>
    </row>
    <row r="27" spans="1:20" s="322" customFormat="1" ht="48">
      <c r="A27" s="319"/>
      <c r="B27" s="320" t="s">
        <v>427</v>
      </c>
      <c r="C27" s="320" t="s">
        <v>197</v>
      </c>
      <c r="D27" s="323">
        <v>13200000</v>
      </c>
      <c r="E27" s="323">
        <v>13200000</v>
      </c>
      <c r="F27" s="323">
        <v>26400000</v>
      </c>
      <c r="G27" s="329"/>
      <c r="H27" s="292"/>
      <c r="I27" s="292"/>
      <c r="J27" s="293"/>
      <c r="K27" s="293"/>
      <c r="L27" s="293"/>
      <c r="M27" s="293"/>
      <c r="N27" s="23"/>
      <c r="O27" s="23"/>
    </row>
    <row r="28" spans="1:20" s="322" customFormat="1" ht="24">
      <c r="A28" s="319">
        <v>4</v>
      </c>
      <c r="B28" s="320" t="s">
        <v>549</v>
      </c>
      <c r="C28" s="320"/>
      <c r="D28" s="316"/>
      <c r="E28" s="316"/>
      <c r="F28" s="316"/>
      <c r="G28" s="329"/>
      <c r="H28" s="292"/>
      <c r="I28" s="292"/>
      <c r="J28" s="293"/>
      <c r="K28" s="293"/>
      <c r="L28" s="293"/>
      <c r="M28" s="293"/>
      <c r="N28" s="23"/>
      <c r="O28" s="23"/>
    </row>
    <row r="29" spans="1:20" s="322" customFormat="1" ht="24">
      <c r="A29" s="319">
        <v>5</v>
      </c>
      <c r="B29" s="320" t="s">
        <v>550</v>
      </c>
      <c r="C29" s="320"/>
      <c r="D29" s="316"/>
      <c r="E29" s="316"/>
      <c r="F29" s="316"/>
      <c r="G29" s="329"/>
      <c r="H29" s="292"/>
      <c r="I29" s="292"/>
      <c r="J29" s="293"/>
      <c r="K29" s="293"/>
      <c r="L29" s="293"/>
      <c r="M29" s="293"/>
      <c r="N29" s="23"/>
      <c r="O29" s="23"/>
    </row>
    <row r="30" spans="1:20" s="322" customFormat="1" ht="24">
      <c r="A30" s="319">
        <v>6</v>
      </c>
      <c r="B30" s="320" t="s">
        <v>428</v>
      </c>
      <c r="C30" s="320" t="s">
        <v>127</v>
      </c>
      <c r="D30" s="323"/>
      <c r="E30" s="323"/>
      <c r="F30" s="323"/>
      <c r="G30" s="329"/>
      <c r="H30" s="292"/>
      <c r="I30" s="292"/>
      <c r="J30" s="293"/>
      <c r="K30" s="293"/>
      <c r="L30" s="293"/>
      <c r="M30" s="293"/>
      <c r="N30" s="23"/>
      <c r="O30" s="23"/>
    </row>
    <row r="31" spans="1:20" s="322" customFormat="1" ht="60">
      <c r="A31" s="319">
        <v>7</v>
      </c>
      <c r="B31" s="320" t="s">
        <v>429</v>
      </c>
      <c r="C31" s="320" t="s">
        <v>128</v>
      </c>
      <c r="D31" s="323">
        <v>15000000</v>
      </c>
      <c r="E31" s="323">
        <v>15000000</v>
      </c>
      <c r="F31" s="323">
        <v>30000000</v>
      </c>
      <c r="G31" s="329"/>
      <c r="H31" s="292"/>
      <c r="I31" s="292"/>
      <c r="J31" s="293"/>
      <c r="K31" s="293"/>
      <c r="L31" s="293"/>
      <c r="M31" s="293"/>
      <c r="N31" s="23"/>
      <c r="O31" s="23"/>
    </row>
    <row r="32" spans="1:20" s="322" customFormat="1" ht="138.75" customHeight="1">
      <c r="A32" s="319">
        <v>8</v>
      </c>
      <c r="B32" s="325" t="s">
        <v>430</v>
      </c>
      <c r="C32" s="320" t="s">
        <v>129</v>
      </c>
      <c r="D32" s="316"/>
      <c r="E32" s="487"/>
      <c r="F32" s="316"/>
      <c r="G32" s="329"/>
      <c r="H32" s="292"/>
      <c r="I32" s="292"/>
      <c r="J32" s="293"/>
      <c r="K32" s="293"/>
      <c r="L32" s="293"/>
      <c r="M32" s="293"/>
      <c r="N32" s="23"/>
      <c r="O32" s="23"/>
    </row>
    <row r="33" spans="1:20" s="322" customFormat="1" ht="36">
      <c r="A33" s="319">
        <v>9</v>
      </c>
      <c r="B33" s="320" t="s">
        <v>431</v>
      </c>
      <c r="C33" s="320" t="s">
        <v>130</v>
      </c>
      <c r="D33" s="323">
        <v>30516388</v>
      </c>
      <c r="E33" s="323">
        <v>35185668</v>
      </c>
      <c r="F33" s="323">
        <v>65702056</v>
      </c>
      <c r="G33" s="329"/>
      <c r="H33" s="292"/>
      <c r="I33" s="292"/>
      <c r="J33" s="293"/>
      <c r="K33" s="293"/>
      <c r="L33" s="293"/>
      <c r="M33" s="293"/>
      <c r="N33" s="23"/>
      <c r="O33" s="23"/>
    </row>
    <row r="34" spans="1:20" s="322" customFormat="1" ht="24">
      <c r="A34" s="319"/>
      <c r="B34" s="320" t="s">
        <v>298</v>
      </c>
      <c r="C34" s="320" t="s">
        <v>300</v>
      </c>
      <c r="D34" s="323">
        <v>22260230</v>
      </c>
      <c r="E34" s="323">
        <v>24161214</v>
      </c>
      <c r="F34" s="323">
        <v>46421444</v>
      </c>
      <c r="G34" s="329"/>
      <c r="H34" s="292"/>
      <c r="I34" s="292"/>
      <c r="J34" s="293"/>
      <c r="K34" s="293"/>
      <c r="L34" s="293"/>
      <c r="M34" s="293"/>
      <c r="N34" s="23"/>
      <c r="O34" s="23"/>
    </row>
    <row r="35" spans="1:20" s="322" customFormat="1" ht="24">
      <c r="A35" s="319"/>
      <c r="B35" s="320" t="s">
        <v>299</v>
      </c>
      <c r="C35" s="320" t="s">
        <v>301</v>
      </c>
      <c r="D35" s="323">
        <v>8256158</v>
      </c>
      <c r="E35" s="323">
        <v>11024454</v>
      </c>
      <c r="F35" s="323">
        <v>19280612</v>
      </c>
      <c r="G35" s="329"/>
      <c r="H35" s="292"/>
      <c r="I35" s="292"/>
      <c r="J35" s="293"/>
      <c r="K35" s="293"/>
      <c r="L35" s="293"/>
      <c r="M35" s="293"/>
      <c r="N35" s="23"/>
      <c r="O35" s="23"/>
    </row>
    <row r="36" spans="1:20" s="322" customFormat="1" ht="24">
      <c r="A36" s="319"/>
      <c r="B36" s="320" t="s">
        <v>466</v>
      </c>
      <c r="C36" s="320" t="s">
        <v>467</v>
      </c>
      <c r="D36" s="316"/>
      <c r="E36" s="316"/>
      <c r="F36" s="316"/>
      <c r="G36" s="329"/>
      <c r="H36" s="292"/>
      <c r="I36" s="292"/>
      <c r="J36" s="293"/>
      <c r="K36" s="293"/>
      <c r="L36" s="293"/>
      <c r="M36" s="293"/>
      <c r="N36" s="23"/>
      <c r="O36" s="23"/>
    </row>
    <row r="37" spans="1:20" s="322" customFormat="1" ht="24">
      <c r="A37" s="319">
        <v>10</v>
      </c>
      <c r="B37" s="320" t="s">
        <v>432</v>
      </c>
      <c r="C37" s="320" t="s">
        <v>131</v>
      </c>
      <c r="D37" s="487">
        <v>19654</v>
      </c>
      <c r="E37" s="487">
        <v>36720</v>
      </c>
      <c r="F37" s="323">
        <v>56374</v>
      </c>
      <c r="G37" s="329"/>
      <c r="H37" s="292"/>
      <c r="I37" s="292"/>
      <c r="J37" s="293"/>
      <c r="K37" s="293"/>
      <c r="L37" s="293"/>
      <c r="M37" s="293"/>
      <c r="N37" s="23"/>
      <c r="O37" s="23"/>
    </row>
    <row r="38" spans="1:20" s="322" customFormat="1" ht="24">
      <c r="A38" s="319"/>
      <c r="B38" s="320" t="s">
        <v>302</v>
      </c>
      <c r="C38" s="320" t="s">
        <v>132</v>
      </c>
      <c r="D38" s="323">
        <v>19654</v>
      </c>
      <c r="E38" s="487">
        <v>36720</v>
      </c>
      <c r="F38" s="323">
        <v>56374</v>
      </c>
      <c r="G38" s="329"/>
      <c r="H38" s="292"/>
      <c r="I38" s="292"/>
      <c r="J38" s="293"/>
      <c r="K38" s="293"/>
      <c r="L38" s="293"/>
      <c r="M38" s="293"/>
      <c r="N38" s="23"/>
      <c r="O38" s="23"/>
    </row>
    <row r="39" spans="1:20" s="322" customFormat="1" ht="24">
      <c r="A39" s="319"/>
      <c r="B39" s="320" t="s">
        <v>433</v>
      </c>
      <c r="C39" s="320" t="s">
        <v>198</v>
      </c>
      <c r="D39" s="316"/>
      <c r="E39" s="488"/>
      <c r="F39" s="323"/>
      <c r="G39" s="329"/>
      <c r="H39" s="292"/>
      <c r="I39" s="292"/>
      <c r="J39" s="293"/>
      <c r="K39" s="293"/>
      <c r="L39" s="293"/>
      <c r="M39" s="293"/>
      <c r="N39" s="23"/>
      <c r="O39" s="23"/>
    </row>
    <row r="40" spans="1:20" s="322" customFormat="1" ht="24">
      <c r="A40" s="319"/>
      <c r="B40" s="320" t="s">
        <v>303</v>
      </c>
      <c r="C40" s="320" t="s">
        <v>193</v>
      </c>
      <c r="D40" s="316"/>
      <c r="E40" s="316"/>
      <c r="F40" s="316"/>
      <c r="G40" s="329"/>
      <c r="H40" s="292"/>
      <c r="I40" s="292"/>
      <c r="J40" s="293"/>
      <c r="K40" s="293"/>
      <c r="L40" s="293"/>
      <c r="M40" s="293"/>
      <c r="N40" s="23"/>
      <c r="O40" s="23"/>
    </row>
    <row r="41" spans="1:20" s="322" customFormat="1" ht="24">
      <c r="A41" s="319" t="s">
        <v>133</v>
      </c>
      <c r="B41" s="315" t="s">
        <v>434</v>
      </c>
      <c r="C41" s="320" t="s">
        <v>134</v>
      </c>
      <c r="D41" s="489">
        <v>-165172867</v>
      </c>
      <c r="E41" s="489">
        <v>131537468</v>
      </c>
      <c r="F41" s="489">
        <v>-33635399</v>
      </c>
      <c r="G41" s="329"/>
      <c r="H41" s="292"/>
      <c r="I41" s="292"/>
      <c r="J41" s="293"/>
      <c r="K41" s="293"/>
      <c r="L41" s="293"/>
      <c r="M41" s="293"/>
      <c r="N41" s="23"/>
      <c r="O41" s="23"/>
    </row>
    <row r="42" spans="1:20" s="322" customFormat="1" ht="24">
      <c r="A42" s="319" t="s">
        <v>135</v>
      </c>
      <c r="B42" s="315" t="s">
        <v>435</v>
      </c>
      <c r="C42" s="320" t="s">
        <v>136</v>
      </c>
      <c r="D42" s="489">
        <v>2775364850</v>
      </c>
      <c r="E42" s="489">
        <v>-816511650</v>
      </c>
      <c r="F42" s="489">
        <v>1958853200</v>
      </c>
      <c r="G42" s="329"/>
      <c r="H42" s="292"/>
      <c r="I42" s="292"/>
      <c r="J42" s="293"/>
      <c r="K42" s="293"/>
      <c r="L42" s="293"/>
      <c r="M42" s="293"/>
      <c r="N42" s="23"/>
      <c r="O42" s="23"/>
    </row>
    <row r="43" spans="1:20" s="322" customFormat="1" ht="48">
      <c r="A43" s="319">
        <v>1</v>
      </c>
      <c r="B43" s="320" t="s">
        <v>551</v>
      </c>
      <c r="C43" s="320" t="s">
        <v>137</v>
      </c>
      <c r="D43" s="490">
        <v>-252786745</v>
      </c>
      <c r="E43" s="487">
        <v>-25598138</v>
      </c>
      <c r="F43" s="490">
        <v>-278384883</v>
      </c>
      <c r="G43" s="329"/>
      <c r="H43" s="292"/>
      <c r="I43" s="292"/>
      <c r="J43" s="293"/>
      <c r="K43" s="293"/>
      <c r="L43" s="293"/>
      <c r="M43" s="293"/>
      <c r="N43" s="23"/>
      <c r="O43" s="23"/>
    </row>
    <row r="44" spans="1:20" s="322" customFormat="1" ht="24">
      <c r="A44" s="319">
        <v>2</v>
      </c>
      <c r="B44" s="320" t="s">
        <v>437</v>
      </c>
      <c r="C44" s="320" t="s">
        <v>138</v>
      </c>
      <c r="D44" s="487">
        <v>3028151595</v>
      </c>
      <c r="E44" s="487">
        <v>-790913512</v>
      </c>
      <c r="F44" s="487">
        <v>2237238083</v>
      </c>
      <c r="G44" s="329"/>
      <c r="H44" s="292"/>
      <c r="I44" s="292"/>
      <c r="J44" s="293"/>
      <c r="K44" s="293"/>
      <c r="L44" s="293"/>
      <c r="M44" s="293"/>
      <c r="N44" s="23"/>
      <c r="O44" s="23"/>
    </row>
    <row r="45" spans="1:20" s="322" customFormat="1" ht="48">
      <c r="A45" s="319" t="s">
        <v>139</v>
      </c>
      <c r="B45" s="315" t="s">
        <v>438</v>
      </c>
      <c r="C45" s="320" t="s">
        <v>140</v>
      </c>
      <c r="D45" s="489">
        <v>2610191983</v>
      </c>
      <c r="E45" s="489">
        <v>-684974182</v>
      </c>
      <c r="F45" s="489">
        <v>1925217801</v>
      </c>
      <c r="G45" s="329"/>
      <c r="H45" s="292"/>
      <c r="I45" s="292"/>
      <c r="J45" s="293"/>
      <c r="K45" s="293"/>
      <c r="L45" s="293"/>
      <c r="M45" s="293"/>
      <c r="N45" s="23"/>
      <c r="O45" s="23"/>
    </row>
    <row r="46" spans="1:20" s="322" customFormat="1" ht="24">
      <c r="A46" s="319" t="s">
        <v>67</v>
      </c>
      <c r="B46" s="315" t="s">
        <v>439</v>
      </c>
      <c r="C46" s="320" t="s">
        <v>141</v>
      </c>
      <c r="D46" s="489">
        <v>65496355653</v>
      </c>
      <c r="E46" s="489">
        <v>65257390753</v>
      </c>
      <c r="F46" s="489">
        <v>65257390753</v>
      </c>
      <c r="G46" s="329"/>
      <c r="H46" s="292"/>
      <c r="I46" s="292"/>
      <c r="J46" s="293"/>
      <c r="K46" s="293"/>
      <c r="L46" s="293"/>
      <c r="M46" s="293"/>
      <c r="N46" s="23"/>
      <c r="O46" s="23"/>
    </row>
    <row r="47" spans="1:20" s="322" customFormat="1" ht="36">
      <c r="A47" s="319" t="s">
        <v>142</v>
      </c>
      <c r="B47" s="315" t="s">
        <v>440</v>
      </c>
      <c r="C47" s="320" t="s">
        <v>143</v>
      </c>
      <c r="D47" s="489">
        <v>4698115550</v>
      </c>
      <c r="E47" s="489">
        <v>238964900</v>
      </c>
      <c r="F47" s="489">
        <v>4937080450</v>
      </c>
      <c r="G47" s="329"/>
      <c r="H47" s="292"/>
      <c r="I47" s="292"/>
      <c r="J47" s="293"/>
      <c r="K47" s="293"/>
      <c r="L47" s="293"/>
      <c r="M47" s="293"/>
      <c r="N47" s="23"/>
      <c r="O47" s="23"/>
      <c r="P47" s="321"/>
      <c r="Q47" s="321"/>
      <c r="R47" s="321"/>
      <c r="S47" s="321"/>
      <c r="T47" s="321"/>
    </row>
    <row r="48" spans="1:20" s="322" customFormat="1" ht="48">
      <c r="A48" s="319">
        <v>1</v>
      </c>
      <c r="B48" s="320" t="s">
        <v>441</v>
      </c>
      <c r="C48" s="320" t="s">
        <v>304</v>
      </c>
      <c r="D48" s="487">
        <v>2610191983</v>
      </c>
      <c r="E48" s="487">
        <v>-684974182</v>
      </c>
      <c r="F48" s="487">
        <v>1925217801</v>
      </c>
      <c r="G48" s="329"/>
      <c r="H48" s="292"/>
      <c r="I48" s="292"/>
      <c r="J48" s="293"/>
      <c r="K48" s="293"/>
      <c r="L48" s="293"/>
      <c r="M48" s="293"/>
      <c r="N48" s="23"/>
      <c r="O48" s="23"/>
    </row>
    <row r="49" spans="1:15" s="322" customFormat="1" ht="48">
      <c r="A49" s="319">
        <v>2</v>
      </c>
      <c r="B49" s="320" t="s">
        <v>552</v>
      </c>
      <c r="C49" s="320" t="s">
        <v>305</v>
      </c>
      <c r="D49" s="316"/>
      <c r="E49" s="316"/>
      <c r="F49" s="316"/>
      <c r="G49" s="329"/>
      <c r="H49" s="292"/>
      <c r="I49" s="292"/>
      <c r="J49" s="293"/>
      <c r="K49" s="293"/>
      <c r="L49" s="293"/>
      <c r="M49" s="293"/>
      <c r="N49" s="23"/>
      <c r="O49" s="23"/>
    </row>
    <row r="50" spans="1:15" s="322" customFormat="1" ht="48">
      <c r="A50" s="319">
        <v>3</v>
      </c>
      <c r="B50" s="320" t="s">
        <v>622</v>
      </c>
      <c r="C50" s="320" t="s">
        <v>144</v>
      </c>
      <c r="D50" s="487">
        <v>2087923567</v>
      </c>
      <c r="E50" s="490">
        <v>923939082</v>
      </c>
      <c r="F50" s="490">
        <v>3011862649</v>
      </c>
      <c r="G50" s="329"/>
      <c r="H50" s="292"/>
      <c r="I50" s="292"/>
      <c r="J50" s="293"/>
      <c r="K50" s="293"/>
      <c r="L50" s="293"/>
      <c r="M50" s="293"/>
      <c r="N50" s="23"/>
      <c r="O50" s="23"/>
    </row>
    <row r="51" spans="1:15" s="322" customFormat="1" ht="24">
      <c r="A51" s="319" t="s">
        <v>145</v>
      </c>
      <c r="B51" s="315" t="s">
        <v>442</v>
      </c>
      <c r="C51" s="320" t="s">
        <v>146</v>
      </c>
      <c r="D51" s="316">
        <v>70194471203</v>
      </c>
      <c r="E51" s="491">
        <v>65496355653</v>
      </c>
      <c r="F51" s="316">
        <v>70194471203</v>
      </c>
      <c r="G51" s="329"/>
      <c r="H51" s="292"/>
      <c r="I51" s="292"/>
      <c r="J51" s="293"/>
      <c r="K51" s="293"/>
      <c r="L51" s="293"/>
      <c r="M51" s="293"/>
      <c r="N51" s="23"/>
      <c r="O51" s="23"/>
    </row>
    <row r="52" spans="1:15" s="322" customFormat="1" ht="36">
      <c r="A52" s="319" t="s">
        <v>258</v>
      </c>
      <c r="B52" s="315" t="s">
        <v>443</v>
      </c>
      <c r="C52" s="320" t="s">
        <v>259</v>
      </c>
      <c r="D52" s="316"/>
      <c r="E52" s="316"/>
      <c r="F52" s="323"/>
      <c r="G52" s="329"/>
      <c r="H52" s="292"/>
      <c r="I52" s="292"/>
      <c r="J52" s="23"/>
      <c r="K52" s="23"/>
      <c r="L52" s="23"/>
      <c r="M52" s="23"/>
      <c r="N52" s="23"/>
      <c r="O52" s="23"/>
    </row>
    <row r="53" spans="1:15" s="322" customFormat="1" ht="36">
      <c r="A53" s="319"/>
      <c r="B53" s="320" t="s">
        <v>444</v>
      </c>
      <c r="C53" s="320" t="s">
        <v>260</v>
      </c>
      <c r="D53" s="316"/>
      <c r="E53" s="326"/>
      <c r="F53" s="323"/>
      <c r="G53" s="329"/>
      <c r="H53" s="292"/>
      <c r="I53" s="292"/>
      <c r="J53" s="23"/>
      <c r="K53" s="23"/>
      <c r="L53" s="23"/>
      <c r="M53" s="23"/>
      <c r="N53" s="23"/>
      <c r="O53" s="23"/>
    </row>
    <row r="54" spans="1:15">
      <c r="A54" s="260"/>
      <c r="B54" s="260"/>
      <c r="C54" s="25"/>
      <c r="D54" s="25"/>
      <c r="E54" s="327"/>
      <c r="F54" s="261"/>
    </row>
    <row r="55" spans="1:15" s="1" customFormat="1" ht="13.2">
      <c r="A55" s="24" t="s">
        <v>176</v>
      </c>
      <c r="B55" s="260"/>
      <c r="C55" s="25"/>
      <c r="D55" s="26" t="s">
        <v>177</v>
      </c>
      <c r="E55" s="26"/>
      <c r="F55" s="261"/>
      <c r="G55" s="330"/>
      <c r="H55" s="292"/>
      <c r="I55" s="292"/>
      <c r="J55" s="23"/>
      <c r="K55" s="23"/>
      <c r="L55" s="23"/>
      <c r="M55" s="23"/>
      <c r="N55" s="23"/>
      <c r="O55" s="23"/>
    </row>
    <row r="56" spans="1:15" s="1" customFormat="1" ht="13.2">
      <c r="A56" s="276" t="s">
        <v>178</v>
      </c>
      <c r="B56" s="260"/>
      <c r="C56" s="25"/>
      <c r="D56" s="277" t="s">
        <v>179</v>
      </c>
      <c r="E56" s="277"/>
      <c r="F56" s="261"/>
      <c r="G56" s="330"/>
      <c r="H56" s="292"/>
      <c r="I56" s="292"/>
      <c r="J56" s="23"/>
      <c r="K56" s="23"/>
      <c r="L56" s="23"/>
      <c r="M56" s="23"/>
      <c r="N56" s="23"/>
      <c r="O56" s="23"/>
    </row>
    <row r="57" spans="1:15" s="1" customFormat="1" ht="13.2">
      <c r="A57" s="260"/>
      <c r="B57" s="260"/>
      <c r="C57" s="25"/>
      <c r="D57" s="25"/>
      <c r="E57" s="25"/>
      <c r="F57" s="261"/>
      <c r="G57" s="330"/>
      <c r="H57" s="292"/>
      <c r="I57" s="292"/>
      <c r="J57" s="23"/>
      <c r="K57" s="23"/>
      <c r="L57" s="23"/>
      <c r="M57" s="23"/>
      <c r="N57" s="23"/>
      <c r="O57" s="23"/>
    </row>
    <row r="58" spans="1:15" s="1" customFormat="1" ht="13.2">
      <c r="A58" s="260"/>
      <c r="B58" s="260"/>
      <c r="C58" s="25"/>
      <c r="D58" s="25"/>
      <c r="E58" s="25"/>
      <c r="F58" s="261"/>
      <c r="G58" s="330"/>
      <c r="H58" s="292"/>
      <c r="I58" s="292"/>
      <c r="J58" s="23"/>
      <c r="K58" s="23"/>
      <c r="L58" s="23"/>
      <c r="M58" s="23"/>
      <c r="N58" s="23"/>
      <c r="O58" s="23"/>
    </row>
    <row r="59" spans="1:15" s="1" customFormat="1" ht="13.2">
      <c r="A59" s="260"/>
      <c r="B59" s="260"/>
      <c r="C59" s="25"/>
      <c r="D59" s="25"/>
      <c r="E59" s="25"/>
      <c r="F59" s="261"/>
      <c r="G59" s="330"/>
      <c r="H59" s="292"/>
      <c r="I59" s="292"/>
      <c r="J59" s="23"/>
      <c r="K59" s="23"/>
      <c r="L59" s="23"/>
      <c r="M59" s="23"/>
      <c r="N59" s="23"/>
      <c r="O59" s="23"/>
    </row>
    <row r="60" spans="1:15" s="1" customFormat="1" ht="13.2">
      <c r="A60" s="260"/>
      <c r="B60" s="260"/>
      <c r="C60" s="25"/>
      <c r="D60" s="25"/>
      <c r="E60" s="25"/>
      <c r="F60" s="261"/>
      <c r="G60" s="330"/>
      <c r="H60" s="292"/>
      <c r="I60" s="292"/>
      <c r="J60" s="23"/>
      <c r="K60" s="23"/>
      <c r="L60" s="23"/>
      <c r="M60" s="23"/>
      <c r="N60" s="23"/>
      <c r="O60" s="23"/>
    </row>
    <row r="61" spans="1:15" s="1" customFormat="1" ht="13.2">
      <c r="A61" s="260"/>
      <c r="B61" s="260"/>
      <c r="C61" s="25"/>
      <c r="D61" s="25"/>
      <c r="E61" s="25"/>
      <c r="F61" s="261"/>
      <c r="G61" s="330"/>
      <c r="H61" s="292"/>
      <c r="I61" s="292"/>
      <c r="J61" s="23"/>
      <c r="K61" s="23"/>
      <c r="L61" s="23"/>
      <c r="M61" s="23"/>
      <c r="N61" s="23"/>
      <c r="O61" s="23"/>
    </row>
    <row r="62" spans="1:15" s="1" customFormat="1" ht="13.2">
      <c r="A62" s="260"/>
      <c r="B62" s="260"/>
      <c r="C62" s="25"/>
      <c r="D62" s="25"/>
      <c r="E62" s="25"/>
      <c r="F62" s="261"/>
      <c r="G62" s="330"/>
      <c r="H62" s="292"/>
      <c r="I62" s="292"/>
      <c r="J62" s="23"/>
      <c r="K62" s="23"/>
      <c r="L62" s="23"/>
      <c r="M62" s="23"/>
      <c r="N62" s="23"/>
      <c r="O62" s="23"/>
    </row>
    <row r="63" spans="1:15" s="1" customFormat="1" ht="13.2">
      <c r="A63" s="27"/>
      <c r="B63" s="27"/>
      <c r="C63" s="25"/>
      <c r="D63" s="28"/>
      <c r="E63" s="28"/>
      <c r="F63" s="261"/>
      <c r="G63" s="330"/>
      <c r="H63" s="292"/>
      <c r="I63" s="292"/>
      <c r="J63" s="23"/>
      <c r="K63" s="23"/>
      <c r="L63" s="23"/>
      <c r="M63" s="23"/>
      <c r="N63" s="23"/>
      <c r="O63" s="23"/>
    </row>
    <row r="64" spans="1:15" s="1" customFormat="1" ht="13.2">
      <c r="A64" s="24" t="s">
        <v>239</v>
      </c>
      <c r="B64" s="260"/>
      <c r="C64" s="25"/>
      <c r="D64" s="26" t="s">
        <v>477</v>
      </c>
      <c r="E64" s="26"/>
      <c r="F64" s="261"/>
      <c r="G64" s="330"/>
      <c r="H64" s="292"/>
      <c r="I64" s="292"/>
      <c r="J64" s="23"/>
      <c r="K64" s="23"/>
      <c r="L64" s="23"/>
      <c r="M64" s="23"/>
      <c r="N64" s="23"/>
      <c r="O64" s="23"/>
    </row>
    <row r="65" spans="1:15" s="1" customFormat="1" ht="13.2">
      <c r="A65" s="24" t="s">
        <v>631</v>
      </c>
      <c r="B65" s="260"/>
      <c r="C65" s="25"/>
      <c r="D65" s="26"/>
      <c r="E65" s="26"/>
      <c r="F65" s="261"/>
      <c r="G65" s="330"/>
      <c r="H65" s="292"/>
      <c r="I65" s="292"/>
      <c r="J65" s="23"/>
      <c r="K65" s="23"/>
      <c r="L65" s="23"/>
      <c r="M65" s="23"/>
      <c r="N65" s="23"/>
      <c r="O65" s="23"/>
    </row>
    <row r="66" spans="1:15" s="1" customFormat="1" ht="13.2">
      <c r="A66" s="1" t="s">
        <v>240</v>
      </c>
      <c r="B66" s="260"/>
      <c r="C66" s="25"/>
      <c r="D66" s="25"/>
      <c r="E66" s="25"/>
      <c r="F66" s="261"/>
      <c r="G66" s="330"/>
      <c r="H66" s="292"/>
      <c r="I66" s="292"/>
      <c r="J66" s="23"/>
      <c r="K66" s="23"/>
      <c r="L66" s="23"/>
      <c r="M66" s="23"/>
      <c r="N66" s="23"/>
      <c r="O66" s="23"/>
    </row>
    <row r="67" spans="1:15">
      <c r="A67" s="260"/>
      <c r="B67" s="260"/>
      <c r="C67" s="25"/>
      <c r="D67" s="25"/>
      <c r="E67" s="327"/>
      <c r="F67" s="261"/>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view="pageBreakPreview" topLeftCell="A31" zoomScaleNormal="100" zoomScaleSheetLayoutView="100" workbookViewId="0">
      <selection activeCell="C33" sqref="C33"/>
    </sheetView>
  </sheetViews>
  <sheetFormatPr defaultColWidth="9.109375" defaultRowHeight="14.4"/>
  <cols>
    <col min="1" max="1" width="6" style="29" customWidth="1"/>
    <col min="2" max="2" width="33.6640625" style="30" customWidth="1"/>
    <col min="3" max="3" width="12.33203125" style="30" customWidth="1"/>
    <col min="4" max="4" width="14.88671875" style="30" customWidth="1"/>
    <col min="5" max="5" width="20" style="30" customWidth="1"/>
    <col min="6" max="6" width="27" style="30" customWidth="1"/>
    <col min="7" max="7" width="18.44140625" style="30" customWidth="1"/>
    <col min="8" max="8" width="2.5546875" style="30" customWidth="1"/>
    <col min="9" max="9" width="14.33203125" style="247" customWidth="1"/>
    <col min="10" max="10" width="11.33203125" style="247" bestFit="1" customWidth="1"/>
    <col min="11" max="11" width="15" style="247" bestFit="1" customWidth="1"/>
    <col min="12" max="12" width="13.33203125" style="247" bestFit="1" customWidth="1"/>
    <col min="13" max="13" width="19.5546875" style="247" bestFit="1" customWidth="1"/>
    <col min="14" max="14" width="7.5546875" style="247" customWidth="1"/>
    <col min="15" max="15" width="13.33203125" style="247" bestFit="1" customWidth="1"/>
    <col min="16" max="16" width="8.6640625" style="247"/>
    <col min="17" max="18" width="9.109375" style="23"/>
    <col min="19" max="16384" width="9.109375" style="30"/>
  </cols>
  <sheetData>
    <row r="1" spans="1:18" ht="25.5" customHeight="1">
      <c r="A1" s="525" t="s">
        <v>539</v>
      </c>
      <c r="B1" s="525"/>
      <c r="C1" s="525"/>
      <c r="D1" s="525"/>
      <c r="E1" s="525"/>
      <c r="F1" s="525"/>
      <c r="G1" s="525"/>
      <c r="H1" s="243"/>
    </row>
    <row r="2" spans="1:18" ht="29.25" customHeight="1">
      <c r="A2" s="528" t="s">
        <v>540</v>
      </c>
      <c r="B2" s="528"/>
      <c r="C2" s="528"/>
      <c r="D2" s="528"/>
      <c r="E2" s="528"/>
      <c r="F2" s="528"/>
      <c r="G2" s="528"/>
      <c r="H2" s="244"/>
    </row>
    <row r="3" spans="1:18" ht="15">
      <c r="A3" s="527" t="s">
        <v>282</v>
      </c>
      <c r="B3" s="527"/>
      <c r="C3" s="527"/>
      <c r="D3" s="527"/>
      <c r="E3" s="527"/>
      <c r="F3" s="527"/>
      <c r="G3" s="527"/>
      <c r="H3" s="245"/>
    </row>
    <row r="4" spans="1:18" ht="15">
      <c r="A4" s="527"/>
      <c r="B4" s="527"/>
      <c r="C4" s="527"/>
      <c r="D4" s="527"/>
      <c r="E4" s="527"/>
      <c r="F4" s="527"/>
      <c r="G4" s="527"/>
      <c r="H4" s="245"/>
    </row>
    <row r="5" spans="1:18">
      <c r="A5" s="524" t="str">
        <f>'ngay thang'!B12</f>
        <v>Tại ngày 29 tháng 02 năm 2024/As at 29 Feb 2024</v>
      </c>
      <c r="B5" s="524"/>
      <c r="C5" s="524"/>
      <c r="D5" s="524"/>
      <c r="E5" s="524"/>
      <c r="F5" s="524"/>
      <c r="G5" s="524"/>
      <c r="H5" s="246"/>
    </row>
    <row r="6" spans="1:18">
      <c r="A6" s="246"/>
      <c r="B6" s="246"/>
      <c r="C6" s="246"/>
      <c r="D6" s="246"/>
      <c r="E6" s="246"/>
      <c r="F6" s="1"/>
      <c r="G6" s="1"/>
      <c r="H6" s="1"/>
    </row>
    <row r="7" spans="1:18" ht="31.5" customHeight="1">
      <c r="A7" s="515" t="s">
        <v>247</v>
      </c>
      <c r="B7" s="515"/>
      <c r="C7" s="515" t="s">
        <v>646</v>
      </c>
      <c r="D7" s="515"/>
      <c r="E7" s="515"/>
      <c r="F7" s="515"/>
      <c r="G7" s="1"/>
      <c r="H7" s="1"/>
    </row>
    <row r="8" spans="1:18" ht="29.25" customHeight="1">
      <c r="A8" s="515" t="s">
        <v>245</v>
      </c>
      <c r="B8" s="515"/>
      <c r="C8" s="515" t="s">
        <v>476</v>
      </c>
      <c r="D8" s="515"/>
      <c r="E8" s="515"/>
      <c r="F8" s="515"/>
      <c r="G8" s="249"/>
      <c r="H8" s="331"/>
    </row>
    <row r="9" spans="1:18" ht="29.25" customHeight="1">
      <c r="A9" s="514" t="s">
        <v>244</v>
      </c>
      <c r="B9" s="514"/>
      <c r="C9" s="514" t="s">
        <v>246</v>
      </c>
      <c r="D9" s="514"/>
      <c r="E9" s="514"/>
      <c r="F9" s="514"/>
      <c r="G9" s="250"/>
      <c r="H9" s="331"/>
    </row>
    <row r="10" spans="1:18" ht="29.25" customHeight="1">
      <c r="A10" s="514" t="s">
        <v>248</v>
      </c>
      <c r="B10" s="514"/>
      <c r="C10" s="514" t="str">
        <f>'ngay thang'!B14</f>
        <v>Ngày 01 tháng 03 năm 2024
01 Mar 2024</v>
      </c>
      <c r="D10" s="514"/>
      <c r="E10" s="514"/>
      <c r="F10" s="514"/>
      <c r="G10" s="250"/>
      <c r="H10" s="332"/>
    </row>
    <row r="11" spans="1:18" ht="23.25" customHeight="1">
      <c r="A11" s="242"/>
      <c r="B11" s="242"/>
      <c r="C11" s="242"/>
      <c r="D11" s="242"/>
      <c r="E11" s="242"/>
      <c r="F11" s="473"/>
      <c r="G11" s="250"/>
      <c r="H11" s="332"/>
    </row>
    <row r="12" spans="1:18" s="335" customFormat="1" ht="18.75" customHeight="1">
      <c r="A12" s="333" t="s">
        <v>285</v>
      </c>
      <c r="B12" s="334"/>
      <c r="C12" s="334"/>
      <c r="D12" s="334"/>
      <c r="E12" s="334"/>
      <c r="F12" s="334"/>
      <c r="G12" s="334"/>
      <c r="H12" s="334"/>
      <c r="I12" s="247"/>
      <c r="J12" s="247"/>
      <c r="K12" s="247"/>
      <c r="L12" s="247"/>
      <c r="M12" s="247"/>
      <c r="N12" s="247"/>
      <c r="O12" s="247"/>
      <c r="P12" s="247"/>
      <c r="Q12" s="23"/>
      <c r="R12" s="23"/>
    </row>
    <row r="13" spans="1:18" s="33" customFormat="1" ht="63" customHeight="1">
      <c r="A13" s="251" t="s">
        <v>202</v>
      </c>
      <c r="B13" s="251" t="s">
        <v>203</v>
      </c>
      <c r="C13" s="251" t="s">
        <v>201</v>
      </c>
      <c r="D13" s="251" t="s">
        <v>232</v>
      </c>
      <c r="E13" s="251" t="s">
        <v>204</v>
      </c>
      <c r="F13" s="251" t="s">
        <v>205</v>
      </c>
      <c r="G13" s="286" t="s">
        <v>206</v>
      </c>
      <c r="H13" s="336"/>
      <c r="I13" s="247"/>
      <c r="J13" s="247"/>
      <c r="K13" s="247"/>
      <c r="L13" s="247"/>
      <c r="M13" s="247"/>
      <c r="N13" s="247"/>
      <c r="O13" s="247"/>
      <c r="P13" s="247"/>
      <c r="Q13" s="23"/>
      <c r="R13" s="23"/>
    </row>
    <row r="14" spans="1:18" s="33" customFormat="1" ht="63" customHeight="1">
      <c r="A14" s="251" t="s">
        <v>46</v>
      </c>
      <c r="B14" s="337" t="s">
        <v>553</v>
      </c>
      <c r="C14" s="251"/>
      <c r="D14" s="251"/>
      <c r="E14" s="251"/>
      <c r="F14" s="251"/>
      <c r="G14" s="286"/>
      <c r="H14" s="336"/>
      <c r="I14" s="247"/>
      <c r="J14" s="247"/>
      <c r="K14" s="247"/>
      <c r="L14" s="247"/>
      <c r="M14" s="247"/>
      <c r="N14" s="247"/>
      <c r="O14" s="247"/>
      <c r="P14" s="247"/>
      <c r="Q14" s="23"/>
      <c r="R14" s="23"/>
    </row>
    <row r="15" spans="1:18" s="296" customFormat="1" ht="52.8">
      <c r="A15" s="338" t="s">
        <v>56</v>
      </c>
      <c r="B15" s="338" t="s">
        <v>554</v>
      </c>
      <c r="C15" s="338">
        <v>2246</v>
      </c>
      <c r="D15" s="339"/>
      <c r="E15" s="339"/>
      <c r="F15" s="339"/>
      <c r="G15" s="343"/>
      <c r="I15" s="247"/>
      <c r="J15" s="247"/>
      <c r="K15" s="247"/>
      <c r="L15" s="247"/>
      <c r="M15" s="247"/>
      <c r="N15" s="247"/>
      <c r="O15" s="247"/>
      <c r="P15" s="247"/>
      <c r="Q15" s="23"/>
      <c r="R15" s="23"/>
    </row>
    <row r="16" spans="1:18" s="291" customFormat="1">
      <c r="A16" s="340">
        <v>1</v>
      </c>
      <c r="B16" s="340" t="s">
        <v>666</v>
      </c>
      <c r="C16" s="340">
        <v>2246.1</v>
      </c>
      <c r="D16" s="394">
        <v>40333</v>
      </c>
      <c r="E16" s="394">
        <v>66700</v>
      </c>
      <c r="F16" s="341">
        <f>E16*D16</f>
        <v>2690211100</v>
      </c>
      <c r="G16" s="342">
        <f t="shared" ref="G16:G32" si="0">F16/$F$62</f>
        <v>3.6278942533252645E-2</v>
      </c>
      <c r="H16" s="311"/>
      <c r="I16" s="247"/>
      <c r="J16" s="247"/>
      <c r="K16" s="344"/>
      <c r="L16" s="247"/>
      <c r="M16" s="344"/>
      <c r="N16" s="247"/>
      <c r="O16" s="344"/>
      <c r="P16" s="247"/>
      <c r="Q16" s="23"/>
      <c r="R16" s="23"/>
    </row>
    <row r="17" spans="1:18" s="291" customFormat="1">
      <c r="A17" s="340">
        <v>2</v>
      </c>
      <c r="B17" s="340" t="s">
        <v>667</v>
      </c>
      <c r="C17" s="340">
        <v>2246.1999999999998</v>
      </c>
      <c r="D17" s="394">
        <v>125000</v>
      </c>
      <c r="E17" s="394">
        <v>22750</v>
      </c>
      <c r="F17" s="341">
        <f t="shared" ref="F17:F32" si="1">E17*D17</f>
        <v>2843750000</v>
      </c>
      <c r="G17" s="342">
        <f t="shared" si="0"/>
        <v>3.8349497118994574E-2</v>
      </c>
      <c r="H17" s="311"/>
      <c r="I17" s="247"/>
      <c r="J17" s="247"/>
      <c r="K17" s="344"/>
      <c r="L17" s="247"/>
      <c r="M17" s="344"/>
      <c r="N17" s="247"/>
      <c r="O17" s="344"/>
      <c r="P17" s="247"/>
      <c r="Q17" s="23"/>
      <c r="R17" s="23"/>
    </row>
    <row r="18" spans="1:18" s="291" customFormat="1">
      <c r="A18" s="340">
        <v>3</v>
      </c>
      <c r="B18" s="340" t="s">
        <v>668</v>
      </c>
      <c r="C18" s="340">
        <v>2246.3000000000002</v>
      </c>
      <c r="D18" s="394">
        <v>30500</v>
      </c>
      <c r="E18" s="394">
        <v>105000</v>
      </c>
      <c r="F18" s="341">
        <f t="shared" si="1"/>
        <v>3202500000</v>
      </c>
      <c r="G18" s="342">
        <f t="shared" si="0"/>
        <v>4.318743367862158E-2</v>
      </c>
      <c r="H18" s="311"/>
      <c r="I18" s="247"/>
      <c r="J18" s="247"/>
      <c r="K18" s="344"/>
      <c r="L18" s="247"/>
      <c r="M18" s="344"/>
      <c r="N18" s="247"/>
      <c r="O18" s="344"/>
      <c r="P18" s="247"/>
      <c r="Q18" s="23"/>
      <c r="R18" s="23"/>
    </row>
    <row r="19" spans="1:18" s="291" customFormat="1">
      <c r="A19" s="340">
        <v>4</v>
      </c>
      <c r="B19" s="340" t="s">
        <v>669</v>
      </c>
      <c r="C19" s="340">
        <v>2246.4</v>
      </c>
      <c r="D19" s="394">
        <v>23000</v>
      </c>
      <c r="E19" s="394">
        <v>18250</v>
      </c>
      <c r="F19" s="341">
        <f t="shared" si="1"/>
        <v>419750000</v>
      </c>
      <c r="G19" s="342">
        <f t="shared" si="0"/>
        <v>5.6605543439817042E-3</v>
      </c>
      <c r="H19" s="311"/>
      <c r="I19" s="247"/>
      <c r="J19" s="247"/>
      <c r="K19" s="344"/>
      <c r="L19" s="247"/>
      <c r="M19" s="344"/>
      <c r="N19" s="247"/>
      <c r="O19" s="344"/>
      <c r="P19" s="247"/>
      <c r="Q19" s="23"/>
      <c r="R19" s="23"/>
    </row>
    <row r="20" spans="1:18" s="291" customFormat="1">
      <c r="A20" s="340">
        <v>5</v>
      </c>
      <c r="B20" s="340" t="s">
        <v>670</v>
      </c>
      <c r="C20" s="340">
        <v>2246.5</v>
      </c>
      <c r="D20" s="394">
        <v>50</v>
      </c>
      <c r="E20" s="394">
        <v>26550</v>
      </c>
      <c r="F20" s="341">
        <f t="shared" si="1"/>
        <v>1327500</v>
      </c>
      <c r="G20" s="342">
        <f t="shared" si="0"/>
        <v>1.7902050962800981E-5</v>
      </c>
      <c r="H20" s="311"/>
      <c r="I20" s="247"/>
      <c r="J20" s="247"/>
      <c r="K20" s="344"/>
      <c r="L20" s="247"/>
      <c r="M20" s="344"/>
      <c r="N20" s="247"/>
      <c r="O20" s="344"/>
      <c r="P20" s="247"/>
      <c r="Q20" s="23"/>
      <c r="R20" s="23"/>
    </row>
    <row r="21" spans="1:18" s="291" customFormat="1">
      <c r="A21" s="340">
        <v>6</v>
      </c>
      <c r="B21" s="340" t="s">
        <v>671</v>
      </c>
      <c r="C21" s="340">
        <v>2246.6</v>
      </c>
      <c r="D21" s="394">
        <v>163825</v>
      </c>
      <c r="E21" s="394">
        <v>15350</v>
      </c>
      <c r="F21" s="341">
        <f t="shared" si="1"/>
        <v>2514713750</v>
      </c>
      <c r="G21" s="342">
        <f t="shared" si="0"/>
        <v>3.3912266447726082E-2</v>
      </c>
      <c r="H21" s="311"/>
      <c r="I21" s="247"/>
      <c r="J21" s="247"/>
      <c r="K21" s="344"/>
      <c r="L21" s="247"/>
      <c r="M21" s="344"/>
      <c r="N21" s="247"/>
      <c r="O21" s="344"/>
      <c r="P21" s="247"/>
      <c r="Q21" s="23"/>
      <c r="R21" s="23"/>
    </row>
    <row r="22" spans="1:18" s="291" customFormat="1">
      <c r="A22" s="340">
        <v>7</v>
      </c>
      <c r="B22" s="340" t="s">
        <v>672</v>
      </c>
      <c r="C22" s="340">
        <v>2246.6999999999998</v>
      </c>
      <c r="D22" s="394">
        <v>73000</v>
      </c>
      <c r="E22" s="394">
        <v>43150</v>
      </c>
      <c r="F22" s="341">
        <f t="shared" si="1"/>
        <v>3149950000</v>
      </c>
      <c r="G22" s="342">
        <f t="shared" si="0"/>
        <v>4.2478768685706179E-2</v>
      </c>
      <c r="H22" s="311"/>
      <c r="I22" s="247"/>
      <c r="J22" s="247"/>
      <c r="K22" s="344"/>
      <c r="L22" s="247"/>
      <c r="M22" s="344"/>
      <c r="N22" s="247"/>
      <c r="O22" s="344"/>
      <c r="P22" s="247"/>
      <c r="Q22" s="23"/>
      <c r="R22" s="23"/>
    </row>
    <row r="23" spans="1:18" s="291" customFormat="1">
      <c r="A23" s="340">
        <v>8</v>
      </c>
      <c r="B23" s="340" t="s">
        <v>673</v>
      </c>
      <c r="C23" s="340">
        <v>2246.8000000000002</v>
      </c>
      <c r="D23" s="394">
        <v>117000</v>
      </c>
      <c r="E23" s="394">
        <v>24400</v>
      </c>
      <c r="F23" s="341">
        <f t="shared" si="1"/>
        <v>2854800000</v>
      </c>
      <c r="G23" s="342">
        <f t="shared" si="0"/>
        <v>3.8498512307799805E-2</v>
      </c>
      <c r="H23" s="311"/>
      <c r="I23" s="247"/>
      <c r="J23" s="247"/>
      <c r="K23" s="344"/>
      <c r="L23" s="247"/>
      <c r="M23" s="344"/>
      <c r="N23" s="247"/>
      <c r="O23" s="344"/>
      <c r="P23" s="247"/>
      <c r="Q23" s="23"/>
      <c r="R23" s="23"/>
    </row>
    <row r="24" spans="1:18" s="291" customFormat="1">
      <c r="A24" s="340">
        <v>9</v>
      </c>
      <c r="B24" s="340" t="s">
        <v>674</v>
      </c>
      <c r="C24" s="395">
        <v>2246.9</v>
      </c>
      <c r="D24" s="394">
        <v>206000</v>
      </c>
      <c r="E24" s="394">
        <v>31000</v>
      </c>
      <c r="F24" s="341">
        <f t="shared" si="1"/>
        <v>6386000000</v>
      </c>
      <c r="G24" s="342">
        <f t="shared" si="0"/>
        <v>8.6118642145722846E-2</v>
      </c>
      <c r="H24" s="311"/>
      <c r="I24" s="247"/>
      <c r="J24" s="247"/>
      <c r="K24" s="344"/>
      <c r="L24" s="247"/>
      <c r="M24" s="344"/>
      <c r="N24" s="247"/>
      <c r="O24" s="344"/>
      <c r="P24" s="247"/>
      <c r="Q24" s="23"/>
      <c r="R24" s="23"/>
    </row>
    <row r="25" spans="1:18" s="291" customFormat="1">
      <c r="A25" s="340">
        <v>10</v>
      </c>
      <c r="B25" s="340" t="s">
        <v>675</v>
      </c>
      <c r="C25" s="395" t="s">
        <v>683</v>
      </c>
      <c r="D25" s="394">
        <v>120000</v>
      </c>
      <c r="E25" s="394">
        <v>58900</v>
      </c>
      <c r="F25" s="341">
        <f t="shared" si="1"/>
        <v>7068000000</v>
      </c>
      <c r="G25" s="342">
        <f t="shared" si="0"/>
        <v>9.5315778685557323E-2</v>
      </c>
      <c r="H25" s="311"/>
      <c r="I25" s="247"/>
      <c r="J25" s="247"/>
      <c r="K25" s="344"/>
      <c r="L25" s="247"/>
      <c r="M25" s="344"/>
      <c r="N25" s="247"/>
      <c r="O25" s="344"/>
      <c r="P25" s="247"/>
      <c r="Q25" s="23"/>
      <c r="R25" s="23"/>
    </row>
    <row r="26" spans="1:18" s="291" customFormat="1" ht="21" customHeight="1">
      <c r="A26" s="340">
        <v>11</v>
      </c>
      <c r="B26" s="340" t="s">
        <v>676</v>
      </c>
      <c r="C26" s="340">
        <v>2246.11</v>
      </c>
      <c r="D26" s="394">
        <v>91000</v>
      </c>
      <c r="E26" s="394">
        <v>31000</v>
      </c>
      <c r="F26" s="341">
        <f t="shared" si="1"/>
        <v>2821000000</v>
      </c>
      <c r="G26" s="342">
        <f t="shared" si="0"/>
        <v>3.8042701142042612E-2</v>
      </c>
      <c r="H26" s="311"/>
      <c r="I26" s="247"/>
      <c r="J26" s="247"/>
      <c r="K26" s="344"/>
      <c r="L26" s="247"/>
      <c r="M26" s="344"/>
      <c r="N26" s="247"/>
      <c r="O26" s="344"/>
      <c r="P26" s="247"/>
      <c r="Q26" s="23"/>
      <c r="R26" s="23"/>
    </row>
    <row r="27" spans="1:18" s="291" customFormat="1">
      <c r="A27" s="340">
        <v>12</v>
      </c>
      <c r="B27" s="340" t="s">
        <v>677</v>
      </c>
      <c r="C27" s="340">
        <v>2246.12</v>
      </c>
      <c r="D27" s="394">
        <v>90700</v>
      </c>
      <c r="E27" s="394">
        <v>34650</v>
      </c>
      <c r="F27" s="341">
        <f t="shared" si="1"/>
        <v>3142755000</v>
      </c>
      <c r="G27" s="342">
        <f t="shared" si="0"/>
        <v>4.2381740243764669E-2</v>
      </c>
      <c r="H27" s="311"/>
      <c r="I27" s="247"/>
      <c r="J27" s="247"/>
      <c r="K27" s="344"/>
      <c r="L27" s="247"/>
      <c r="M27" s="344"/>
      <c r="N27" s="247"/>
      <c r="O27" s="344"/>
      <c r="P27" s="247"/>
      <c r="Q27" s="23"/>
      <c r="R27" s="23"/>
    </row>
    <row r="28" spans="1:18" s="291" customFormat="1">
      <c r="A28" s="340">
        <v>13</v>
      </c>
      <c r="B28" s="340" t="s">
        <v>678</v>
      </c>
      <c r="C28" s="340">
        <v>2246.13</v>
      </c>
      <c r="D28" s="394">
        <v>188000</v>
      </c>
      <c r="E28" s="394">
        <v>39600</v>
      </c>
      <c r="F28" s="341">
        <f t="shared" si="1"/>
        <v>7444800000</v>
      </c>
      <c r="G28" s="342">
        <f t="shared" si="0"/>
        <v>0.10039712919612863</v>
      </c>
      <c r="H28" s="311"/>
      <c r="I28" s="247"/>
      <c r="J28" s="247"/>
      <c r="K28" s="344"/>
      <c r="L28" s="247"/>
      <c r="M28" s="344"/>
      <c r="N28" s="247"/>
      <c r="O28" s="344"/>
      <c r="P28" s="247"/>
      <c r="Q28" s="23"/>
      <c r="R28" s="23"/>
    </row>
    <row r="29" spans="1:18" s="291" customFormat="1">
      <c r="A29" s="340">
        <v>14</v>
      </c>
      <c r="B29" s="340" t="s">
        <v>679</v>
      </c>
      <c r="C29" s="340">
        <v>2246.14</v>
      </c>
      <c r="D29" s="394">
        <v>153000</v>
      </c>
      <c r="E29" s="394">
        <v>17100</v>
      </c>
      <c r="F29" s="341">
        <f t="shared" si="1"/>
        <v>2616300000</v>
      </c>
      <c r="G29" s="342">
        <f t="shared" si="0"/>
        <v>3.5282211626347426E-2</v>
      </c>
      <c r="H29" s="311"/>
      <c r="I29" s="247"/>
      <c r="J29" s="247"/>
      <c r="K29" s="344"/>
      <c r="L29" s="247"/>
      <c r="M29" s="344"/>
      <c r="N29" s="247"/>
      <c r="O29" s="344"/>
      <c r="P29" s="247"/>
      <c r="Q29" s="23"/>
      <c r="R29" s="23"/>
    </row>
    <row r="30" spans="1:18" s="291" customFormat="1">
      <c r="A30" s="340">
        <v>15</v>
      </c>
      <c r="B30" s="340" t="s">
        <v>680</v>
      </c>
      <c r="C30" s="340">
        <v>2246.15</v>
      </c>
      <c r="D30" s="394">
        <v>140000</v>
      </c>
      <c r="E30" s="394">
        <v>43400</v>
      </c>
      <c r="F30" s="341">
        <f t="shared" si="1"/>
        <v>6076000000</v>
      </c>
      <c r="G30" s="342">
        <f t="shared" si="0"/>
        <v>8.1938125536707165E-2</v>
      </c>
      <c r="H30" s="311"/>
      <c r="I30" s="247"/>
      <c r="J30" s="247"/>
      <c r="K30" s="344"/>
      <c r="L30" s="247"/>
      <c r="M30" s="344"/>
      <c r="N30" s="247"/>
      <c r="O30" s="344"/>
      <c r="P30" s="247"/>
      <c r="Q30" s="23"/>
      <c r="R30" s="23"/>
    </row>
    <row r="31" spans="1:18" s="291" customFormat="1">
      <c r="A31" s="340">
        <v>16</v>
      </c>
      <c r="B31" s="340" t="s">
        <v>681</v>
      </c>
      <c r="C31" s="340">
        <v>2246.16</v>
      </c>
      <c r="D31" s="394">
        <v>223000</v>
      </c>
      <c r="E31" s="394">
        <v>13100</v>
      </c>
      <c r="F31" s="341">
        <f t="shared" si="1"/>
        <v>2921300000</v>
      </c>
      <c r="G31" s="342">
        <f t="shared" si="0"/>
        <v>3.9395300548120911E-2</v>
      </c>
      <c r="H31" s="311"/>
      <c r="I31" s="247"/>
      <c r="J31" s="247"/>
      <c r="K31" s="344"/>
      <c r="L31" s="247"/>
      <c r="M31" s="344"/>
      <c r="N31" s="247"/>
      <c r="O31" s="344"/>
      <c r="P31" s="247"/>
      <c r="Q31" s="23"/>
      <c r="R31" s="23"/>
    </row>
    <row r="32" spans="1:18" s="291" customFormat="1">
      <c r="A32" s="340">
        <v>17</v>
      </c>
      <c r="B32" s="340" t="s">
        <v>682</v>
      </c>
      <c r="C32" s="340">
        <v>2246.17</v>
      </c>
      <c r="D32" s="394">
        <v>241000</v>
      </c>
      <c r="E32" s="394">
        <v>13000</v>
      </c>
      <c r="F32" s="341">
        <f t="shared" si="1"/>
        <v>3133000000</v>
      </c>
      <c r="G32" s="342">
        <f t="shared" si="0"/>
        <v>4.2250188825955159E-2</v>
      </c>
      <c r="H32" s="311"/>
      <c r="I32" s="247"/>
      <c r="J32" s="247"/>
      <c r="K32" s="344"/>
      <c r="L32" s="247"/>
      <c r="M32" s="344"/>
      <c r="N32" s="247"/>
      <c r="O32" s="344"/>
      <c r="P32" s="247"/>
      <c r="Q32" s="23"/>
      <c r="R32" s="23"/>
    </row>
    <row r="33" spans="1:18" s="296" customFormat="1" ht="26.4">
      <c r="A33" s="338"/>
      <c r="B33" s="338" t="s">
        <v>343</v>
      </c>
      <c r="C33" s="338">
        <v>2247</v>
      </c>
      <c r="D33" s="339">
        <f>SUM(D16:D32)</f>
        <v>2025408</v>
      </c>
      <c r="E33" s="339"/>
      <c r="F33" s="339">
        <f>SUM(F16:F32)</f>
        <v>59286157350</v>
      </c>
      <c r="G33" s="343">
        <f>SUM(G16:G32)</f>
        <v>0.799505695117392</v>
      </c>
      <c r="H33" s="311"/>
      <c r="I33" s="247"/>
      <c r="J33" s="247"/>
      <c r="K33" s="247"/>
      <c r="L33" s="247"/>
      <c r="M33" s="247"/>
      <c r="N33" s="247"/>
      <c r="O33" s="247"/>
      <c r="P33" s="247"/>
      <c r="Q33" s="23"/>
      <c r="R33" s="23"/>
    </row>
    <row r="34" spans="1:18" s="296" customFormat="1" ht="79.2">
      <c r="A34" s="338" t="s">
        <v>133</v>
      </c>
      <c r="B34" s="338" t="s">
        <v>555</v>
      </c>
      <c r="C34" s="338">
        <v>2248</v>
      </c>
      <c r="D34" s="339"/>
      <c r="E34" s="339"/>
      <c r="F34" s="339"/>
      <c r="G34" s="343"/>
      <c r="H34" s="311"/>
      <c r="I34" s="247"/>
      <c r="J34" s="247"/>
      <c r="K34" s="247"/>
      <c r="L34" s="247"/>
      <c r="M34" s="247"/>
      <c r="N34" s="247"/>
      <c r="O34" s="247"/>
      <c r="P34" s="247"/>
      <c r="Q34" s="23"/>
      <c r="R34" s="23"/>
    </row>
    <row r="35" spans="1:18" s="291" customFormat="1" ht="26.4">
      <c r="A35" s="340"/>
      <c r="B35" s="340" t="s">
        <v>344</v>
      </c>
      <c r="C35" s="340">
        <v>2249</v>
      </c>
      <c r="D35" s="341"/>
      <c r="E35" s="341"/>
      <c r="F35" s="341"/>
      <c r="G35" s="342"/>
      <c r="I35" s="247"/>
      <c r="J35" s="247"/>
      <c r="K35" s="247"/>
      <c r="L35" s="247"/>
      <c r="M35" s="247"/>
      <c r="N35" s="247"/>
      <c r="O35" s="247"/>
      <c r="P35" s="247"/>
      <c r="Q35" s="23"/>
      <c r="R35" s="23"/>
    </row>
    <row r="36" spans="1:18" s="296" customFormat="1" ht="26.4">
      <c r="A36" s="338"/>
      <c r="B36" s="338" t="s">
        <v>345</v>
      </c>
      <c r="C36" s="338">
        <v>2250</v>
      </c>
      <c r="D36" s="339">
        <f>D33</f>
        <v>2025408</v>
      </c>
      <c r="E36" s="339"/>
      <c r="F36" s="339">
        <f t="shared" ref="F36" si="2">F33</f>
        <v>59286157350</v>
      </c>
      <c r="G36" s="343">
        <f>F36/$F$62</f>
        <v>0.79950569511739211</v>
      </c>
      <c r="I36" s="247"/>
      <c r="J36" s="247"/>
      <c r="K36" s="247"/>
      <c r="L36" s="247"/>
      <c r="M36" s="247"/>
      <c r="N36" s="247"/>
      <c r="O36" s="247"/>
      <c r="P36" s="247"/>
      <c r="Q36" s="23"/>
      <c r="R36" s="23"/>
    </row>
    <row r="37" spans="1:18" s="296" customFormat="1" ht="26.4">
      <c r="A37" s="338" t="s">
        <v>133</v>
      </c>
      <c r="B37" s="338" t="s">
        <v>346</v>
      </c>
      <c r="C37" s="338">
        <v>2251</v>
      </c>
      <c r="D37" s="339"/>
      <c r="E37" s="339"/>
      <c r="F37" s="339"/>
      <c r="G37" s="343"/>
      <c r="I37" s="247"/>
      <c r="J37" s="247"/>
      <c r="K37" s="247"/>
      <c r="L37" s="247"/>
      <c r="M37" s="247"/>
      <c r="N37" s="247"/>
      <c r="O37" s="247"/>
      <c r="P37" s="247"/>
      <c r="Q37" s="23"/>
      <c r="R37" s="23"/>
    </row>
    <row r="38" spans="1:18" s="291" customFormat="1" ht="26.4">
      <c r="A38" s="340"/>
      <c r="B38" s="338" t="s">
        <v>343</v>
      </c>
      <c r="C38" s="340">
        <v>2252</v>
      </c>
      <c r="D38" s="339"/>
      <c r="E38" s="341"/>
      <c r="F38" s="339"/>
      <c r="G38" s="343"/>
      <c r="I38" s="247"/>
      <c r="J38" s="247"/>
      <c r="K38" s="247"/>
      <c r="L38" s="247"/>
      <c r="M38" s="344"/>
      <c r="N38" s="344"/>
      <c r="O38" s="344"/>
      <c r="P38" s="344"/>
      <c r="Q38" s="23"/>
      <c r="R38" s="23"/>
    </row>
    <row r="39" spans="1:18" s="296" customFormat="1" ht="26.25" customHeight="1">
      <c r="A39" s="338" t="s">
        <v>262</v>
      </c>
      <c r="B39" s="338" t="s">
        <v>347</v>
      </c>
      <c r="C39" s="338">
        <v>2253</v>
      </c>
      <c r="D39" s="339"/>
      <c r="E39" s="339"/>
      <c r="F39" s="339"/>
      <c r="G39" s="343"/>
      <c r="I39" s="247"/>
      <c r="J39" s="247"/>
      <c r="K39" s="247"/>
      <c r="L39" s="247"/>
      <c r="M39" s="247"/>
      <c r="N39" s="247"/>
      <c r="O39" s="247"/>
      <c r="P39" s="247"/>
      <c r="Q39" s="23"/>
      <c r="R39" s="23"/>
    </row>
    <row r="40" spans="1:18" s="291" customFormat="1" ht="24" customHeight="1">
      <c r="A40" s="340" t="s">
        <v>261</v>
      </c>
      <c r="B40" s="340" t="s">
        <v>665</v>
      </c>
      <c r="C40" s="340">
        <v>2253.1</v>
      </c>
      <c r="D40" s="341"/>
      <c r="E40" s="341"/>
      <c r="F40" s="341"/>
      <c r="G40" s="342"/>
      <c r="I40" s="247"/>
      <c r="J40" s="247"/>
      <c r="K40" s="247"/>
      <c r="L40" s="247"/>
      <c r="M40" s="247"/>
      <c r="N40" s="247"/>
      <c r="O40" s="247"/>
      <c r="P40" s="247"/>
      <c r="Q40" s="23"/>
      <c r="R40" s="23"/>
    </row>
    <row r="41" spans="1:18" s="291" customFormat="1" ht="26.4">
      <c r="A41" s="338"/>
      <c r="B41" s="338" t="s">
        <v>343</v>
      </c>
      <c r="C41" s="338">
        <v>2254</v>
      </c>
      <c r="D41" s="339"/>
      <c r="E41" s="339"/>
      <c r="F41" s="339"/>
      <c r="G41" s="343"/>
      <c r="I41" s="247"/>
      <c r="J41" s="247"/>
      <c r="K41" s="247"/>
      <c r="L41" s="247"/>
      <c r="M41" s="247"/>
      <c r="N41" s="247"/>
      <c r="O41" s="247"/>
      <c r="P41" s="247"/>
      <c r="Q41" s="23"/>
      <c r="R41" s="23"/>
    </row>
    <row r="42" spans="1:18" s="296" customFormat="1" ht="26.4">
      <c r="A42" s="338"/>
      <c r="B42" s="338" t="s">
        <v>348</v>
      </c>
      <c r="C42" s="338">
        <v>2255</v>
      </c>
      <c r="D42" s="339">
        <f>D36+D40</f>
        <v>2025408</v>
      </c>
      <c r="E42" s="339"/>
      <c r="F42" s="339">
        <f>F36+F40</f>
        <v>59286157350</v>
      </c>
      <c r="G42" s="343">
        <f>F42/$F$62</f>
        <v>0.79950569511739211</v>
      </c>
      <c r="I42" s="247"/>
      <c r="J42" s="247"/>
      <c r="K42" s="247"/>
      <c r="L42" s="247"/>
      <c r="M42" s="344"/>
      <c r="N42" s="344"/>
      <c r="O42" s="344"/>
      <c r="P42" s="344"/>
      <c r="Q42" s="23"/>
      <c r="R42" s="23"/>
    </row>
    <row r="43" spans="1:18" s="296" customFormat="1" ht="26.4">
      <c r="A43" s="338" t="s">
        <v>263</v>
      </c>
      <c r="B43" s="338" t="s">
        <v>349</v>
      </c>
      <c r="C43" s="338">
        <v>2256</v>
      </c>
      <c r="D43" s="339"/>
      <c r="E43" s="339"/>
      <c r="F43" s="339"/>
      <c r="G43" s="343"/>
      <c r="I43" s="247"/>
      <c r="J43" s="247"/>
      <c r="K43" s="247"/>
      <c r="L43" s="247"/>
      <c r="M43" s="247"/>
      <c r="N43" s="247"/>
      <c r="O43" s="247"/>
      <c r="P43" s="247"/>
      <c r="Q43" s="23"/>
      <c r="R43" s="23"/>
    </row>
    <row r="44" spans="1:18" s="291" customFormat="1" ht="26.4">
      <c r="A44" s="340">
        <v>1</v>
      </c>
      <c r="B44" s="340" t="s">
        <v>445</v>
      </c>
      <c r="C44" s="340">
        <v>2256.1</v>
      </c>
      <c r="D44" s="341" t="s">
        <v>462</v>
      </c>
      <c r="E44" s="341" t="s">
        <v>462</v>
      </c>
      <c r="F44" s="341"/>
      <c r="G44" s="343"/>
      <c r="I44" s="247"/>
      <c r="J44" s="247"/>
      <c r="K44" s="247"/>
      <c r="L44" s="247"/>
      <c r="M44" s="247"/>
      <c r="N44" s="247"/>
      <c r="O44" s="344"/>
      <c r="P44" s="344"/>
      <c r="Q44" s="23"/>
      <c r="R44" s="23"/>
    </row>
    <row r="45" spans="1:18" s="291" customFormat="1" ht="26.4">
      <c r="A45" s="340">
        <v>2</v>
      </c>
      <c r="B45" s="340" t="s">
        <v>475</v>
      </c>
      <c r="C45" s="340">
        <v>2256.1999999999998</v>
      </c>
      <c r="D45" s="341" t="s">
        <v>462</v>
      </c>
      <c r="E45" s="341" t="s">
        <v>462</v>
      </c>
      <c r="F45" s="341"/>
      <c r="G45" s="343"/>
      <c r="I45" s="247"/>
      <c r="J45" s="247"/>
      <c r="K45" s="247"/>
      <c r="L45" s="247"/>
      <c r="M45" s="247"/>
      <c r="N45" s="247"/>
      <c r="O45" s="344"/>
      <c r="P45" s="344"/>
      <c r="Q45" s="23"/>
      <c r="R45" s="23"/>
    </row>
    <row r="46" spans="1:18" s="291" customFormat="1" ht="26.4">
      <c r="A46" s="340">
        <v>3</v>
      </c>
      <c r="B46" s="340" t="s">
        <v>446</v>
      </c>
      <c r="C46" s="340">
        <v>2256.3000000000002</v>
      </c>
      <c r="D46" s="341" t="s">
        <v>462</v>
      </c>
      <c r="E46" s="341" t="s">
        <v>462</v>
      </c>
      <c r="F46" s="341"/>
      <c r="G46" s="343"/>
      <c r="I46" s="247"/>
      <c r="J46" s="247"/>
      <c r="K46" s="247"/>
      <c r="L46" s="247"/>
      <c r="M46" s="247"/>
      <c r="N46" s="247"/>
      <c r="O46" s="247"/>
      <c r="P46" s="247"/>
      <c r="Q46" s="23"/>
      <c r="R46" s="23"/>
    </row>
    <row r="47" spans="1:18" s="291" customFormat="1" ht="26.4">
      <c r="A47" s="340">
        <v>4</v>
      </c>
      <c r="B47" s="340" t="s">
        <v>556</v>
      </c>
      <c r="C47" s="340">
        <v>2256.4</v>
      </c>
      <c r="D47" s="341" t="s">
        <v>462</v>
      </c>
      <c r="E47" s="341" t="s">
        <v>462</v>
      </c>
      <c r="F47" s="341"/>
      <c r="G47" s="343"/>
      <c r="I47" s="247"/>
      <c r="J47" s="247"/>
      <c r="K47" s="247"/>
      <c r="L47" s="247"/>
      <c r="M47" s="247"/>
      <c r="N47" s="247"/>
      <c r="O47" s="247"/>
      <c r="P47" s="247"/>
      <c r="Q47" s="23"/>
      <c r="R47" s="23"/>
    </row>
    <row r="48" spans="1:18" s="291" customFormat="1" ht="39.6">
      <c r="A48" s="340">
        <v>5</v>
      </c>
      <c r="B48" s="340" t="s">
        <v>447</v>
      </c>
      <c r="C48" s="340">
        <v>2256.5</v>
      </c>
      <c r="D48" s="341" t="s">
        <v>462</v>
      </c>
      <c r="E48" s="341" t="s">
        <v>462</v>
      </c>
      <c r="F48" s="341">
        <v>2785000000</v>
      </c>
      <c r="G48" s="343">
        <f>F48/$F$62</f>
        <v>3.7557221793898858E-2</v>
      </c>
      <c r="I48" s="247"/>
      <c r="J48" s="247"/>
      <c r="K48" s="247"/>
      <c r="L48" s="247"/>
      <c r="M48" s="247"/>
      <c r="N48" s="247"/>
      <c r="O48" s="247"/>
      <c r="P48" s="247"/>
      <c r="Q48" s="23"/>
      <c r="R48" s="23"/>
    </row>
    <row r="49" spans="1:18" s="291" customFormat="1" ht="26.4">
      <c r="A49" s="340">
        <v>6</v>
      </c>
      <c r="B49" s="340" t="s">
        <v>448</v>
      </c>
      <c r="C49" s="340">
        <v>2256.6</v>
      </c>
      <c r="D49" s="341" t="s">
        <v>462</v>
      </c>
      <c r="E49" s="341" t="s">
        <v>462</v>
      </c>
      <c r="F49" s="341"/>
      <c r="G49" s="343"/>
      <c r="I49" s="247"/>
      <c r="J49" s="247"/>
      <c r="K49" s="247"/>
      <c r="L49" s="247"/>
      <c r="M49" s="247"/>
      <c r="N49" s="247"/>
      <c r="O49" s="247"/>
      <c r="P49" s="247"/>
      <c r="Q49" s="23"/>
      <c r="R49" s="23"/>
    </row>
    <row r="50" spans="1:18" s="291" customFormat="1" ht="26.4">
      <c r="A50" s="340">
        <v>7</v>
      </c>
      <c r="B50" s="340" t="s">
        <v>450</v>
      </c>
      <c r="C50" s="340">
        <v>2256.6999999999998</v>
      </c>
      <c r="D50" s="341" t="s">
        <v>462</v>
      </c>
      <c r="E50" s="341" t="s">
        <v>462</v>
      </c>
      <c r="F50" s="341"/>
      <c r="G50" s="343"/>
      <c r="I50" s="247"/>
      <c r="J50" s="247"/>
      <c r="K50" s="247"/>
      <c r="L50" s="247"/>
      <c r="M50" s="247"/>
      <c r="N50" s="247"/>
      <c r="O50" s="247"/>
      <c r="P50" s="247"/>
      <c r="Q50" s="23"/>
      <c r="R50" s="23"/>
    </row>
    <row r="51" spans="1:18" s="296" customFormat="1" ht="26.4">
      <c r="A51" s="338"/>
      <c r="B51" s="338" t="s">
        <v>451</v>
      </c>
      <c r="C51" s="338">
        <v>2257</v>
      </c>
      <c r="D51" s="339" t="s">
        <v>462</v>
      </c>
      <c r="E51" s="339" t="s">
        <v>462</v>
      </c>
      <c r="F51" s="483">
        <f>F48+F46</f>
        <v>2785000000</v>
      </c>
      <c r="G51" s="343">
        <f>F51/$F$62</f>
        <v>3.7557221793898858E-2</v>
      </c>
      <c r="I51" s="247"/>
      <c r="J51" s="247"/>
      <c r="K51" s="247"/>
      <c r="L51" s="247"/>
      <c r="M51" s="247"/>
      <c r="N51" s="247"/>
      <c r="O51" s="344"/>
      <c r="P51" s="344"/>
      <c r="Q51" s="23"/>
      <c r="R51" s="23"/>
    </row>
    <row r="52" spans="1:18" s="296" customFormat="1" ht="26.4">
      <c r="A52" s="338" t="s">
        <v>264</v>
      </c>
      <c r="B52" s="338" t="s">
        <v>452</v>
      </c>
      <c r="C52" s="338">
        <v>2258</v>
      </c>
      <c r="D52" s="339" t="s">
        <v>462</v>
      </c>
      <c r="E52" s="339" t="s">
        <v>462</v>
      </c>
      <c r="F52" s="483">
        <f>SUM(F54:F56)</f>
        <v>12082357393</v>
      </c>
      <c r="G52" s="343">
        <f t="shared" ref="G52:G54" si="3">F52/$F$62</f>
        <v>0.16293708308870902</v>
      </c>
      <c r="I52" s="247"/>
      <c r="J52" s="247"/>
      <c r="K52" s="247"/>
      <c r="L52" s="247"/>
      <c r="M52" s="247"/>
      <c r="N52" s="247"/>
      <c r="O52" s="344"/>
      <c r="P52" s="344"/>
      <c r="Q52" s="23"/>
      <c r="R52" s="23"/>
    </row>
    <row r="53" spans="1:18" s="291" customFormat="1" ht="26.4">
      <c r="A53" s="340">
        <v>1</v>
      </c>
      <c r="B53" s="340" t="s">
        <v>394</v>
      </c>
      <c r="C53" s="340">
        <v>2259</v>
      </c>
      <c r="D53" s="341" t="s">
        <v>462</v>
      </c>
      <c r="E53" s="341" t="s">
        <v>462</v>
      </c>
      <c r="F53" s="484">
        <f>SUM(F54:F56)</f>
        <v>12082357393</v>
      </c>
      <c r="G53" s="343">
        <f t="shared" si="3"/>
        <v>0.16293708308870902</v>
      </c>
      <c r="I53" s="344"/>
      <c r="J53" s="344"/>
      <c r="K53" s="247"/>
      <c r="L53" s="247"/>
      <c r="M53" s="247"/>
      <c r="N53" s="247"/>
      <c r="O53" s="344"/>
      <c r="P53" s="344"/>
      <c r="Q53" s="23"/>
      <c r="R53" s="23"/>
    </row>
    <row r="54" spans="1:18" s="291" customFormat="1" ht="26.4">
      <c r="A54" s="340">
        <v>1.1000000000000001</v>
      </c>
      <c r="B54" s="340" t="s">
        <v>538</v>
      </c>
      <c r="C54" s="340">
        <v>2259.1</v>
      </c>
      <c r="D54" s="341"/>
      <c r="E54" s="341"/>
      <c r="F54" s="484">
        <v>11797745328</v>
      </c>
      <c r="G54" s="343">
        <f t="shared" si="3"/>
        <v>0.15909893642787434</v>
      </c>
      <c r="I54" s="247"/>
      <c r="J54" s="247"/>
      <c r="K54" s="247"/>
      <c r="L54" s="247"/>
      <c r="M54" s="247"/>
      <c r="N54" s="247"/>
      <c r="O54" s="344"/>
      <c r="P54" s="344"/>
      <c r="Q54" s="23"/>
      <c r="R54" s="23"/>
    </row>
    <row r="55" spans="1:18" s="291" customFormat="1" ht="24.75" customHeight="1">
      <c r="A55" s="340">
        <v>1.2</v>
      </c>
      <c r="B55" s="340" t="s">
        <v>454</v>
      </c>
      <c r="C55" s="340">
        <v>2259.1999999999998</v>
      </c>
      <c r="D55" s="341" t="s">
        <v>462</v>
      </c>
      <c r="E55" s="341" t="s">
        <v>462</v>
      </c>
      <c r="F55" s="484">
        <v>284612065</v>
      </c>
      <c r="G55" s="343">
        <f>F55/$F$62</f>
        <v>3.838146660834671E-3</v>
      </c>
      <c r="I55" s="247"/>
      <c r="J55" s="247"/>
      <c r="K55" s="247"/>
      <c r="L55" s="247"/>
      <c r="M55" s="247"/>
      <c r="N55" s="247"/>
      <c r="O55" s="344"/>
      <c r="P55" s="344"/>
      <c r="Q55" s="23"/>
      <c r="R55" s="23"/>
    </row>
    <row r="56" spans="1:18" s="291" customFormat="1" ht="39" customHeight="1">
      <c r="A56" s="340">
        <v>1.3</v>
      </c>
      <c r="B56" s="340" t="s">
        <v>478</v>
      </c>
      <c r="C56" s="340">
        <v>2259.3000000000002</v>
      </c>
      <c r="D56" s="341"/>
      <c r="E56" s="341"/>
      <c r="F56" s="484"/>
      <c r="G56" s="343"/>
      <c r="I56" s="247"/>
      <c r="J56" s="247"/>
      <c r="K56" s="247"/>
      <c r="L56" s="247"/>
      <c r="M56" s="247"/>
      <c r="N56" s="247"/>
      <c r="O56" s="344"/>
      <c r="P56" s="344"/>
      <c r="Q56" s="23"/>
      <c r="R56" s="23"/>
    </row>
    <row r="57" spans="1:18" s="291" customFormat="1" ht="42.75" customHeight="1">
      <c r="A57" s="340">
        <v>1.4</v>
      </c>
      <c r="B57" s="340" t="s">
        <v>453</v>
      </c>
      <c r="C57" s="340">
        <v>2259.4</v>
      </c>
      <c r="D57" s="341"/>
      <c r="E57" s="341"/>
      <c r="F57" s="484"/>
      <c r="G57" s="343"/>
      <c r="I57" s="247"/>
      <c r="J57" s="247"/>
      <c r="K57" s="247"/>
      <c r="L57" s="247"/>
      <c r="M57" s="247"/>
      <c r="N57" s="247"/>
      <c r="O57" s="344"/>
      <c r="P57" s="344"/>
      <c r="Q57" s="23"/>
      <c r="R57" s="23"/>
    </row>
    <row r="58" spans="1:18" s="291" customFormat="1" ht="42.75" customHeight="1">
      <c r="A58" s="340">
        <v>2</v>
      </c>
      <c r="B58" s="340" t="s">
        <v>557</v>
      </c>
      <c r="C58" s="340"/>
      <c r="D58" s="341"/>
      <c r="E58" s="341"/>
      <c r="F58" s="484"/>
      <c r="G58" s="343"/>
      <c r="I58" s="247"/>
      <c r="J58" s="247"/>
      <c r="K58" s="247"/>
      <c r="L58" s="247"/>
      <c r="M58" s="247"/>
      <c r="N58" s="247"/>
      <c r="O58" s="344"/>
      <c r="P58" s="344"/>
      <c r="Q58" s="23"/>
      <c r="R58" s="23"/>
    </row>
    <row r="59" spans="1:18" s="291" customFormat="1" ht="24.75" customHeight="1">
      <c r="A59" s="340">
        <v>3</v>
      </c>
      <c r="B59" s="340" t="s">
        <v>449</v>
      </c>
      <c r="C59" s="340">
        <v>2260</v>
      </c>
      <c r="D59" s="341" t="s">
        <v>462</v>
      </c>
      <c r="E59" s="341" t="s">
        <v>462</v>
      </c>
      <c r="F59" s="484"/>
      <c r="G59" s="343"/>
      <c r="I59" s="247"/>
      <c r="J59" s="247"/>
      <c r="K59" s="247"/>
      <c r="L59" s="247"/>
      <c r="M59" s="247"/>
      <c r="N59" s="247"/>
      <c r="O59" s="344"/>
      <c r="P59" s="344"/>
      <c r="Q59" s="23"/>
      <c r="R59" s="23"/>
    </row>
    <row r="60" spans="1:18" s="291" customFormat="1" ht="24.75" customHeight="1">
      <c r="A60" s="340">
        <v>4</v>
      </c>
      <c r="B60" s="340" t="s">
        <v>455</v>
      </c>
      <c r="C60" s="340">
        <v>2261</v>
      </c>
      <c r="D60" s="341" t="s">
        <v>462</v>
      </c>
      <c r="E60" s="341" t="s">
        <v>462</v>
      </c>
      <c r="F60" s="484"/>
      <c r="G60" s="343"/>
      <c r="I60" s="247"/>
      <c r="J60" s="247"/>
      <c r="K60" s="247"/>
      <c r="L60" s="247"/>
      <c r="M60" s="247"/>
      <c r="N60" s="247"/>
      <c r="O60" s="344"/>
      <c r="P60" s="344"/>
      <c r="Q60" s="23"/>
      <c r="R60" s="23"/>
    </row>
    <row r="61" spans="1:18" s="291" customFormat="1" ht="26.4">
      <c r="A61" s="340">
        <v>5</v>
      </c>
      <c r="B61" s="340" t="s">
        <v>451</v>
      </c>
      <c r="C61" s="340">
        <v>2262</v>
      </c>
      <c r="D61" s="341" t="s">
        <v>462</v>
      </c>
      <c r="E61" s="341" t="s">
        <v>462</v>
      </c>
      <c r="F61" s="483">
        <f>SUM(F54:F56)</f>
        <v>12082357393</v>
      </c>
      <c r="G61" s="343">
        <f>F61/$F$62</f>
        <v>0.16293708308870902</v>
      </c>
      <c r="I61" s="247"/>
      <c r="J61" s="247"/>
      <c r="K61" s="247"/>
      <c r="L61" s="247"/>
      <c r="M61" s="247"/>
      <c r="N61" s="247"/>
      <c r="O61" s="344"/>
      <c r="P61" s="344"/>
      <c r="Q61" s="23"/>
      <c r="R61" s="23"/>
    </row>
    <row r="62" spans="1:18" s="296" customFormat="1" ht="26.4">
      <c r="A62" s="338" t="s">
        <v>142</v>
      </c>
      <c r="B62" s="338" t="s">
        <v>456</v>
      </c>
      <c r="C62" s="338">
        <v>2263</v>
      </c>
      <c r="D62" s="339"/>
      <c r="E62" s="339"/>
      <c r="F62" s="483">
        <f>F61+F51+F42</f>
        <v>74153514743</v>
      </c>
      <c r="G62" s="343">
        <f>G61+G51+G42</f>
        <v>1</v>
      </c>
      <c r="I62" s="247"/>
      <c r="J62" s="247"/>
      <c r="K62" s="247"/>
      <c r="L62" s="247"/>
      <c r="M62" s="247"/>
      <c r="N62" s="247"/>
      <c r="O62" s="344"/>
      <c r="P62" s="344"/>
      <c r="Q62" s="23"/>
      <c r="R62" s="23"/>
    </row>
    <row r="63" spans="1:18" s="296" customFormat="1">
      <c r="A63" s="345"/>
      <c r="B63" s="345"/>
      <c r="C63" s="345"/>
      <c r="D63" s="346"/>
      <c r="E63" s="346"/>
      <c r="F63" s="485"/>
      <c r="G63" s="347"/>
      <c r="I63" s="247"/>
      <c r="J63" s="247"/>
      <c r="K63" s="247"/>
      <c r="L63" s="247"/>
      <c r="M63" s="247"/>
      <c r="N63" s="247"/>
      <c r="O63" s="247"/>
      <c r="P63" s="247"/>
      <c r="Q63" s="23"/>
      <c r="R63" s="23"/>
    </row>
    <row r="64" spans="1:18" s="33" customFormat="1" ht="13.2">
      <c r="A64" s="349"/>
      <c r="B64" s="348"/>
      <c r="C64" s="348"/>
      <c r="D64" s="348"/>
      <c r="E64" s="348"/>
      <c r="F64" s="348"/>
      <c r="G64" s="348"/>
      <c r="H64" s="348"/>
      <c r="I64" s="247"/>
      <c r="J64" s="247"/>
      <c r="K64" s="247"/>
      <c r="L64" s="247"/>
      <c r="M64" s="247"/>
      <c r="N64" s="247"/>
      <c r="O64" s="247"/>
      <c r="P64" s="247"/>
      <c r="Q64" s="23"/>
      <c r="R64" s="23"/>
    </row>
    <row r="65" spans="1:18" s="33" customFormat="1" ht="13.2">
      <c r="A65" s="24" t="s">
        <v>176</v>
      </c>
      <c r="B65" s="260"/>
      <c r="C65" s="25"/>
      <c r="D65" s="348"/>
      <c r="E65" s="26" t="s">
        <v>177</v>
      </c>
      <c r="F65" s="26"/>
      <c r="G65" s="260"/>
      <c r="H65" s="260"/>
      <c r="I65" s="247"/>
      <c r="J65" s="247"/>
      <c r="K65" s="247"/>
      <c r="L65" s="247"/>
      <c r="M65" s="247"/>
      <c r="N65" s="247"/>
      <c r="O65" s="247"/>
      <c r="P65" s="247"/>
      <c r="Q65" s="23"/>
      <c r="R65" s="23"/>
    </row>
    <row r="66" spans="1:18" s="33" customFormat="1" ht="13.2">
      <c r="A66" s="276" t="s">
        <v>178</v>
      </c>
      <c r="B66" s="260"/>
      <c r="C66" s="25"/>
      <c r="D66" s="348"/>
      <c r="E66" s="277" t="s">
        <v>179</v>
      </c>
      <c r="F66" s="277"/>
      <c r="G66" s="260"/>
      <c r="H66" s="260"/>
      <c r="I66" s="247"/>
      <c r="J66" s="247"/>
      <c r="K66" s="247"/>
      <c r="L66" s="247"/>
      <c r="M66" s="247"/>
      <c r="N66" s="247"/>
      <c r="O66" s="247"/>
      <c r="P66" s="247"/>
      <c r="Q66" s="23"/>
      <c r="R66" s="23"/>
    </row>
    <row r="67" spans="1:18" s="33" customFormat="1" ht="13.2">
      <c r="A67" s="260"/>
      <c r="B67" s="260"/>
      <c r="C67" s="25"/>
      <c r="D67" s="348"/>
      <c r="E67" s="25"/>
      <c r="F67" s="25"/>
      <c r="G67" s="260"/>
      <c r="H67" s="260"/>
      <c r="I67" s="247"/>
      <c r="J67" s="247"/>
      <c r="K67" s="247"/>
      <c r="L67" s="247"/>
      <c r="M67" s="247"/>
      <c r="N67" s="247"/>
      <c r="O67" s="247"/>
      <c r="P67" s="247"/>
      <c r="Q67" s="23"/>
      <c r="R67" s="23"/>
    </row>
    <row r="68" spans="1:18" s="33" customFormat="1" ht="13.2">
      <c r="A68" s="260"/>
      <c r="B68" s="260"/>
      <c r="C68" s="25"/>
      <c r="D68" s="348"/>
      <c r="E68" s="25"/>
      <c r="F68" s="25"/>
      <c r="G68" s="260"/>
      <c r="H68" s="260"/>
      <c r="I68" s="247"/>
      <c r="J68" s="247"/>
      <c r="K68" s="247"/>
      <c r="L68" s="247"/>
      <c r="M68" s="247"/>
      <c r="N68" s="247"/>
      <c r="O68" s="247"/>
      <c r="P68" s="247"/>
      <c r="Q68" s="23"/>
      <c r="R68" s="23"/>
    </row>
    <row r="69" spans="1:18" s="33" customFormat="1" ht="13.2">
      <c r="A69" s="260"/>
      <c r="B69" s="260"/>
      <c r="C69" s="25"/>
      <c r="D69" s="348"/>
      <c r="E69" s="25"/>
      <c r="F69" s="25"/>
      <c r="G69" s="260"/>
      <c r="H69" s="260"/>
      <c r="I69" s="247"/>
      <c r="J69" s="247"/>
      <c r="K69" s="247"/>
      <c r="L69" s="247"/>
      <c r="M69" s="247"/>
      <c r="N69" s="247"/>
      <c r="O69" s="247"/>
      <c r="P69" s="247"/>
      <c r="Q69" s="23"/>
      <c r="R69" s="23"/>
    </row>
    <row r="70" spans="1:18" s="33" customFormat="1" ht="13.2">
      <c r="A70" s="260"/>
      <c r="B70" s="260"/>
      <c r="C70" s="25"/>
      <c r="D70" s="348"/>
      <c r="E70" s="25"/>
      <c r="F70" s="25"/>
      <c r="G70" s="260"/>
      <c r="H70" s="260"/>
      <c r="I70" s="247"/>
      <c r="J70" s="247"/>
      <c r="K70" s="247"/>
      <c r="L70" s="247"/>
      <c r="M70" s="247"/>
      <c r="N70" s="247"/>
      <c r="O70" s="247"/>
      <c r="P70" s="247"/>
      <c r="Q70" s="23"/>
      <c r="R70" s="23"/>
    </row>
    <row r="71" spans="1:18" s="33" customFormat="1" ht="13.2">
      <c r="A71" s="260"/>
      <c r="B71" s="260"/>
      <c r="C71" s="25"/>
      <c r="D71" s="348"/>
      <c r="E71" s="25"/>
      <c r="F71" s="25"/>
      <c r="G71" s="260"/>
      <c r="H71" s="260"/>
      <c r="I71" s="247"/>
      <c r="J71" s="247"/>
      <c r="K71" s="247"/>
      <c r="L71" s="247"/>
      <c r="M71" s="247"/>
      <c r="N71" s="247"/>
      <c r="O71" s="247"/>
      <c r="P71" s="247"/>
      <c r="Q71" s="23"/>
      <c r="R71" s="23"/>
    </row>
    <row r="72" spans="1:18" s="33" customFormat="1" ht="13.2">
      <c r="A72" s="260"/>
      <c r="B72" s="260"/>
      <c r="C72" s="25"/>
      <c r="D72" s="348"/>
      <c r="E72" s="25"/>
      <c r="F72" s="25"/>
      <c r="G72" s="260"/>
      <c r="H72" s="260"/>
      <c r="I72" s="247"/>
      <c r="J72" s="247"/>
      <c r="K72" s="247"/>
      <c r="L72" s="247"/>
      <c r="M72" s="247"/>
      <c r="N72" s="247"/>
      <c r="O72" s="247"/>
      <c r="P72" s="247"/>
      <c r="Q72" s="23"/>
      <c r="R72" s="23"/>
    </row>
    <row r="73" spans="1:18" s="33" customFormat="1" ht="13.2">
      <c r="A73" s="260"/>
      <c r="B73" s="260"/>
      <c r="C73" s="25"/>
      <c r="D73" s="348"/>
      <c r="E73" s="25"/>
      <c r="F73" s="25"/>
      <c r="G73" s="260"/>
      <c r="H73" s="260"/>
      <c r="I73" s="247"/>
      <c r="J73" s="247"/>
      <c r="K73" s="247"/>
      <c r="L73" s="247"/>
      <c r="M73" s="247"/>
      <c r="N73" s="247"/>
      <c r="O73" s="247"/>
      <c r="P73" s="247"/>
      <c r="Q73" s="23"/>
      <c r="R73" s="23"/>
    </row>
    <row r="74" spans="1:18" s="33" customFormat="1" ht="13.2">
      <c r="A74" s="27"/>
      <c r="B74" s="27"/>
      <c r="C74" s="28"/>
      <c r="D74" s="348"/>
      <c r="E74" s="28"/>
      <c r="F74" s="28"/>
      <c r="G74" s="27"/>
      <c r="H74" s="260"/>
      <c r="I74" s="247"/>
      <c r="J74" s="247"/>
      <c r="K74" s="247"/>
      <c r="L74" s="247"/>
      <c r="M74" s="247"/>
      <c r="N74" s="247"/>
      <c r="O74" s="247"/>
      <c r="P74" s="247"/>
      <c r="Q74" s="23"/>
      <c r="R74" s="23"/>
    </row>
    <row r="75" spans="1:18" s="33" customFormat="1" ht="13.2">
      <c r="A75" s="24" t="s">
        <v>239</v>
      </c>
      <c r="B75" s="260"/>
      <c r="C75" s="25"/>
      <c r="D75" s="348"/>
      <c r="E75" s="26" t="s">
        <v>477</v>
      </c>
      <c r="F75" s="26"/>
      <c r="G75" s="260"/>
      <c r="H75" s="260"/>
      <c r="I75" s="247"/>
      <c r="J75" s="247"/>
      <c r="K75" s="247"/>
      <c r="L75" s="247"/>
      <c r="M75" s="247"/>
      <c r="N75" s="247"/>
      <c r="O75" s="247"/>
      <c r="P75" s="247"/>
      <c r="Q75" s="23"/>
      <c r="R75" s="23"/>
    </row>
    <row r="76" spans="1:18" s="33" customFormat="1" ht="13.2">
      <c r="A76" s="24" t="s">
        <v>631</v>
      </c>
      <c r="B76" s="260"/>
      <c r="C76" s="25"/>
      <c r="D76" s="348"/>
      <c r="E76" s="26"/>
      <c r="F76" s="26"/>
      <c r="G76" s="260"/>
      <c r="H76" s="260"/>
      <c r="I76" s="247"/>
      <c r="J76" s="247"/>
      <c r="K76" s="247"/>
      <c r="L76" s="247"/>
      <c r="M76" s="247"/>
      <c r="N76" s="247"/>
      <c r="O76" s="247"/>
      <c r="P76" s="247"/>
      <c r="Q76" s="23"/>
      <c r="R76" s="23"/>
    </row>
    <row r="77" spans="1:18" s="33" customFormat="1" ht="13.2">
      <c r="A77" s="1" t="s">
        <v>240</v>
      </c>
      <c r="B77" s="260"/>
      <c r="C77" s="25"/>
      <c r="D77" s="348"/>
      <c r="E77" s="25"/>
      <c r="F77" s="25"/>
      <c r="G77" s="260"/>
      <c r="H77" s="260"/>
      <c r="I77" s="247"/>
      <c r="J77" s="247"/>
      <c r="K77" s="247"/>
      <c r="L77" s="247"/>
      <c r="M77" s="247"/>
      <c r="N77" s="247"/>
      <c r="O77" s="247"/>
      <c r="P77" s="247"/>
      <c r="Q77" s="23"/>
      <c r="R77" s="23"/>
    </row>
    <row r="78" spans="1:18" s="33" customFormat="1" ht="13.2">
      <c r="A78" s="349"/>
      <c r="B78" s="348"/>
      <c r="C78" s="348"/>
      <c r="D78" s="348"/>
      <c r="E78" s="348"/>
      <c r="F78" s="348"/>
      <c r="G78" s="348"/>
      <c r="H78" s="348"/>
      <c r="I78" s="247"/>
      <c r="J78" s="247"/>
      <c r="K78" s="247"/>
      <c r="L78" s="247"/>
      <c r="M78" s="247"/>
      <c r="N78" s="247"/>
      <c r="O78" s="247"/>
      <c r="P78" s="247"/>
      <c r="Q78" s="23"/>
      <c r="R78" s="23"/>
    </row>
    <row r="79" spans="1:18">
      <c r="A79" s="350"/>
      <c r="B79" s="351"/>
      <c r="C79" s="351"/>
      <c r="D79" s="348"/>
      <c r="E79" s="351"/>
      <c r="F79" s="351"/>
      <c r="G79" s="351"/>
      <c r="H79" s="351"/>
    </row>
    <row r="80" spans="1:18">
      <c r="A80" s="350"/>
      <c r="B80" s="351"/>
      <c r="C80" s="351"/>
      <c r="D80" s="351"/>
      <c r="E80" s="351"/>
      <c r="F80" s="351"/>
      <c r="G80" s="351"/>
      <c r="H80" s="351"/>
    </row>
    <row r="81" spans="1:8">
      <c r="A81" s="350"/>
      <c r="B81" s="351"/>
      <c r="C81" s="351"/>
      <c r="D81" s="351"/>
      <c r="E81" s="351"/>
      <c r="F81" s="351"/>
      <c r="G81" s="351"/>
      <c r="H81" s="351"/>
    </row>
    <row r="82" spans="1:8">
      <c r="A82" s="350"/>
      <c r="B82" s="351"/>
      <c r="C82" s="351"/>
      <c r="D82" s="351"/>
      <c r="E82" s="351"/>
      <c r="F82" s="351"/>
      <c r="G82" s="351"/>
      <c r="H82" s="351"/>
    </row>
    <row r="83" spans="1:8">
      <c r="A83" s="350"/>
      <c r="B83" s="351"/>
      <c r="C83" s="351"/>
      <c r="D83" s="351"/>
      <c r="E83" s="351"/>
      <c r="F83" s="351"/>
      <c r="G83" s="351"/>
      <c r="H83" s="351"/>
    </row>
    <row r="84" spans="1:8">
      <c r="A84" s="350"/>
      <c r="B84" s="351"/>
      <c r="C84" s="351"/>
      <c r="D84" s="351"/>
      <c r="E84" s="351"/>
      <c r="F84" s="351"/>
      <c r="G84" s="351"/>
      <c r="H84" s="351"/>
    </row>
    <row r="85" spans="1:8">
      <c r="A85" s="350"/>
      <c r="B85" s="351"/>
      <c r="C85" s="351"/>
      <c r="D85" s="351"/>
      <c r="E85" s="351"/>
      <c r="F85" s="351"/>
      <c r="G85" s="351"/>
      <c r="H85" s="351"/>
    </row>
    <row r="86" spans="1:8">
      <c r="A86" s="350"/>
      <c r="B86" s="351"/>
      <c r="C86" s="351"/>
      <c r="D86" s="351"/>
      <c r="E86" s="351"/>
      <c r="F86" s="351"/>
      <c r="G86" s="351"/>
      <c r="H86" s="351"/>
    </row>
    <row r="87" spans="1:8">
      <c r="A87" s="350"/>
      <c r="B87" s="351"/>
      <c r="C87" s="351"/>
      <c r="D87" s="351"/>
      <c r="E87" s="351"/>
      <c r="F87" s="351"/>
      <c r="G87" s="351"/>
      <c r="H87" s="351"/>
    </row>
    <row r="88" spans="1:8">
      <c r="A88" s="350"/>
      <c r="B88" s="351"/>
      <c r="C88" s="351"/>
      <c r="D88" s="351"/>
      <c r="E88" s="351"/>
      <c r="F88" s="351"/>
      <c r="G88" s="351"/>
      <c r="H88" s="351"/>
    </row>
    <row r="89" spans="1:8">
      <c r="A89" s="350"/>
      <c r="B89" s="351"/>
      <c r="C89" s="351"/>
      <c r="D89" s="351"/>
      <c r="E89" s="351"/>
      <c r="F89" s="351"/>
      <c r="G89" s="351"/>
      <c r="H89" s="351"/>
    </row>
    <row r="90" spans="1:8">
      <c r="A90" s="350"/>
      <c r="B90" s="351"/>
      <c r="C90" s="351"/>
      <c r="D90" s="351"/>
      <c r="E90" s="351"/>
      <c r="F90" s="351"/>
      <c r="G90" s="351"/>
      <c r="H90" s="351"/>
    </row>
    <row r="91" spans="1:8">
      <c r="A91" s="350"/>
      <c r="B91" s="351"/>
      <c r="C91" s="351"/>
      <c r="D91" s="351"/>
      <c r="E91" s="351"/>
      <c r="F91" s="351"/>
      <c r="G91" s="351"/>
      <c r="H91" s="351"/>
    </row>
    <row r="92" spans="1:8">
      <c r="A92" s="350"/>
      <c r="B92" s="351"/>
      <c r="C92" s="351"/>
      <c r="D92" s="351"/>
      <c r="E92" s="351"/>
      <c r="F92" s="351"/>
      <c r="G92" s="351"/>
      <c r="H92" s="351"/>
    </row>
    <row r="93" spans="1:8">
      <c r="A93" s="350"/>
      <c r="B93" s="351"/>
      <c r="C93" s="351"/>
      <c r="D93" s="351"/>
      <c r="E93" s="351"/>
      <c r="F93" s="351"/>
      <c r="G93" s="351"/>
      <c r="H93" s="351"/>
    </row>
    <row r="94" spans="1:8">
      <c r="A94" s="350"/>
      <c r="B94" s="351"/>
      <c r="C94" s="351"/>
      <c r="D94" s="351"/>
      <c r="E94" s="351"/>
      <c r="F94" s="351"/>
      <c r="G94" s="351"/>
      <c r="H94" s="351"/>
    </row>
    <row r="95" spans="1:8">
      <c r="A95" s="350"/>
      <c r="B95" s="351"/>
      <c r="C95" s="351"/>
      <c r="D95" s="351"/>
      <c r="E95" s="351"/>
      <c r="F95" s="351"/>
      <c r="G95" s="351"/>
      <c r="H95" s="351"/>
    </row>
    <row r="96" spans="1:8">
      <c r="A96" s="350"/>
      <c r="B96" s="351"/>
      <c r="C96" s="351"/>
      <c r="D96" s="351"/>
      <c r="E96" s="351"/>
      <c r="F96" s="351"/>
      <c r="G96" s="351"/>
      <c r="H96" s="351"/>
    </row>
    <row r="97" spans="1:8">
      <c r="A97" s="350"/>
      <c r="B97" s="351"/>
      <c r="C97" s="351"/>
      <c r="D97" s="351"/>
      <c r="E97" s="351"/>
      <c r="F97" s="351"/>
      <c r="G97" s="351"/>
      <c r="H97" s="351"/>
    </row>
    <row r="98" spans="1:8">
      <c r="A98" s="350"/>
      <c r="B98" s="351"/>
      <c r="C98" s="351"/>
      <c r="D98" s="351"/>
      <c r="E98" s="351"/>
      <c r="F98" s="351"/>
      <c r="G98" s="351"/>
      <c r="H98" s="351"/>
    </row>
    <row r="99" spans="1:8">
      <c r="A99" s="350"/>
      <c r="B99" s="351"/>
      <c r="C99" s="351"/>
      <c r="D99" s="351"/>
      <c r="E99" s="351"/>
      <c r="F99" s="351"/>
      <c r="G99" s="351"/>
      <c r="H99" s="351"/>
    </row>
    <row r="100" spans="1:8">
      <c r="A100" s="350"/>
      <c r="B100" s="351"/>
      <c r="C100" s="351"/>
      <c r="D100" s="351"/>
      <c r="E100" s="351"/>
      <c r="F100" s="351"/>
      <c r="G100" s="351"/>
      <c r="H100" s="351"/>
    </row>
    <row r="101" spans="1:8">
      <c r="A101" s="350"/>
      <c r="B101" s="351"/>
      <c r="C101" s="351"/>
      <c r="D101" s="351"/>
      <c r="E101" s="351"/>
      <c r="F101" s="351"/>
      <c r="G101" s="351"/>
      <c r="H101" s="351"/>
    </row>
    <row r="102" spans="1:8">
      <c r="A102" s="350"/>
      <c r="B102" s="351"/>
      <c r="C102" s="351"/>
      <c r="D102" s="351"/>
      <c r="E102" s="351"/>
      <c r="F102" s="351"/>
      <c r="G102" s="351"/>
      <c r="H102" s="351"/>
    </row>
    <row r="103" spans="1:8">
      <c r="A103" s="350"/>
      <c r="B103" s="351"/>
      <c r="C103" s="351"/>
      <c r="D103" s="351"/>
      <c r="E103" s="351"/>
      <c r="F103" s="351"/>
      <c r="G103" s="351"/>
      <c r="H103" s="351"/>
    </row>
    <row r="104" spans="1:8">
      <c r="A104" s="350"/>
      <c r="B104" s="351"/>
      <c r="C104" s="351"/>
      <c r="D104" s="351"/>
      <c r="E104" s="351"/>
      <c r="F104" s="351"/>
      <c r="G104" s="351"/>
      <c r="H104" s="351"/>
    </row>
    <row r="105" spans="1:8">
      <c r="A105" s="350"/>
      <c r="B105" s="351"/>
      <c r="C105" s="351"/>
      <c r="D105" s="351"/>
      <c r="E105" s="351"/>
      <c r="F105" s="351"/>
      <c r="G105" s="351"/>
      <c r="H105" s="351"/>
    </row>
    <row r="106" spans="1:8">
      <c r="A106" s="350"/>
      <c r="B106" s="351"/>
      <c r="C106" s="351"/>
      <c r="D106" s="351"/>
      <c r="E106" s="351"/>
      <c r="F106" s="351"/>
      <c r="G106" s="351"/>
      <c r="H106" s="351"/>
    </row>
    <row r="107" spans="1:8">
      <c r="A107" s="350"/>
      <c r="B107" s="351"/>
      <c r="C107" s="351"/>
      <c r="D107" s="351"/>
      <c r="E107" s="351"/>
      <c r="F107" s="351"/>
      <c r="G107" s="351"/>
      <c r="H107" s="351"/>
    </row>
    <row r="108" spans="1:8">
      <c r="A108" s="350"/>
      <c r="B108" s="351"/>
      <c r="C108" s="351"/>
      <c r="D108" s="351"/>
      <c r="E108" s="351"/>
      <c r="F108" s="351"/>
      <c r="G108" s="351"/>
      <c r="H108" s="351"/>
    </row>
    <row r="109" spans="1:8">
      <c r="A109" s="350"/>
      <c r="B109" s="351"/>
      <c r="C109" s="351"/>
      <c r="D109" s="351"/>
      <c r="E109" s="351"/>
      <c r="F109" s="351"/>
      <c r="G109" s="351"/>
      <c r="H109" s="351"/>
    </row>
    <row r="110" spans="1:8">
      <c r="A110" s="350"/>
      <c r="B110" s="351"/>
      <c r="C110" s="351"/>
      <c r="D110" s="351"/>
      <c r="E110" s="351"/>
      <c r="F110" s="351"/>
      <c r="G110" s="351"/>
      <c r="H110" s="351"/>
    </row>
    <row r="111" spans="1:8">
      <c r="A111" s="350"/>
      <c r="B111" s="351"/>
      <c r="C111" s="351"/>
      <c r="D111" s="351"/>
      <c r="E111" s="351"/>
      <c r="F111" s="351"/>
      <c r="G111" s="351"/>
      <c r="H111" s="351"/>
    </row>
    <row r="112" spans="1:8">
      <c r="A112" s="350"/>
      <c r="B112" s="351"/>
      <c r="C112" s="351"/>
      <c r="D112" s="351"/>
      <c r="E112" s="351"/>
      <c r="F112" s="351"/>
      <c r="G112" s="351"/>
      <c r="H112" s="351"/>
    </row>
    <row r="113" spans="1:8">
      <c r="A113" s="350"/>
      <c r="B113" s="351"/>
      <c r="C113" s="351"/>
      <c r="D113" s="351"/>
      <c r="E113" s="351"/>
      <c r="F113" s="351"/>
      <c r="G113" s="351"/>
      <c r="H113" s="351"/>
    </row>
    <row r="114" spans="1:8">
      <c r="A114" s="350"/>
      <c r="B114" s="351"/>
      <c r="C114" s="351"/>
      <c r="D114" s="351"/>
      <c r="E114" s="351"/>
      <c r="F114" s="351"/>
      <c r="G114" s="351"/>
      <c r="H114" s="351"/>
    </row>
    <row r="115" spans="1:8">
      <c r="A115" s="350"/>
      <c r="B115" s="351"/>
      <c r="C115" s="351"/>
      <c r="D115" s="351"/>
      <c r="E115" s="351"/>
      <c r="F115" s="351"/>
      <c r="G115" s="351"/>
      <c r="H115" s="351"/>
    </row>
    <row r="116" spans="1:8">
      <c r="A116" s="350"/>
      <c r="B116" s="351"/>
      <c r="C116" s="351"/>
      <c r="D116" s="351"/>
      <c r="E116" s="351"/>
      <c r="F116" s="351"/>
      <c r="G116" s="351"/>
      <c r="H116" s="351"/>
    </row>
    <row r="117" spans="1:8">
      <c r="A117" s="350"/>
      <c r="B117" s="351"/>
      <c r="C117" s="351"/>
      <c r="D117" s="351"/>
      <c r="E117" s="351"/>
      <c r="F117" s="351"/>
      <c r="G117" s="351"/>
      <c r="H117" s="351"/>
    </row>
    <row r="118" spans="1:8">
      <c r="A118" s="350"/>
      <c r="B118" s="351"/>
      <c r="C118" s="351"/>
      <c r="D118" s="351"/>
      <c r="E118" s="351"/>
      <c r="F118" s="351"/>
      <c r="G118" s="351"/>
      <c r="H118" s="351"/>
    </row>
    <row r="119" spans="1:8">
      <c r="A119" s="350"/>
      <c r="B119" s="351"/>
      <c r="C119" s="351"/>
      <c r="D119" s="351"/>
      <c r="E119" s="351"/>
      <c r="F119" s="351"/>
      <c r="G119" s="351"/>
      <c r="H119" s="351"/>
    </row>
    <row r="120" spans="1:8">
      <c r="A120" s="350"/>
      <c r="B120" s="351"/>
      <c r="C120" s="351"/>
      <c r="D120" s="351"/>
      <c r="E120" s="351"/>
      <c r="F120" s="351"/>
      <c r="G120" s="351"/>
      <c r="H120" s="351"/>
    </row>
    <row r="121" spans="1:8">
      <c r="A121" s="350"/>
      <c r="B121" s="351"/>
      <c r="C121" s="351"/>
      <c r="D121" s="351"/>
      <c r="E121" s="351"/>
      <c r="F121" s="351"/>
      <c r="G121" s="351"/>
      <c r="H121" s="351"/>
    </row>
    <row r="122" spans="1:8">
      <c r="A122" s="350"/>
      <c r="B122" s="351"/>
      <c r="C122" s="351"/>
      <c r="D122" s="351"/>
      <c r="E122" s="351"/>
      <c r="F122" s="351"/>
      <c r="G122" s="351"/>
      <c r="H122" s="351"/>
    </row>
    <row r="123" spans="1:8">
      <c r="A123" s="350"/>
      <c r="B123" s="351"/>
      <c r="C123" s="351"/>
      <c r="D123" s="351"/>
      <c r="E123" s="351"/>
      <c r="F123" s="351"/>
      <c r="G123" s="351"/>
      <c r="H123" s="351"/>
    </row>
    <row r="124" spans="1:8">
      <c r="A124" s="350"/>
      <c r="B124" s="351"/>
      <c r="C124" s="351"/>
      <c r="D124" s="351"/>
      <c r="E124" s="351"/>
      <c r="F124" s="351"/>
      <c r="G124" s="351"/>
      <c r="H124" s="351"/>
    </row>
    <row r="125" spans="1:8">
      <c r="A125" s="350"/>
      <c r="B125" s="351"/>
      <c r="C125" s="351"/>
      <c r="D125" s="351"/>
      <c r="E125" s="351"/>
      <c r="F125" s="351"/>
      <c r="G125" s="351"/>
      <c r="H125" s="351"/>
    </row>
    <row r="126" spans="1:8">
      <c r="A126" s="350"/>
      <c r="B126" s="351"/>
      <c r="C126" s="351"/>
      <c r="D126" s="351"/>
      <c r="E126" s="351"/>
      <c r="F126" s="351"/>
      <c r="G126" s="351"/>
      <c r="H126" s="351"/>
    </row>
    <row r="127" spans="1:8">
      <c r="A127" s="350"/>
      <c r="B127" s="351"/>
      <c r="C127" s="351"/>
      <c r="D127" s="351"/>
      <c r="E127" s="351"/>
      <c r="F127" s="351"/>
      <c r="G127" s="351"/>
      <c r="H127" s="351"/>
    </row>
    <row r="128" spans="1:8">
      <c r="A128" s="350"/>
      <c r="B128" s="351"/>
      <c r="C128" s="351"/>
      <c r="D128" s="351"/>
      <c r="E128" s="351"/>
      <c r="F128" s="351"/>
      <c r="G128" s="351"/>
      <c r="H128" s="351"/>
    </row>
    <row r="129" spans="1:8">
      <c r="A129" s="350"/>
      <c r="B129" s="351"/>
      <c r="C129" s="351"/>
      <c r="D129" s="351"/>
      <c r="E129" s="351"/>
      <c r="F129" s="351"/>
      <c r="G129" s="351"/>
      <c r="H129" s="351"/>
    </row>
    <row r="130" spans="1:8">
      <c r="A130" s="350"/>
      <c r="B130" s="351"/>
      <c r="C130" s="351"/>
      <c r="D130" s="351"/>
      <c r="E130" s="351"/>
      <c r="F130" s="351"/>
      <c r="G130" s="351"/>
      <c r="H130" s="351"/>
    </row>
    <row r="131" spans="1:8">
      <c r="A131" s="350"/>
      <c r="B131" s="351"/>
      <c r="C131" s="351"/>
      <c r="D131" s="351"/>
      <c r="E131" s="351"/>
      <c r="F131" s="351"/>
      <c r="G131" s="351"/>
      <c r="H131" s="351"/>
    </row>
    <row r="132" spans="1:8">
      <c r="A132" s="350"/>
      <c r="B132" s="351"/>
      <c r="C132" s="351"/>
      <c r="D132" s="351"/>
      <c r="E132" s="351"/>
      <c r="F132" s="351"/>
      <c r="G132" s="351"/>
      <c r="H132" s="351"/>
    </row>
    <row r="133" spans="1:8">
      <c r="A133" s="350"/>
      <c r="B133" s="351"/>
      <c r="C133" s="351"/>
      <c r="D133" s="351"/>
      <c r="E133" s="351"/>
      <c r="F133" s="351"/>
      <c r="G133" s="351"/>
      <c r="H133" s="351"/>
    </row>
    <row r="134" spans="1:8">
      <c r="A134" s="350"/>
      <c r="B134" s="351"/>
      <c r="C134" s="351"/>
      <c r="D134" s="351"/>
      <c r="E134" s="351"/>
      <c r="F134" s="351"/>
      <c r="G134" s="351"/>
      <c r="H134" s="351"/>
    </row>
    <row r="135" spans="1:8">
      <c r="A135" s="350"/>
      <c r="B135" s="351"/>
      <c r="C135" s="351"/>
      <c r="D135" s="351"/>
      <c r="E135" s="351"/>
      <c r="F135" s="351"/>
      <c r="G135" s="351"/>
      <c r="H135" s="351"/>
    </row>
    <row r="136" spans="1:8">
      <c r="A136" s="350"/>
      <c r="B136" s="351"/>
      <c r="C136" s="351"/>
      <c r="D136" s="351"/>
      <c r="E136" s="351"/>
      <c r="F136" s="351"/>
      <c r="G136" s="351"/>
      <c r="H136" s="351"/>
    </row>
    <row r="137" spans="1:8">
      <c r="A137" s="350"/>
      <c r="B137" s="351"/>
      <c r="C137" s="351"/>
      <c r="D137" s="351"/>
      <c r="E137" s="351"/>
      <c r="F137" s="351"/>
      <c r="G137" s="351"/>
      <c r="H137" s="351"/>
    </row>
    <row r="138" spans="1:8">
      <c r="A138" s="350"/>
      <c r="B138" s="351"/>
      <c r="C138" s="351"/>
      <c r="D138" s="351"/>
      <c r="E138" s="351"/>
      <c r="F138" s="351"/>
      <c r="G138" s="351"/>
      <c r="H138" s="351"/>
    </row>
    <row r="139" spans="1:8">
      <c r="A139" s="350"/>
      <c r="B139" s="351"/>
      <c r="C139" s="351"/>
      <c r="D139" s="351"/>
      <c r="E139" s="351"/>
      <c r="F139" s="351"/>
      <c r="G139" s="351"/>
      <c r="H139" s="351"/>
    </row>
    <row r="140" spans="1:8">
      <c r="A140" s="350"/>
      <c r="B140" s="351"/>
      <c r="C140" s="351"/>
      <c r="D140" s="351"/>
      <c r="E140" s="351"/>
      <c r="F140" s="351"/>
      <c r="G140" s="351"/>
      <c r="H140" s="351"/>
    </row>
    <row r="141" spans="1:8">
      <c r="A141" s="350"/>
      <c r="B141" s="351"/>
      <c r="C141" s="351"/>
      <c r="D141" s="351"/>
      <c r="E141" s="351"/>
      <c r="F141" s="351"/>
      <c r="G141" s="351"/>
      <c r="H141" s="351"/>
    </row>
    <row r="142" spans="1:8">
      <c r="A142" s="350"/>
      <c r="B142" s="351"/>
      <c r="C142" s="351"/>
      <c r="D142" s="351"/>
      <c r="E142" s="351"/>
      <c r="F142" s="351"/>
      <c r="G142" s="351"/>
      <c r="H142" s="351"/>
    </row>
    <row r="143" spans="1:8">
      <c r="A143" s="350"/>
      <c r="B143" s="351"/>
      <c r="C143" s="351"/>
      <c r="D143" s="351"/>
      <c r="E143" s="351"/>
      <c r="F143" s="351"/>
      <c r="G143" s="351"/>
      <c r="H143" s="351"/>
    </row>
    <row r="144" spans="1:8">
      <c r="A144" s="350"/>
      <c r="B144" s="351"/>
      <c r="C144" s="351"/>
      <c r="D144" s="351"/>
      <c r="E144" s="351"/>
      <c r="F144" s="351"/>
      <c r="G144" s="351"/>
      <c r="H144" s="351"/>
    </row>
    <row r="145" spans="1:8">
      <c r="A145" s="350"/>
      <c r="B145" s="351"/>
      <c r="C145" s="351"/>
      <c r="D145" s="351"/>
      <c r="E145" s="351"/>
      <c r="F145" s="351"/>
      <c r="G145" s="351"/>
      <c r="H145" s="351"/>
    </row>
    <row r="146" spans="1:8">
      <c r="A146" s="350"/>
      <c r="B146" s="351"/>
      <c r="C146" s="351"/>
      <c r="D146" s="351"/>
      <c r="E146" s="351"/>
      <c r="F146" s="351"/>
      <c r="G146" s="351"/>
      <c r="H146" s="351"/>
    </row>
    <row r="147" spans="1:8">
      <c r="A147" s="350"/>
      <c r="B147" s="351"/>
      <c r="C147" s="351"/>
      <c r="D147" s="351"/>
      <c r="E147" s="351"/>
      <c r="F147" s="351"/>
      <c r="G147" s="351"/>
      <c r="H147" s="351"/>
    </row>
    <row r="148" spans="1:8">
      <c r="A148" s="350"/>
      <c r="B148" s="351"/>
      <c r="C148" s="351"/>
      <c r="D148" s="351"/>
      <c r="E148" s="351"/>
      <c r="F148" s="351"/>
      <c r="G148" s="351"/>
      <c r="H148" s="351"/>
    </row>
    <row r="149" spans="1:8">
      <c r="A149" s="350"/>
      <c r="B149" s="351"/>
      <c r="C149" s="351"/>
      <c r="D149" s="351"/>
      <c r="E149" s="351"/>
      <c r="F149" s="351"/>
      <c r="G149" s="351"/>
      <c r="H149" s="351"/>
    </row>
    <row r="150" spans="1:8">
      <c r="A150" s="350"/>
      <c r="B150" s="351"/>
      <c r="C150" s="351"/>
      <c r="D150" s="351"/>
      <c r="E150" s="351"/>
      <c r="F150" s="351"/>
      <c r="G150" s="351"/>
      <c r="H150" s="35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6" zoomScaleNormal="100" zoomScaleSheetLayoutView="100" workbookViewId="0">
      <selection activeCell="F20" sqref="E13:F20"/>
    </sheetView>
  </sheetViews>
  <sheetFormatPr defaultColWidth="9.109375" defaultRowHeight="13.2"/>
  <cols>
    <col min="1" max="1" width="7.44140625" style="236" customWidth="1"/>
    <col min="2" max="2" width="5.33203125" style="236" customWidth="1"/>
    <col min="3" max="3" width="52.5546875" style="225" customWidth="1"/>
    <col min="4" max="4" width="11.6640625" style="225" customWidth="1"/>
    <col min="5" max="5" width="28.44140625" style="225" customWidth="1"/>
    <col min="6" max="6" width="29.88671875" style="225" customWidth="1"/>
    <col min="7" max="7" width="5.109375" style="225" customWidth="1"/>
    <col min="8" max="8" width="15.33203125" style="225" customWidth="1"/>
    <col min="9" max="9" width="12.6640625" style="225" bestFit="1" customWidth="1"/>
    <col min="10" max="10" width="15.6640625" style="225" hidden="1" customWidth="1"/>
    <col min="11" max="11" width="15.44140625" style="225" hidden="1" customWidth="1"/>
    <col min="12" max="12" width="9.109375" style="225"/>
    <col min="13" max="13" width="15" style="225" bestFit="1" customWidth="1"/>
    <col min="14" max="16384" width="9.109375" style="225"/>
  </cols>
  <sheetData>
    <row r="1" spans="1:13" ht="24.75" customHeight="1">
      <c r="A1" s="535" t="s">
        <v>601</v>
      </c>
      <c r="B1" s="535"/>
      <c r="C1" s="535"/>
      <c r="D1" s="535"/>
      <c r="E1" s="535"/>
      <c r="F1" s="535"/>
      <c r="G1" s="18"/>
      <c r="H1" s="18"/>
    </row>
    <row r="2" spans="1:13" ht="26.25" customHeight="1">
      <c r="A2" s="536" t="s">
        <v>602</v>
      </c>
      <c r="B2" s="536"/>
      <c r="C2" s="536"/>
      <c r="D2" s="536"/>
      <c r="E2" s="536"/>
      <c r="F2" s="536"/>
      <c r="G2" s="18"/>
      <c r="H2" s="18"/>
    </row>
    <row r="3" spans="1:13" ht="15">
      <c r="A3" s="537" t="s">
        <v>603</v>
      </c>
      <c r="B3" s="537"/>
      <c r="C3" s="537"/>
      <c r="D3" s="537"/>
      <c r="E3" s="537"/>
      <c r="F3" s="537"/>
      <c r="G3" s="537"/>
      <c r="H3" s="240"/>
    </row>
    <row r="4" spans="1:13" ht="22.5" customHeight="1">
      <c r="A4" s="537"/>
      <c r="B4" s="537"/>
      <c r="C4" s="537"/>
      <c r="D4" s="537"/>
      <c r="E4" s="537"/>
      <c r="F4" s="537"/>
      <c r="G4" s="537"/>
      <c r="H4" s="240"/>
    </row>
    <row r="5" spans="1:13">
      <c r="A5" s="538" t="str">
        <f>'ngay thang'!B10</f>
        <v>Tháng 02 năm 2024/February 2024</v>
      </c>
      <c r="B5" s="538"/>
      <c r="C5" s="538"/>
      <c r="D5" s="538"/>
      <c r="E5" s="538"/>
      <c r="F5" s="538"/>
      <c r="G5" s="538"/>
      <c r="H5" s="241"/>
    </row>
    <row r="6" spans="1:13">
      <c r="A6" s="241"/>
      <c r="B6" s="241"/>
      <c r="C6" s="241"/>
      <c r="D6" s="241"/>
      <c r="E6" s="241"/>
      <c r="F6" s="18"/>
      <c r="G6" s="18"/>
      <c r="H6" s="18"/>
    </row>
    <row r="7" spans="1:13" ht="30.75" customHeight="1">
      <c r="A7" s="31"/>
      <c r="B7" s="534" t="s">
        <v>245</v>
      </c>
      <c r="C7" s="534"/>
      <c r="D7" s="534" t="s">
        <v>476</v>
      </c>
      <c r="E7" s="534"/>
      <c r="F7" s="534"/>
      <c r="G7" s="534"/>
      <c r="H7" s="226"/>
    </row>
    <row r="8" spans="1:13" ht="30.75" customHeight="1">
      <c r="A8" s="19"/>
      <c r="B8" s="533" t="s">
        <v>244</v>
      </c>
      <c r="C8" s="533"/>
      <c r="D8" s="533" t="s">
        <v>246</v>
      </c>
      <c r="E8" s="533"/>
      <c r="F8" s="533"/>
      <c r="G8" s="19"/>
      <c r="H8" s="227"/>
    </row>
    <row r="9" spans="1:13" ht="30.75" customHeight="1">
      <c r="A9" s="31"/>
      <c r="B9" s="534" t="s">
        <v>247</v>
      </c>
      <c r="C9" s="534"/>
      <c r="D9" s="534" t="s">
        <v>646</v>
      </c>
      <c r="E9" s="534"/>
      <c r="F9" s="534"/>
      <c r="G9" s="31"/>
      <c r="H9" s="226"/>
    </row>
    <row r="10" spans="1:13" ht="30.75" customHeight="1">
      <c r="A10" s="19"/>
      <c r="B10" s="533" t="s">
        <v>248</v>
      </c>
      <c r="C10" s="533"/>
      <c r="D10" s="533" t="str">
        <f>'ngay thang'!B14</f>
        <v>Ngày 01 tháng 03 năm 2024
01 Mar 2024</v>
      </c>
      <c r="E10" s="533"/>
      <c r="F10" s="533"/>
      <c r="G10" s="19"/>
      <c r="H10" s="227"/>
    </row>
    <row r="12" spans="1:13" s="18" customFormat="1" ht="58.5" customHeight="1">
      <c r="A12" s="529" t="s">
        <v>199</v>
      </c>
      <c r="B12" s="529"/>
      <c r="C12" s="239" t="s">
        <v>604</v>
      </c>
      <c r="D12" s="239" t="s">
        <v>174</v>
      </c>
      <c r="E12" s="239" t="s">
        <v>306</v>
      </c>
      <c r="F12" s="239" t="s">
        <v>307</v>
      </c>
    </row>
    <row r="13" spans="1:13" s="18" customFormat="1" ht="30" customHeight="1">
      <c r="A13" s="224" t="s">
        <v>46</v>
      </c>
      <c r="B13" s="224"/>
      <c r="C13" s="228" t="s">
        <v>605</v>
      </c>
      <c r="D13" s="223" t="s">
        <v>606</v>
      </c>
      <c r="E13" s="481">
        <v>65496355653</v>
      </c>
      <c r="F13" s="481">
        <v>65257390753</v>
      </c>
      <c r="I13" s="32"/>
      <c r="J13" s="32"/>
      <c r="K13" s="32"/>
      <c r="L13" s="32"/>
      <c r="M13" s="32"/>
    </row>
    <row r="14" spans="1:13" s="18" customFormat="1" ht="52.8">
      <c r="A14" s="224" t="s">
        <v>56</v>
      </c>
      <c r="B14" s="224"/>
      <c r="C14" s="228" t="s">
        <v>607</v>
      </c>
      <c r="D14" s="223" t="s">
        <v>608</v>
      </c>
      <c r="E14" s="481">
        <v>2610191983</v>
      </c>
      <c r="F14" s="481">
        <v>-684974182</v>
      </c>
      <c r="J14" s="32"/>
      <c r="K14" s="32"/>
      <c r="L14" s="32"/>
      <c r="M14" s="32"/>
    </row>
    <row r="15" spans="1:13" s="18" customFormat="1" ht="54.75" customHeight="1">
      <c r="A15" s="530"/>
      <c r="B15" s="223" t="s">
        <v>110</v>
      </c>
      <c r="C15" s="229" t="s">
        <v>609</v>
      </c>
      <c r="D15" s="223" t="s">
        <v>610</v>
      </c>
      <c r="E15" s="482">
        <v>2610191983</v>
      </c>
      <c r="F15" s="482">
        <v>-684974182</v>
      </c>
      <c r="J15" s="32"/>
      <c r="K15" s="32"/>
      <c r="L15" s="32"/>
      <c r="M15" s="32"/>
    </row>
    <row r="16" spans="1:13" s="18" customFormat="1" ht="53.25" customHeight="1">
      <c r="A16" s="531"/>
      <c r="B16" s="223" t="s">
        <v>112</v>
      </c>
      <c r="C16" s="229" t="s">
        <v>611</v>
      </c>
      <c r="D16" s="223" t="s">
        <v>612</v>
      </c>
      <c r="E16" s="482"/>
      <c r="F16" s="482"/>
      <c r="J16" s="32"/>
      <c r="K16" s="32"/>
      <c r="L16" s="32"/>
      <c r="M16" s="32"/>
    </row>
    <row r="17" spans="1:13" s="18" customFormat="1" ht="51.75" customHeight="1">
      <c r="A17" s="224" t="s">
        <v>133</v>
      </c>
      <c r="B17" s="224"/>
      <c r="C17" s="228" t="s">
        <v>613</v>
      </c>
      <c r="D17" s="224" t="s">
        <v>614</v>
      </c>
      <c r="E17" s="481">
        <v>2087923567</v>
      </c>
      <c r="F17" s="481">
        <v>923939082</v>
      </c>
      <c r="H17" s="32"/>
      <c r="J17" s="32"/>
      <c r="K17" s="32"/>
      <c r="L17" s="32"/>
      <c r="M17" s="32"/>
    </row>
    <row r="18" spans="1:13" s="18" customFormat="1" ht="29.25" customHeight="1">
      <c r="A18" s="530"/>
      <c r="B18" s="223" t="s">
        <v>615</v>
      </c>
      <c r="C18" s="229" t="s">
        <v>616</v>
      </c>
      <c r="D18" s="223" t="s">
        <v>617</v>
      </c>
      <c r="E18" s="482">
        <v>2721942686</v>
      </c>
      <c r="F18" s="482">
        <v>1228049572</v>
      </c>
      <c r="H18" s="32"/>
      <c r="J18" s="32"/>
      <c r="K18" s="32"/>
      <c r="L18" s="32"/>
      <c r="M18" s="32"/>
    </row>
    <row r="19" spans="1:13" s="18" customFormat="1" ht="29.25" customHeight="1">
      <c r="A19" s="532"/>
      <c r="B19" s="223" t="s">
        <v>618</v>
      </c>
      <c r="C19" s="229" t="s">
        <v>619</v>
      </c>
      <c r="D19" s="223" t="s">
        <v>620</v>
      </c>
      <c r="E19" s="482">
        <v>634019119</v>
      </c>
      <c r="F19" s="482">
        <v>304110490</v>
      </c>
      <c r="H19" s="32"/>
      <c r="J19" s="32"/>
      <c r="K19" s="32"/>
      <c r="L19" s="32"/>
      <c r="M19" s="32"/>
    </row>
    <row r="20" spans="1:13" s="20" customFormat="1" ht="39" customHeight="1">
      <c r="A20" s="224" t="s">
        <v>135</v>
      </c>
      <c r="B20" s="224"/>
      <c r="C20" s="230" t="s">
        <v>633</v>
      </c>
      <c r="D20" s="224" t="s">
        <v>621</v>
      </c>
      <c r="E20" s="481">
        <v>70194471203</v>
      </c>
      <c r="F20" s="481">
        <v>65496355653</v>
      </c>
      <c r="H20" s="21"/>
      <c r="J20" s="32"/>
      <c r="K20" s="32"/>
      <c r="L20" s="32"/>
      <c r="M20" s="32"/>
    </row>
    <row r="21" spans="1:13" s="18" customFormat="1">
      <c r="A21" s="224"/>
      <c r="B21" s="224"/>
      <c r="C21" s="228"/>
      <c r="D21" s="224"/>
      <c r="E21" s="237"/>
      <c r="F21" s="237"/>
    </row>
    <row r="22" spans="1:13" s="18" customFormat="1">
      <c r="A22" s="22"/>
      <c r="B22" s="22"/>
    </row>
    <row r="23" spans="1:13" s="18" customFormat="1">
      <c r="A23" s="231" t="s">
        <v>176</v>
      </c>
      <c r="C23" s="35"/>
      <c r="E23" s="36" t="s">
        <v>177</v>
      </c>
    </row>
    <row r="24" spans="1:13" s="18" customFormat="1">
      <c r="A24" s="232" t="s">
        <v>178</v>
      </c>
      <c r="C24" s="35"/>
      <c r="E24" s="38" t="s">
        <v>179</v>
      </c>
    </row>
    <row r="25" spans="1:13" s="18" customFormat="1" ht="22.5" customHeight="1">
      <c r="C25" s="35"/>
      <c r="E25" s="35"/>
    </row>
    <row r="26" spans="1:13" s="18" customFormat="1">
      <c r="C26" s="35"/>
      <c r="E26" s="35"/>
    </row>
    <row r="27" spans="1:13" s="18" customFormat="1">
      <c r="C27" s="35"/>
      <c r="E27" s="35"/>
    </row>
    <row r="28" spans="1:13" s="18" customFormat="1">
      <c r="C28" s="35"/>
      <c r="E28" s="35"/>
    </row>
    <row r="29" spans="1:13" s="18" customFormat="1">
      <c r="C29" s="35"/>
      <c r="E29" s="35"/>
    </row>
    <row r="30" spans="1:13" s="18" customFormat="1">
      <c r="C30" s="35"/>
      <c r="E30" s="35"/>
    </row>
    <row r="31" spans="1:13">
      <c r="A31" s="18"/>
      <c r="B31" s="18"/>
      <c r="C31" s="35"/>
      <c r="D31" s="18"/>
      <c r="E31" s="35"/>
    </row>
    <row r="32" spans="1:13">
      <c r="A32" s="233"/>
      <c r="B32" s="233"/>
      <c r="C32" s="28"/>
      <c r="D32" s="18"/>
      <c r="E32" s="28"/>
      <c r="F32" s="234"/>
    </row>
    <row r="33" spans="1:5">
      <c r="A33" s="235" t="s">
        <v>239</v>
      </c>
      <c r="B33" s="18"/>
      <c r="C33" s="35"/>
      <c r="D33" s="18"/>
      <c r="E33" s="26" t="s">
        <v>477</v>
      </c>
    </row>
    <row r="34" spans="1:5">
      <c r="A34" s="235" t="s">
        <v>631</v>
      </c>
      <c r="B34" s="18"/>
      <c r="C34" s="35"/>
      <c r="D34" s="18"/>
      <c r="E34" s="26"/>
    </row>
    <row r="35" spans="1:5">
      <c r="A35" s="18" t="s">
        <v>240</v>
      </c>
      <c r="B35" s="18"/>
      <c r="C35" s="35"/>
      <c r="D35" s="18"/>
      <c r="E35" s="25"/>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tabSelected="1" topLeftCell="C4" zoomScaleNormal="100" zoomScaleSheetLayoutView="75" workbookViewId="0">
      <selection activeCell="D18" sqref="D18"/>
    </sheetView>
  </sheetViews>
  <sheetFormatPr defaultColWidth="9.109375" defaultRowHeight="14.4"/>
  <cols>
    <col min="1" max="1" width="9.109375" style="30"/>
    <col min="2" max="2" width="59.44140625" style="30" customWidth="1"/>
    <col min="3" max="3" width="12.88671875" style="30" customWidth="1"/>
    <col min="4" max="4" width="28.88671875" style="30" customWidth="1"/>
    <col min="5" max="5" width="29.5546875" style="30" customWidth="1"/>
    <col min="6" max="6" width="3.5546875" style="30" hidden="1" customWidth="1"/>
    <col min="7" max="7" width="17.5546875" style="30" hidden="1" customWidth="1"/>
    <col min="8" max="8" width="18.44140625" style="30" hidden="1" customWidth="1"/>
    <col min="9" max="9" width="9" style="30" hidden="1" customWidth="1"/>
    <col min="10" max="10" width="16.33203125" style="362" hidden="1" customWidth="1"/>
    <col min="11" max="11" width="17.44140625" style="362" hidden="1" customWidth="1"/>
    <col min="12" max="12" width="18.6640625" style="30" hidden="1" customWidth="1"/>
    <col min="13" max="13" width="21.109375" style="30" hidden="1" customWidth="1"/>
    <col min="14" max="14" width="17.5546875" style="30" hidden="1" customWidth="1"/>
    <col min="15" max="15" width="16.33203125" style="310" hidden="1" customWidth="1"/>
    <col min="16" max="16" width="21.6640625" style="310" hidden="1" customWidth="1"/>
    <col min="17" max="17" width="16.6640625" style="407" hidden="1" customWidth="1"/>
    <col min="18" max="18" width="14.5546875" style="30" hidden="1" customWidth="1"/>
    <col min="19" max="19" width="9.109375" style="30" hidden="1" customWidth="1"/>
    <col min="20" max="31" width="9.109375" style="30" customWidth="1"/>
    <col min="32" max="32" width="22.6640625" style="30" customWidth="1"/>
    <col min="33" max="33" width="13.5546875" style="30" customWidth="1"/>
    <col min="34" max="34" width="10.109375" style="30" customWidth="1"/>
    <col min="35" max="35" width="10.6640625" style="30" customWidth="1"/>
    <col min="36" max="16384" width="9.109375" style="30"/>
  </cols>
  <sheetData>
    <row r="1" spans="1:17" ht="23.25" customHeight="1">
      <c r="A1" s="525" t="s">
        <v>539</v>
      </c>
      <c r="B1" s="525"/>
      <c r="C1" s="525"/>
      <c r="D1" s="525"/>
      <c r="E1" s="525"/>
      <c r="F1" s="506"/>
      <c r="G1" s="30">
        <v>366</v>
      </c>
      <c r="H1" s="30" t="s">
        <v>648</v>
      </c>
      <c r="I1" s="30">
        <f>$L$46</f>
        <v>29</v>
      </c>
      <c r="J1" s="362" t="s">
        <v>649</v>
      </c>
      <c r="K1" s="399">
        <f>M46/L46</f>
        <v>68219354330.586205</v>
      </c>
    </row>
    <row r="2" spans="1:17" ht="27" customHeight="1">
      <c r="A2" s="528" t="s">
        <v>540</v>
      </c>
      <c r="B2" s="528"/>
      <c r="C2" s="528"/>
      <c r="D2" s="528"/>
      <c r="E2" s="528"/>
      <c r="F2" s="505"/>
      <c r="K2" s="310"/>
      <c r="L2" s="363"/>
    </row>
    <row r="3" spans="1:17" ht="15" customHeight="1">
      <c r="A3" s="527" t="s">
        <v>282</v>
      </c>
      <c r="B3" s="527"/>
      <c r="C3" s="527"/>
      <c r="D3" s="527"/>
      <c r="E3" s="527"/>
      <c r="F3" s="527"/>
      <c r="K3" s="364"/>
    </row>
    <row r="4" spans="1:17">
      <c r="A4" s="527"/>
      <c r="B4" s="527"/>
      <c r="C4" s="527"/>
      <c r="D4" s="527"/>
      <c r="E4" s="527"/>
      <c r="F4" s="527"/>
    </row>
    <row r="5" spans="1:17">
      <c r="A5" s="524" t="str">
        <f>GiaTriTaiSanRong_06129!A5</f>
        <v>Tháng 02 năm 2024/February 2024</v>
      </c>
      <c r="B5" s="524"/>
      <c r="C5" s="524"/>
      <c r="D5" s="524"/>
      <c r="E5" s="524"/>
      <c r="F5" s="524"/>
    </row>
    <row r="6" spans="1:17">
      <c r="A6" s="361"/>
      <c r="B6" s="361"/>
      <c r="C6" s="361"/>
      <c r="D6" s="361"/>
      <c r="E6" s="402"/>
      <c r="F6" s="1"/>
    </row>
    <row r="7" spans="1:17" ht="31.5" customHeight="1">
      <c r="A7" s="515" t="s">
        <v>247</v>
      </c>
      <c r="B7" s="515"/>
      <c r="C7" s="509" t="s">
        <v>646</v>
      </c>
      <c r="D7" s="509"/>
      <c r="E7" s="509"/>
      <c r="F7" s="509"/>
      <c r="J7" s="475"/>
      <c r="K7" s="400"/>
    </row>
    <row r="8" spans="1:17" ht="30" customHeight="1">
      <c r="A8" s="515" t="s">
        <v>245</v>
      </c>
      <c r="B8" s="515"/>
      <c r="C8" s="515" t="s">
        <v>476</v>
      </c>
      <c r="D8" s="515"/>
      <c r="E8" s="515"/>
      <c r="F8" s="515"/>
      <c r="J8" s="310"/>
    </row>
    <row r="9" spans="1:17" ht="30" customHeight="1">
      <c r="A9" s="514" t="s">
        <v>244</v>
      </c>
      <c r="B9" s="514"/>
      <c r="C9" s="514" t="s">
        <v>246</v>
      </c>
      <c r="D9" s="514"/>
      <c r="E9" s="514"/>
      <c r="F9" s="514"/>
      <c r="I9" s="30" t="s">
        <v>654</v>
      </c>
      <c r="J9" s="397">
        <v>28617990000</v>
      </c>
      <c r="K9" s="400"/>
      <c r="L9" s="309">
        <f>K9-J9</f>
        <v>-28617990000</v>
      </c>
    </row>
    <row r="10" spans="1:17" ht="30" customHeight="1">
      <c r="A10" s="514" t="s">
        <v>248</v>
      </c>
      <c r="B10" s="514"/>
      <c r="C10" s="514" t="str">
        <f>'ngay thang'!B14</f>
        <v>Ngày 01 tháng 03 năm 2024
01 Mar 2024</v>
      </c>
      <c r="D10" s="514"/>
      <c r="E10" s="514"/>
      <c r="F10" s="514"/>
      <c r="J10" s="310">
        <v>0</v>
      </c>
      <c r="L10" s="403">
        <v>13339200000</v>
      </c>
    </row>
    <row r="11" spans="1:17" ht="22.5" customHeight="1">
      <c r="A11" s="360"/>
      <c r="B11" s="360"/>
      <c r="C11" s="360"/>
      <c r="D11" s="360"/>
      <c r="E11" s="401"/>
      <c r="F11" s="360"/>
    </row>
    <row r="12" spans="1:17" ht="21" customHeight="1">
      <c r="A12" s="282" t="s">
        <v>286</v>
      </c>
    </row>
    <row r="13" spans="1:17" s="354" customFormat="1" ht="43.5" customHeight="1">
      <c r="A13" s="352" t="s">
        <v>202</v>
      </c>
      <c r="B13" s="352" t="s">
        <v>207</v>
      </c>
      <c r="C13" s="352" t="s">
        <v>208</v>
      </c>
      <c r="D13" s="353" t="s">
        <v>479</v>
      </c>
      <c r="E13" s="353" t="s">
        <v>480</v>
      </c>
      <c r="J13" s="365"/>
      <c r="K13" s="365"/>
      <c r="O13" s="366"/>
      <c r="P13" s="366"/>
      <c r="Q13" s="408"/>
    </row>
    <row r="14" spans="1:17" s="291" customFormat="1" ht="31.5" customHeight="1">
      <c r="A14" s="287" t="s">
        <v>46</v>
      </c>
      <c r="B14" s="355" t="s">
        <v>265</v>
      </c>
      <c r="C14" s="355" t="s">
        <v>147</v>
      </c>
      <c r="D14" s="340"/>
      <c r="E14" s="340"/>
      <c r="O14" s="310"/>
      <c r="P14" s="310"/>
      <c r="Q14" s="379"/>
    </row>
    <row r="15" spans="1:17" s="291" customFormat="1" ht="50.25" customHeight="1">
      <c r="A15" s="287">
        <v>1</v>
      </c>
      <c r="B15" s="355" t="s">
        <v>558</v>
      </c>
      <c r="C15" s="355" t="s">
        <v>148</v>
      </c>
      <c r="D15" s="367">
        <f>G15/$K$1*$G$1/$I$1</f>
        <v>1.2001628547321341E-2</v>
      </c>
      <c r="E15" s="357">
        <v>1.2001277557306353E-2</v>
      </c>
      <c r="G15" s="368">
        <f>BCKetQuaHoatDong_06028!D20</f>
        <v>64873107</v>
      </c>
      <c r="O15" s="310"/>
      <c r="P15" s="310"/>
      <c r="Q15" s="379"/>
    </row>
    <row r="16" spans="1:17" s="291" customFormat="1" ht="56.25" customHeight="1">
      <c r="A16" s="287">
        <v>2</v>
      </c>
      <c r="B16" s="355" t="s">
        <v>559</v>
      </c>
      <c r="C16" s="355" t="s">
        <v>149</v>
      </c>
      <c r="D16" s="367">
        <f t="shared" ref="D16:D22" si="0">G16/$K$1*$G$1/$I$1</f>
        <v>4.8373060078020893E-3</v>
      </c>
      <c r="E16" s="357">
        <v>4.7374048119131094E-3</v>
      </c>
      <c r="G16" s="393">
        <f>BCKetQuaHoatDong_06028!D21</f>
        <v>26147374</v>
      </c>
      <c r="H16" s="369"/>
      <c r="I16" s="370"/>
      <c r="O16" s="310"/>
      <c r="P16" s="310"/>
      <c r="Q16" s="379"/>
    </row>
    <row r="17" spans="1:19" s="291" customFormat="1" ht="75" customHeight="1">
      <c r="A17" s="287">
        <v>3</v>
      </c>
      <c r="B17" s="356" t="s">
        <v>560</v>
      </c>
      <c r="C17" s="355" t="s">
        <v>150</v>
      </c>
      <c r="D17" s="367">
        <f t="shared" si="0"/>
        <v>5.4945474995585428E-3</v>
      </c>
      <c r="E17" s="357">
        <v>5.3810727958310206E-3</v>
      </c>
      <c r="G17" s="393">
        <f>BCKetQuaHoatDong_06028!D25</f>
        <v>29700000</v>
      </c>
      <c r="H17" s="369"/>
      <c r="I17" s="370"/>
      <c r="J17" s="291" t="s">
        <v>650</v>
      </c>
      <c r="K17" s="291" t="s">
        <v>651</v>
      </c>
      <c r="L17" s="291" t="s">
        <v>652</v>
      </c>
      <c r="M17" s="291" t="s">
        <v>653</v>
      </c>
      <c r="O17" s="310"/>
      <c r="P17" s="310"/>
      <c r="Q17" s="379"/>
    </row>
    <row r="18" spans="1:19" s="291" customFormat="1" ht="48" customHeight="1">
      <c r="A18" s="287">
        <v>4</v>
      </c>
      <c r="B18" s="355" t="s">
        <v>266</v>
      </c>
      <c r="C18" s="355" t="s">
        <v>151</v>
      </c>
      <c r="D18" s="367">
        <f t="shared" si="0"/>
        <v>0</v>
      </c>
      <c r="E18" s="357">
        <v>0</v>
      </c>
      <c r="G18" s="368">
        <f>BCKetQuaHoatDong_06028!D30</f>
        <v>0</v>
      </c>
      <c r="H18" s="368"/>
      <c r="J18" s="371">
        <v>45323</v>
      </c>
      <c r="K18" s="372">
        <v>66495935977</v>
      </c>
      <c r="L18" s="291">
        <v>1</v>
      </c>
      <c r="M18" s="373">
        <f>K18*L18</f>
        <v>66495935977</v>
      </c>
      <c r="N18" s="374"/>
      <c r="O18" s="404">
        <v>65252986681</v>
      </c>
      <c r="P18" s="375">
        <f>O18-K18</f>
        <v>-1242949296</v>
      </c>
      <c r="Q18" s="409">
        <v>45292</v>
      </c>
      <c r="R18" s="406">
        <f>Q18-J18</f>
        <v>-31</v>
      </c>
      <c r="S18" s="309"/>
    </row>
    <row r="19" spans="1:19" s="291" customFormat="1" ht="56.25" customHeight="1">
      <c r="A19" s="287">
        <v>5</v>
      </c>
      <c r="B19" s="355" t="s">
        <v>561</v>
      </c>
      <c r="C19" s="355"/>
      <c r="D19" s="367"/>
      <c r="E19" s="357"/>
      <c r="G19" s="368">
        <f>BCKetQuaHoatDong_06028!D28</f>
        <v>0</v>
      </c>
      <c r="J19" s="371">
        <v>45326</v>
      </c>
      <c r="K19" s="372">
        <v>66484948868</v>
      </c>
      <c r="L19" s="291">
        <f>J19-J18</f>
        <v>3</v>
      </c>
      <c r="M19" s="373">
        <f t="shared" ref="M19:M40" si="1">K19*L19</f>
        <v>199454846604</v>
      </c>
      <c r="N19" s="374"/>
      <c r="O19" s="404">
        <v>64389206049</v>
      </c>
      <c r="P19" s="375">
        <f t="shared" ref="P19:P40" si="2">O19-K19</f>
        <v>-2095742819</v>
      </c>
      <c r="Q19" s="409">
        <v>45293</v>
      </c>
      <c r="R19" s="406">
        <f t="shared" ref="R19:R40" si="3">Q19-J19</f>
        <v>-33</v>
      </c>
      <c r="S19" s="309"/>
    </row>
    <row r="20" spans="1:19" s="291" customFormat="1" ht="57.75" customHeight="1">
      <c r="A20" s="287">
        <v>6</v>
      </c>
      <c r="B20" s="355" t="s">
        <v>562</v>
      </c>
      <c r="C20" s="355"/>
      <c r="D20" s="367"/>
      <c r="E20" s="357"/>
      <c r="G20" s="368">
        <f>BCKetQuaHoatDong_06028!D29</f>
        <v>0</v>
      </c>
      <c r="J20" s="371">
        <v>45327</v>
      </c>
      <c r="K20" s="372">
        <v>67394613328</v>
      </c>
      <c r="L20" s="291">
        <f t="shared" ref="L20:L33" si="4">J20-J19</f>
        <v>1</v>
      </c>
      <c r="M20" s="373">
        <f t="shared" si="1"/>
        <v>67394613328</v>
      </c>
      <c r="N20" s="374"/>
      <c r="O20" s="404">
        <v>64998936541</v>
      </c>
      <c r="P20" s="375">
        <f t="shared" si="2"/>
        <v>-2395676787</v>
      </c>
      <c r="Q20" s="409">
        <v>45294</v>
      </c>
      <c r="R20" s="406">
        <f t="shared" si="3"/>
        <v>-33</v>
      </c>
      <c r="S20" s="309"/>
    </row>
    <row r="21" spans="1:19" s="291" customFormat="1" ht="81" customHeight="1">
      <c r="A21" s="287">
        <v>7</v>
      </c>
      <c r="B21" s="356" t="s">
        <v>267</v>
      </c>
      <c r="C21" s="355" t="s">
        <v>152</v>
      </c>
      <c r="D21" s="367">
        <f t="shared" si="0"/>
        <v>8.4242405963263559E-3</v>
      </c>
      <c r="E21" s="357">
        <v>9.0993375693087641E-3</v>
      </c>
      <c r="G21" s="392">
        <f>BCKetQuaHoatDong_06028!D31+BCKetQuaHoatDong_06028!D33+BCKetQuaHoatDong_06028!D37</f>
        <v>45536042</v>
      </c>
      <c r="H21" s="368"/>
      <c r="J21" s="371">
        <v>45328</v>
      </c>
      <c r="K21" s="372">
        <v>67706018150</v>
      </c>
      <c r="L21" s="291">
        <f t="shared" si="4"/>
        <v>1</v>
      </c>
      <c r="M21" s="373">
        <f t="shared" si="1"/>
        <v>67706018150</v>
      </c>
      <c r="N21" s="374"/>
      <c r="O21" s="404">
        <v>64978806707</v>
      </c>
      <c r="P21" s="375">
        <f t="shared" si="2"/>
        <v>-2727211443</v>
      </c>
      <c r="Q21" s="409">
        <v>45295</v>
      </c>
      <c r="R21" s="406">
        <f t="shared" si="3"/>
        <v>-33</v>
      </c>
      <c r="S21" s="309"/>
    </row>
    <row r="22" spans="1:19" s="291" customFormat="1" ht="42" customHeight="1">
      <c r="A22" s="287">
        <v>8</v>
      </c>
      <c r="B22" s="355" t="s">
        <v>563</v>
      </c>
      <c r="C22" s="355" t="s">
        <v>153</v>
      </c>
      <c r="D22" s="367">
        <f t="shared" si="0"/>
        <v>3.0757722651008328E-2</v>
      </c>
      <c r="E22" s="357">
        <v>3.1230045943055035E-2</v>
      </c>
      <c r="G22" s="368">
        <f>BCKetQuaHoatDong_06028!D19</f>
        <v>166256523</v>
      </c>
      <c r="H22" s="368"/>
      <c r="J22" s="371">
        <v>45333</v>
      </c>
      <c r="K22" s="372">
        <v>67917090302</v>
      </c>
      <c r="L22" s="291">
        <f t="shared" si="4"/>
        <v>5</v>
      </c>
      <c r="M22" s="373">
        <f t="shared" si="1"/>
        <v>339585451510</v>
      </c>
      <c r="N22" s="374"/>
      <c r="O22" s="404">
        <v>65175887475</v>
      </c>
      <c r="P22" s="375">
        <f t="shared" si="2"/>
        <v>-2741202827</v>
      </c>
      <c r="Q22" s="409">
        <v>45298</v>
      </c>
      <c r="R22" s="406">
        <f t="shared" si="3"/>
        <v>-35</v>
      </c>
      <c r="S22" s="309"/>
    </row>
    <row r="23" spans="1:19" s="291" customFormat="1" ht="69.75" customHeight="1">
      <c r="A23" s="287">
        <v>9</v>
      </c>
      <c r="B23" s="356" t="s">
        <v>268</v>
      </c>
      <c r="C23" s="355" t="s">
        <v>154</v>
      </c>
      <c r="D23" s="367">
        <f>G23/2/$K$1*$G$1/$I$1</f>
        <v>2.6471869595436259</v>
      </c>
      <c r="E23" s="357">
        <v>3.3540369416375246</v>
      </c>
      <c r="G23" s="396">
        <v>28617990000</v>
      </c>
      <c r="H23" s="376"/>
      <c r="J23" s="371">
        <v>45336</v>
      </c>
      <c r="K23" s="372">
        <v>67903148149</v>
      </c>
      <c r="L23" s="291">
        <f t="shared" si="4"/>
        <v>3</v>
      </c>
      <c r="M23" s="373">
        <f t="shared" si="1"/>
        <v>203709444447</v>
      </c>
      <c r="N23" s="374"/>
      <c r="O23" s="404">
        <v>65600323420</v>
      </c>
      <c r="P23" s="375">
        <f t="shared" si="2"/>
        <v>-2302824729</v>
      </c>
      <c r="Q23" s="409">
        <v>45299</v>
      </c>
      <c r="R23" s="406">
        <f t="shared" si="3"/>
        <v>-37</v>
      </c>
      <c r="S23" s="309"/>
    </row>
    <row r="24" spans="1:19" s="291" customFormat="1" ht="57" customHeight="1">
      <c r="A24" s="287">
        <v>10</v>
      </c>
      <c r="B24" s="356" t="s">
        <v>564</v>
      </c>
      <c r="C24" s="355"/>
      <c r="D24" s="357"/>
      <c r="E24" s="391"/>
      <c r="G24" s="291">
        <v>37024177500</v>
      </c>
      <c r="H24" s="376"/>
      <c r="J24" s="371">
        <v>45337</v>
      </c>
      <c r="K24" s="372">
        <v>68122401968</v>
      </c>
      <c r="L24" s="291">
        <f t="shared" si="4"/>
        <v>1</v>
      </c>
      <c r="M24" s="373">
        <f t="shared" si="1"/>
        <v>68122401968</v>
      </c>
      <c r="N24" s="374"/>
      <c r="O24" s="404">
        <v>65492134932</v>
      </c>
      <c r="P24" s="375">
        <f t="shared" si="2"/>
        <v>-2630267036</v>
      </c>
      <c r="Q24" s="409">
        <v>45300</v>
      </c>
      <c r="R24" s="406">
        <f t="shared" si="3"/>
        <v>-37</v>
      </c>
      <c r="S24" s="309"/>
    </row>
    <row r="25" spans="1:19" s="291" customFormat="1" ht="26.4">
      <c r="A25" s="287" t="s">
        <v>56</v>
      </c>
      <c r="B25" s="355" t="s">
        <v>269</v>
      </c>
      <c r="C25" s="355" t="s">
        <v>155</v>
      </c>
      <c r="D25" s="367"/>
      <c r="E25" s="455"/>
      <c r="G25" s="311">
        <f>G24-G23</f>
        <v>8406187500</v>
      </c>
      <c r="H25" s="376"/>
      <c r="J25" s="371">
        <v>45340</v>
      </c>
      <c r="K25" s="372">
        <v>68575032858</v>
      </c>
      <c r="L25" s="291">
        <f t="shared" si="4"/>
        <v>3</v>
      </c>
      <c r="M25" s="373">
        <f t="shared" si="1"/>
        <v>205725098574</v>
      </c>
      <c r="N25" s="374"/>
      <c r="O25" s="404">
        <v>64663621378</v>
      </c>
      <c r="P25" s="375">
        <f t="shared" si="2"/>
        <v>-3911411480</v>
      </c>
      <c r="Q25" s="409">
        <v>45301</v>
      </c>
      <c r="R25" s="406">
        <f t="shared" si="3"/>
        <v>-39</v>
      </c>
      <c r="S25" s="309"/>
    </row>
    <row r="26" spans="1:19" s="291" customFormat="1" ht="30" customHeight="1">
      <c r="A26" s="539">
        <v>1</v>
      </c>
      <c r="B26" s="355" t="s">
        <v>270</v>
      </c>
      <c r="C26" s="355" t="s">
        <v>156</v>
      </c>
      <c r="D26" s="476">
        <v>62803600000</v>
      </c>
      <c r="E26" s="480">
        <v>61915953600</v>
      </c>
      <c r="J26" s="371">
        <v>45341</v>
      </c>
      <c r="K26" s="372">
        <v>69055789417</v>
      </c>
      <c r="L26" s="291">
        <f t="shared" si="4"/>
        <v>1</v>
      </c>
      <c r="M26" s="373">
        <f t="shared" si="1"/>
        <v>69055789417</v>
      </c>
      <c r="N26" s="374"/>
      <c r="O26" s="404">
        <v>64758533918</v>
      </c>
      <c r="P26" s="375">
        <f t="shared" si="2"/>
        <v>-4297255499</v>
      </c>
      <c r="Q26" s="409">
        <v>45302</v>
      </c>
      <c r="R26" s="406">
        <f t="shared" si="3"/>
        <v>-39</v>
      </c>
      <c r="S26" s="309"/>
    </row>
    <row r="27" spans="1:19" s="291" customFormat="1" ht="39.75" customHeight="1">
      <c r="A27" s="540"/>
      <c r="B27" s="355" t="s">
        <v>271</v>
      </c>
      <c r="C27" s="355" t="s">
        <v>157</v>
      </c>
      <c r="D27" s="288">
        <v>62803600000</v>
      </c>
      <c r="E27" s="476">
        <v>61915953600</v>
      </c>
      <c r="J27" s="371">
        <v>45342</v>
      </c>
      <c r="K27" s="372">
        <v>69298762761</v>
      </c>
      <c r="L27" s="291">
        <f t="shared" si="4"/>
        <v>1</v>
      </c>
      <c r="M27" s="373">
        <f t="shared" si="1"/>
        <v>69298762761</v>
      </c>
      <c r="N27" s="374"/>
      <c r="O27" s="404">
        <v>63879924390</v>
      </c>
      <c r="P27" s="375">
        <f t="shared" si="2"/>
        <v>-5418838371</v>
      </c>
      <c r="Q27" s="409">
        <v>45305</v>
      </c>
      <c r="R27" s="406">
        <f t="shared" si="3"/>
        <v>-37</v>
      </c>
      <c r="S27" s="309"/>
    </row>
    <row r="28" spans="1:19" s="291" customFormat="1" ht="42.75" customHeight="1">
      <c r="A28" s="541"/>
      <c r="B28" s="355" t="s">
        <v>272</v>
      </c>
      <c r="C28" s="355" t="s">
        <v>158</v>
      </c>
      <c r="D28" s="477">
        <v>6280360</v>
      </c>
      <c r="E28" s="478">
        <v>6191595.3600000003</v>
      </c>
      <c r="J28" s="371">
        <v>45343</v>
      </c>
      <c r="K28" s="372">
        <v>69267159596</v>
      </c>
      <c r="L28" s="291">
        <f t="shared" si="4"/>
        <v>1</v>
      </c>
      <c r="M28" s="373">
        <f t="shared" si="1"/>
        <v>69267159596</v>
      </c>
      <c r="N28" s="374"/>
      <c r="O28" s="404">
        <v>63718620241</v>
      </c>
      <c r="P28" s="375">
        <f t="shared" si="2"/>
        <v>-5548539355</v>
      </c>
      <c r="Q28" s="409">
        <v>45306</v>
      </c>
      <c r="R28" s="406">
        <f t="shared" si="3"/>
        <v>-37</v>
      </c>
      <c r="S28" s="309"/>
    </row>
    <row r="29" spans="1:19" s="291" customFormat="1" ht="32.25" customHeight="1">
      <c r="A29" s="539">
        <v>2</v>
      </c>
      <c r="B29" s="355" t="s">
        <v>273</v>
      </c>
      <c r="C29" s="355" t="s">
        <v>159</v>
      </c>
      <c r="D29" s="476">
        <v>1960107500</v>
      </c>
      <c r="E29" s="476">
        <v>887646400</v>
      </c>
      <c r="J29" s="371">
        <v>45344</v>
      </c>
      <c r="K29" s="372">
        <v>69407824864</v>
      </c>
      <c r="L29" s="291">
        <f t="shared" si="4"/>
        <v>1</v>
      </c>
      <c r="M29" s="373">
        <f t="shared" si="1"/>
        <v>69407824864</v>
      </c>
      <c r="N29" s="374"/>
      <c r="O29" s="404">
        <v>64646018276</v>
      </c>
      <c r="P29" s="375">
        <f t="shared" si="2"/>
        <v>-4761806588</v>
      </c>
      <c r="Q29" s="409">
        <v>45307</v>
      </c>
      <c r="R29" s="406">
        <f t="shared" si="3"/>
        <v>-37</v>
      </c>
      <c r="S29" s="309"/>
    </row>
    <row r="30" spans="1:19" s="291" customFormat="1" ht="31.5" customHeight="1">
      <c r="A30" s="540"/>
      <c r="B30" s="355" t="s">
        <v>274</v>
      </c>
      <c r="C30" s="355" t="s">
        <v>160</v>
      </c>
      <c r="D30" s="479">
        <v>255036.76</v>
      </c>
      <c r="E30" s="479">
        <v>117825.35</v>
      </c>
      <c r="J30" s="371">
        <v>45347</v>
      </c>
      <c r="K30" s="372">
        <v>68089036282</v>
      </c>
      <c r="L30" s="291">
        <f t="shared" si="4"/>
        <v>3</v>
      </c>
      <c r="M30" s="373">
        <f t="shared" si="1"/>
        <v>204267108846</v>
      </c>
      <c r="N30" s="374"/>
      <c r="O30" s="404">
        <v>64489372421</v>
      </c>
      <c r="P30" s="375">
        <f t="shared" si="2"/>
        <v>-3599663861</v>
      </c>
      <c r="Q30" s="409">
        <v>45308</v>
      </c>
      <c r="R30" s="406">
        <f t="shared" si="3"/>
        <v>-39</v>
      </c>
      <c r="S30" s="309"/>
    </row>
    <row r="31" spans="1:19" s="291" customFormat="1" ht="30" customHeight="1">
      <c r="A31" s="540"/>
      <c r="B31" s="355" t="s">
        <v>275</v>
      </c>
      <c r="C31" s="355" t="s">
        <v>161</v>
      </c>
      <c r="D31" s="476">
        <v>2550367600</v>
      </c>
      <c r="E31" s="476">
        <v>1178253500</v>
      </c>
      <c r="G31" s="377"/>
      <c r="J31" s="371">
        <v>45348</v>
      </c>
      <c r="K31" s="372">
        <v>68491435288</v>
      </c>
      <c r="L31" s="291">
        <f t="shared" si="4"/>
        <v>1</v>
      </c>
      <c r="M31" s="373">
        <f t="shared" si="1"/>
        <v>68491435288</v>
      </c>
      <c r="N31" s="374"/>
      <c r="O31" s="404">
        <v>65463023539</v>
      </c>
      <c r="P31" s="375">
        <f t="shared" si="2"/>
        <v>-3028411749</v>
      </c>
      <c r="Q31" s="409">
        <v>45309</v>
      </c>
      <c r="R31" s="406">
        <f t="shared" si="3"/>
        <v>-39</v>
      </c>
      <c r="S31" s="309"/>
    </row>
    <row r="32" spans="1:19" s="291" customFormat="1" ht="30.75" customHeight="1">
      <c r="A32" s="540"/>
      <c r="B32" s="355" t="s">
        <v>565</v>
      </c>
      <c r="C32" s="355" t="s">
        <v>162</v>
      </c>
      <c r="D32" s="479">
        <v>-59026.01</v>
      </c>
      <c r="E32" s="479">
        <v>-29060.71</v>
      </c>
      <c r="J32" s="371">
        <v>45349</v>
      </c>
      <c r="K32" s="372">
        <v>70108637078</v>
      </c>
      <c r="L32" s="291">
        <f t="shared" si="4"/>
        <v>1</v>
      </c>
      <c r="M32" s="373">
        <f t="shared" si="1"/>
        <v>70108637078</v>
      </c>
      <c r="N32" s="374"/>
      <c r="O32" s="404">
        <v>65657880132</v>
      </c>
      <c r="P32" s="375">
        <f t="shared" si="2"/>
        <v>-4450756946</v>
      </c>
      <c r="Q32" s="409">
        <v>45312</v>
      </c>
      <c r="R32" s="406">
        <f t="shared" si="3"/>
        <v>-37</v>
      </c>
      <c r="S32" s="309"/>
    </row>
    <row r="33" spans="1:19" s="291" customFormat="1" ht="42.75" customHeight="1">
      <c r="A33" s="541"/>
      <c r="B33" s="355" t="s">
        <v>276</v>
      </c>
      <c r="C33" s="355" t="s">
        <v>163</v>
      </c>
      <c r="D33" s="476">
        <v>-590260100</v>
      </c>
      <c r="E33" s="476">
        <v>-290607100</v>
      </c>
      <c r="J33" s="371">
        <v>45350</v>
      </c>
      <c r="K33" s="372">
        <v>70076275976</v>
      </c>
      <c r="L33" s="291">
        <f t="shared" si="4"/>
        <v>1</v>
      </c>
      <c r="M33" s="373">
        <f t="shared" si="1"/>
        <v>70076275976</v>
      </c>
      <c r="N33" s="374"/>
      <c r="O33" s="404">
        <v>65892884206</v>
      </c>
      <c r="P33" s="375">
        <f t="shared" si="2"/>
        <v>-4183391770</v>
      </c>
      <c r="Q33" s="409">
        <v>45313</v>
      </c>
      <c r="R33" s="406">
        <f t="shared" si="3"/>
        <v>-37</v>
      </c>
      <c r="S33" s="309"/>
    </row>
    <row r="34" spans="1:19" s="291" customFormat="1" ht="33" customHeight="1">
      <c r="A34" s="539">
        <v>3</v>
      </c>
      <c r="B34" s="355" t="s">
        <v>277</v>
      </c>
      <c r="C34" s="355" t="s">
        <v>164</v>
      </c>
      <c r="D34" s="288">
        <v>64763707500</v>
      </c>
      <c r="E34" s="476">
        <v>62803600000</v>
      </c>
      <c r="J34" s="371">
        <v>45351</v>
      </c>
      <c r="K34" s="372">
        <v>70194471203</v>
      </c>
      <c r="L34" s="291">
        <f>J34-J33</f>
        <v>1</v>
      </c>
      <c r="M34" s="373">
        <f t="shared" si="1"/>
        <v>70194471203</v>
      </c>
      <c r="N34" s="374"/>
      <c r="O34" s="404">
        <v>65594479070</v>
      </c>
      <c r="P34" s="375">
        <f t="shared" si="2"/>
        <v>-4599992133</v>
      </c>
      <c r="Q34" s="409">
        <v>45314</v>
      </c>
      <c r="R34" s="406">
        <f t="shared" si="3"/>
        <v>-37</v>
      </c>
      <c r="S34" s="309"/>
    </row>
    <row r="35" spans="1:19" s="291" customFormat="1" ht="55.5" customHeight="1">
      <c r="A35" s="540"/>
      <c r="B35" s="355" t="s">
        <v>566</v>
      </c>
      <c r="C35" s="355" t="s">
        <v>165</v>
      </c>
      <c r="D35" s="288">
        <v>64763707500</v>
      </c>
      <c r="E35" s="476">
        <v>62803600000</v>
      </c>
      <c r="J35" s="371"/>
      <c r="K35" s="372"/>
      <c r="M35" s="373">
        <f t="shared" si="1"/>
        <v>0</v>
      </c>
      <c r="N35" s="374"/>
      <c r="O35" s="404">
        <v>65322855631</v>
      </c>
      <c r="P35" s="375">
        <f t="shared" si="2"/>
        <v>65322855631</v>
      </c>
      <c r="Q35" s="409">
        <v>45315</v>
      </c>
      <c r="R35" s="406">
        <f t="shared" si="3"/>
        <v>45315</v>
      </c>
      <c r="S35" s="309"/>
    </row>
    <row r="36" spans="1:19" s="291" customFormat="1" ht="45" customHeight="1">
      <c r="A36" s="541"/>
      <c r="B36" s="355" t="s">
        <v>567</v>
      </c>
      <c r="C36" s="355" t="s">
        <v>166</v>
      </c>
      <c r="D36" s="477">
        <v>6476370.75</v>
      </c>
      <c r="E36" s="478">
        <v>6280360</v>
      </c>
      <c r="G36" s="378"/>
      <c r="J36" s="371"/>
      <c r="K36" s="372"/>
      <c r="L36" s="291">
        <f t="shared" ref="L36:L40" si="5">J36-J35</f>
        <v>0</v>
      </c>
      <c r="M36" s="373">
        <f t="shared" si="1"/>
        <v>0</v>
      </c>
      <c r="N36" s="374"/>
      <c r="O36" s="404">
        <v>65399692777</v>
      </c>
      <c r="P36" s="375">
        <f t="shared" si="2"/>
        <v>65399692777</v>
      </c>
      <c r="Q36" s="409">
        <v>45316</v>
      </c>
      <c r="R36" s="406">
        <f t="shared" si="3"/>
        <v>45316</v>
      </c>
      <c r="S36" s="309"/>
    </row>
    <row r="37" spans="1:19" s="291" customFormat="1" ht="55.5" customHeight="1">
      <c r="A37" s="287">
        <v>4</v>
      </c>
      <c r="B37" s="355" t="s">
        <v>278</v>
      </c>
      <c r="C37" s="355" t="s">
        <v>167</v>
      </c>
      <c r="D37" s="357">
        <v>0</v>
      </c>
      <c r="E37" s="357">
        <v>0</v>
      </c>
      <c r="G37" s="377"/>
      <c r="J37" s="371"/>
      <c r="K37" s="372"/>
      <c r="L37" s="291">
        <f t="shared" si="5"/>
        <v>0</v>
      </c>
      <c r="M37" s="373">
        <f t="shared" si="1"/>
        <v>0</v>
      </c>
      <c r="N37" s="374"/>
      <c r="O37" s="404">
        <v>65968711665</v>
      </c>
      <c r="P37" s="375">
        <f t="shared" si="2"/>
        <v>65968711665</v>
      </c>
      <c r="Q37" s="409">
        <v>45319</v>
      </c>
      <c r="R37" s="406">
        <f t="shared" si="3"/>
        <v>45319</v>
      </c>
      <c r="S37" s="309"/>
    </row>
    <row r="38" spans="1:19" s="291" customFormat="1" ht="39.75" customHeight="1">
      <c r="A38" s="287">
        <v>5</v>
      </c>
      <c r="B38" s="355" t="s">
        <v>279</v>
      </c>
      <c r="C38" s="355" t="s">
        <v>168</v>
      </c>
      <c r="D38" s="357">
        <v>0.9012</v>
      </c>
      <c r="E38" s="357">
        <v>0.9234</v>
      </c>
      <c r="J38" s="371"/>
      <c r="K38" s="380"/>
      <c r="L38" s="291">
        <f t="shared" si="5"/>
        <v>0</v>
      </c>
      <c r="M38" s="373">
        <f t="shared" si="1"/>
        <v>0</v>
      </c>
      <c r="N38" s="374"/>
      <c r="O38" s="404">
        <v>65598913744</v>
      </c>
      <c r="P38" s="375">
        <f t="shared" si="2"/>
        <v>65598913744</v>
      </c>
      <c r="Q38" s="409">
        <v>45320</v>
      </c>
      <c r="R38" s="406">
        <f t="shared" si="3"/>
        <v>45320</v>
      </c>
      <c r="S38" s="309"/>
    </row>
    <row r="39" spans="1:19" s="291" customFormat="1" ht="39" customHeight="1">
      <c r="A39" s="287">
        <v>6</v>
      </c>
      <c r="B39" s="355" t="s">
        <v>280</v>
      </c>
      <c r="C39" s="355" t="s">
        <v>169</v>
      </c>
      <c r="D39" s="357">
        <v>2.9999999999999997E-4</v>
      </c>
      <c r="E39" s="357">
        <v>2.9999999999999997E-4</v>
      </c>
      <c r="J39" s="381"/>
      <c r="K39" s="382"/>
      <c r="L39" s="291">
        <f t="shared" si="5"/>
        <v>0</v>
      </c>
      <c r="M39" s="373">
        <f t="shared" si="1"/>
        <v>0</v>
      </c>
      <c r="N39" s="379"/>
      <c r="O39" s="405">
        <v>66276482214</v>
      </c>
      <c r="P39" s="375">
        <f t="shared" si="2"/>
        <v>66276482214</v>
      </c>
      <c r="Q39" s="409">
        <v>45321</v>
      </c>
      <c r="R39" s="406">
        <f t="shared" si="3"/>
        <v>45321</v>
      </c>
      <c r="S39" s="309"/>
    </row>
    <row r="40" spans="1:19" s="291" customFormat="1" ht="39" customHeight="1">
      <c r="A40" s="287">
        <v>7</v>
      </c>
      <c r="B40" s="355" t="s">
        <v>281</v>
      </c>
      <c r="C40" s="355" t="s">
        <v>170</v>
      </c>
      <c r="D40" s="480">
        <v>798</v>
      </c>
      <c r="E40" s="480">
        <v>678</v>
      </c>
      <c r="J40" s="381"/>
      <c r="K40" s="382"/>
      <c r="L40" s="291">
        <f t="shared" si="5"/>
        <v>0</v>
      </c>
      <c r="M40" s="373">
        <f t="shared" si="1"/>
        <v>0</v>
      </c>
      <c r="O40" s="310">
        <v>65496355653</v>
      </c>
      <c r="P40" s="375">
        <f t="shared" si="2"/>
        <v>65496355653</v>
      </c>
      <c r="Q40" s="409">
        <v>45322</v>
      </c>
      <c r="R40" s="406">
        <f t="shared" si="3"/>
        <v>45322</v>
      </c>
    </row>
    <row r="41" spans="1:19" s="291" customFormat="1" ht="39" customHeight="1">
      <c r="A41" s="287">
        <v>8</v>
      </c>
      <c r="B41" s="355" t="s">
        <v>568</v>
      </c>
      <c r="C41" s="355" t="s">
        <v>623</v>
      </c>
      <c r="D41" s="419">
        <f>BCTaiSan_06027!D57</f>
        <v>10838.55</v>
      </c>
      <c r="E41" s="419">
        <f>BCTaiSan_06027!E57</f>
        <v>10428.75</v>
      </c>
      <c r="J41" s="381"/>
      <c r="K41" s="382"/>
      <c r="M41" s="373"/>
      <c r="O41" s="310"/>
      <c r="P41" s="310"/>
      <c r="Q41" s="379"/>
    </row>
    <row r="42" spans="1:19" s="291" customFormat="1" ht="49.5" customHeight="1">
      <c r="A42" s="287">
        <v>9</v>
      </c>
      <c r="B42" s="355" t="s">
        <v>569</v>
      </c>
      <c r="C42" s="355" t="s">
        <v>624</v>
      </c>
      <c r="D42" s="391"/>
      <c r="E42" s="357"/>
      <c r="J42" s="381"/>
      <c r="K42" s="382"/>
      <c r="M42" s="373"/>
      <c r="O42" s="310"/>
      <c r="P42" s="310"/>
      <c r="Q42" s="379"/>
    </row>
    <row r="43" spans="1:19" s="33" customFormat="1">
      <c r="D43" s="358"/>
      <c r="E43" s="358"/>
      <c r="J43" s="383"/>
      <c r="K43" s="382"/>
      <c r="L43" s="291"/>
      <c r="M43" s="373"/>
      <c r="O43" s="330"/>
      <c r="P43" s="330"/>
      <c r="Q43" s="410"/>
    </row>
    <row r="44" spans="1:19" s="33" customFormat="1">
      <c r="J44" s="384"/>
      <c r="K44" s="385"/>
      <c r="L44" s="291"/>
      <c r="M44" s="373"/>
      <c r="O44" s="330"/>
      <c r="P44" s="330"/>
      <c r="Q44" s="410"/>
    </row>
    <row r="45" spans="1:19" s="33" customFormat="1" ht="13.2">
      <c r="A45" s="34" t="s">
        <v>176</v>
      </c>
      <c r="B45" s="1"/>
      <c r="C45" s="35"/>
      <c r="D45" s="36" t="s">
        <v>177</v>
      </c>
      <c r="J45" s="386"/>
      <c r="K45" s="386"/>
      <c r="O45" s="330"/>
      <c r="P45" s="330"/>
      <c r="Q45" s="410"/>
    </row>
    <row r="46" spans="1:19" s="33" customFormat="1" ht="13.2">
      <c r="A46" s="37" t="s">
        <v>178</v>
      </c>
      <c r="B46" s="1"/>
      <c r="C46" s="35"/>
      <c r="D46" s="38" t="s">
        <v>179</v>
      </c>
      <c r="J46" s="386"/>
      <c r="K46" s="386"/>
      <c r="L46" s="33">
        <f>SUM(L18:L45)</f>
        <v>29</v>
      </c>
      <c r="M46" s="387">
        <f>SUM(M18:M45)</f>
        <v>1978361275587</v>
      </c>
      <c r="O46" s="330"/>
      <c r="P46" s="330"/>
      <c r="Q46" s="410"/>
    </row>
    <row r="47" spans="1:19" s="33" customFormat="1" ht="13.2">
      <c r="A47" s="1"/>
      <c r="B47" s="1"/>
      <c r="C47" s="35"/>
      <c r="D47" s="35"/>
      <c r="J47" s="386"/>
      <c r="K47" s="386"/>
      <c r="O47" s="330"/>
      <c r="P47" s="330"/>
      <c r="Q47" s="410"/>
    </row>
    <row r="48" spans="1:19" s="33" customFormat="1" ht="13.2">
      <c r="A48" s="1"/>
      <c r="B48" s="1"/>
      <c r="C48" s="35"/>
      <c r="D48" s="35"/>
      <c r="J48" s="386"/>
      <c r="K48" s="386"/>
      <c r="O48" s="330"/>
      <c r="P48" s="330"/>
      <c r="Q48" s="410"/>
    </row>
    <row r="49" spans="1:17" s="33" customFormat="1" ht="13.2">
      <c r="A49" s="1"/>
      <c r="B49" s="1"/>
      <c r="C49" s="35"/>
      <c r="D49" s="35"/>
      <c r="J49" s="386"/>
      <c r="K49" s="386"/>
      <c r="O49" s="330"/>
      <c r="P49" s="330"/>
      <c r="Q49" s="410"/>
    </row>
    <row r="50" spans="1:17" s="33" customFormat="1" ht="13.2">
      <c r="A50" s="1"/>
      <c r="B50" s="1"/>
      <c r="C50" s="35"/>
      <c r="D50" s="35"/>
      <c r="J50" s="388"/>
      <c r="K50" s="389"/>
      <c r="M50" s="390"/>
      <c r="O50" s="330"/>
      <c r="P50" s="330"/>
      <c r="Q50" s="410"/>
    </row>
    <row r="51" spans="1:17" s="33" customFormat="1" ht="13.2">
      <c r="A51" s="1"/>
      <c r="B51" s="1"/>
      <c r="C51" s="35"/>
      <c r="D51" s="35"/>
      <c r="J51" s="388"/>
      <c r="K51" s="389"/>
      <c r="M51" s="390"/>
      <c r="O51" s="330"/>
      <c r="P51" s="330"/>
      <c r="Q51" s="410"/>
    </row>
    <row r="52" spans="1:17" s="33" customFormat="1" ht="13.2">
      <c r="A52" s="1"/>
      <c r="B52" s="1"/>
      <c r="C52" s="35"/>
      <c r="D52" s="35"/>
      <c r="J52" s="388"/>
      <c r="K52" s="389"/>
      <c r="M52" s="390"/>
      <c r="O52" s="330"/>
      <c r="P52" s="330"/>
      <c r="Q52" s="410"/>
    </row>
    <row r="53" spans="1:17" s="33" customFormat="1" ht="13.2">
      <c r="A53" s="1"/>
      <c r="B53" s="1"/>
      <c r="C53" s="35"/>
      <c r="D53" s="35"/>
      <c r="J53" s="386"/>
      <c r="K53" s="330"/>
      <c r="O53" s="330"/>
      <c r="P53" s="330"/>
      <c r="Q53" s="410"/>
    </row>
    <row r="54" spans="1:17" s="33" customFormat="1" ht="13.2">
      <c r="A54" s="27"/>
      <c r="B54" s="27"/>
      <c r="C54" s="35"/>
      <c r="D54" s="28"/>
      <c r="E54" s="28"/>
      <c r="J54" s="386"/>
      <c r="K54" s="389"/>
      <c r="O54" s="330"/>
      <c r="P54" s="330"/>
      <c r="Q54" s="410"/>
    </row>
    <row r="55" spans="1:17" s="33" customFormat="1" ht="13.2">
      <c r="A55" s="24" t="s">
        <v>239</v>
      </c>
      <c r="B55" s="1"/>
      <c r="C55" s="35"/>
      <c r="D55" s="26" t="s">
        <v>477</v>
      </c>
      <c r="J55" s="386"/>
      <c r="K55" s="389"/>
      <c r="O55" s="330"/>
      <c r="P55" s="330"/>
      <c r="Q55" s="410"/>
    </row>
    <row r="56" spans="1:17" s="33" customFormat="1" ht="13.2">
      <c r="A56" s="24" t="s">
        <v>631</v>
      </c>
      <c r="B56" s="1"/>
      <c r="C56" s="35"/>
      <c r="D56" s="26"/>
      <c r="J56" s="386"/>
      <c r="K56" s="389"/>
      <c r="O56" s="330"/>
      <c r="P56" s="330"/>
      <c r="Q56" s="410"/>
    </row>
    <row r="57" spans="1:17" s="33" customFormat="1" ht="13.2">
      <c r="A57" s="1" t="s">
        <v>240</v>
      </c>
      <c r="B57" s="1"/>
      <c r="C57" s="35"/>
      <c r="D57" s="25"/>
      <c r="J57" s="386"/>
      <c r="K57" s="386"/>
      <c r="O57" s="330"/>
      <c r="P57" s="330"/>
      <c r="Q57" s="410"/>
    </row>
  </sheetData>
  <mergeCells count="15">
    <mergeCell ref="A1:E1"/>
    <mergeCell ref="A2:E2"/>
    <mergeCell ref="A34:A36"/>
    <mergeCell ref="A3:F4"/>
    <mergeCell ref="A5:F5"/>
    <mergeCell ref="A9:B9"/>
    <mergeCell ref="C9:F9"/>
    <mergeCell ref="A10:B10"/>
    <mergeCell ref="C10:F10"/>
    <mergeCell ref="A26:A28"/>
    <mergeCell ref="A8:B8"/>
    <mergeCell ref="C8:F8"/>
    <mergeCell ref="A29:A33"/>
    <mergeCell ref="A7:B7"/>
    <mergeCell ref="C7:F7"/>
  </mergeCells>
  <printOptions horizontalCentered="1"/>
  <pageMargins left="0.35433070866141736" right="0.31496062992125984" top="0.59055118110236227" bottom="0.55118110236220474" header="0.31496062992125984" footer="0.31496062992125984"/>
  <pageSetup paperSize="9" scale="69"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SuhfvDV406UDVEzOD6xBTL/avvE=</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YQrPz6q3BiO9TiVePqi/PibdXnU=</DigestValue>
    </Reference>
  </SignedInfo>
  <SignatureValue>NAfZv+jA8tP3xg7APOdKvwPo3EtfVsXP8GgJmvA1AzBxmyrfAJhFnducaEOUElA4yeJuzvOk9y5v
LhDk5NfJgADlYkYDMP+M3E5CeyJekPNfG0Rhv+lUEqxUJX4TGhLUamJ97kxPfUrMxbZPXB+ake2z
9IHTn0E+GqzC4d7/xRQ=</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KzVlejLMkpW7iclMkqMRqjx9rzg=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jweq6mYzbwwmpwNxNaMySsZzROw=</DigestValue>
      </Reference>
      <Reference URI="/xl/styles.xml?ContentType=application/vnd.openxmlformats-officedocument.spreadsheetml.styles+xml">
        <DigestMethod Algorithm="http://www.w3.org/2000/09/xmldsig#sha1"/>
        <DigestValue>2t6V8Bt5QY1884cdhwY+tANapDA=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462rQv4/dw3OePQ6i5QHHrLom/g=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jx1wqab4zSwV53RUwkPkvIBLULk=</DigestValue>
      </Reference>
      <Reference URI="/xl/worksheets/sheet10.xml?ContentType=application/vnd.openxmlformats-officedocument.spreadsheetml.worksheet+xml">
        <DigestMethod Algorithm="http://www.w3.org/2000/09/xmldsig#sha1"/>
        <DigestValue>XAOholopRfOWdMOsy9Zt/AZp0cU=</DigestValue>
      </Reference>
      <Reference URI="/xl/worksheets/sheet11.xml?ContentType=application/vnd.openxmlformats-officedocument.spreadsheetml.worksheet+xml">
        <DigestMethod Algorithm="http://www.w3.org/2000/09/xmldsig#sha1"/>
        <DigestValue>CkRU4f6E9fLCF3bSVDgJpGuQ+vA=</DigestValue>
      </Reference>
      <Reference URI="/xl/worksheets/sheet12.xml?ContentType=application/vnd.openxmlformats-officedocument.spreadsheetml.worksheet+xml">
        <DigestMethod Algorithm="http://www.w3.org/2000/09/xmldsig#sha1"/>
        <DigestValue>aH4B98P8skYzJHWvynyGxGuO1O8=</DigestValue>
      </Reference>
      <Reference URI="/xl/worksheets/sheet13.xml?ContentType=application/vnd.openxmlformats-officedocument.spreadsheetml.worksheet+xml">
        <DigestMethod Algorithm="http://www.w3.org/2000/09/xmldsig#sha1"/>
        <DigestValue>d8AKyLoKJ4JEsMvYUEQc7D8+0Lg=</DigestValue>
      </Reference>
      <Reference URI="/xl/worksheets/sheet14.xml?ContentType=application/vnd.openxmlformats-officedocument.spreadsheetml.worksheet+xml">
        <DigestMethod Algorithm="http://www.w3.org/2000/09/xmldsig#sha1"/>
        <DigestValue>nY19LIyZ0ZKISE9IKW0UGGP9nRc=</DigestValue>
      </Reference>
      <Reference URI="/xl/worksheets/sheet2.xml?ContentType=application/vnd.openxmlformats-officedocument.spreadsheetml.worksheet+xml">
        <DigestMethod Algorithm="http://www.w3.org/2000/09/xmldsig#sha1"/>
        <DigestValue>xlII8vTWoYiBwdZigHEbJ6SlO1A=</DigestValue>
      </Reference>
      <Reference URI="/xl/worksheets/sheet3.xml?ContentType=application/vnd.openxmlformats-officedocument.spreadsheetml.worksheet+xml">
        <DigestMethod Algorithm="http://www.w3.org/2000/09/xmldsig#sha1"/>
        <DigestValue>msXmuyCuiecpBlupa32dhVWkrxw=</DigestValue>
      </Reference>
      <Reference URI="/xl/worksheets/sheet4.xml?ContentType=application/vnd.openxmlformats-officedocument.spreadsheetml.worksheet+xml">
        <DigestMethod Algorithm="http://www.w3.org/2000/09/xmldsig#sha1"/>
        <DigestValue>3hwp1Xh2ALyCW+6tsKEKcgfRnEw=</DigestValue>
      </Reference>
      <Reference URI="/xl/worksheets/sheet5.xml?ContentType=application/vnd.openxmlformats-officedocument.spreadsheetml.worksheet+xml">
        <DigestMethod Algorithm="http://www.w3.org/2000/09/xmldsig#sha1"/>
        <DigestValue>vXGAmrgtTa0I6KLDGrtnKDmVml8=</DigestValue>
      </Reference>
      <Reference URI="/xl/worksheets/sheet6.xml?ContentType=application/vnd.openxmlformats-officedocument.spreadsheetml.worksheet+xml">
        <DigestMethod Algorithm="http://www.w3.org/2000/09/xmldsig#sha1"/>
        <DigestValue>JuZnlL7YYNtmvJm2duhvXSDnnic=</DigestValue>
      </Reference>
      <Reference URI="/xl/worksheets/sheet7.xml?ContentType=application/vnd.openxmlformats-officedocument.spreadsheetml.worksheet+xml">
        <DigestMethod Algorithm="http://www.w3.org/2000/09/xmldsig#sha1"/>
        <DigestValue>EbR2WX9aFSp5m5zB3Z2wMzEpV08=</DigestValue>
      </Reference>
      <Reference URI="/xl/worksheets/sheet8.xml?ContentType=application/vnd.openxmlformats-officedocument.spreadsheetml.worksheet+xml">
        <DigestMethod Algorithm="http://www.w3.org/2000/09/xmldsig#sha1"/>
        <DigestValue>BpfN9V5ZfCE1qo/GphF6GuVhhY4=</DigestValue>
      </Reference>
      <Reference URI="/xl/worksheets/sheet9.xml?ContentType=application/vnd.openxmlformats-officedocument.spreadsheetml.worksheet+xml">
        <DigestMethod Algorithm="http://www.w3.org/2000/09/xmldsig#sha1"/>
        <DigestValue>PPtUdN2Yqykasz85UrROgpeDsBs=</DigestValue>
      </Reference>
    </Manifest>
    <SignatureProperties>
      <SignatureProperty Id="idSignatureTime" Target="#idPackageSignature">
        <mdssi:SignatureTime xmlns:mdssi="http://schemas.openxmlformats.org/package/2006/digital-signature">
          <mdssi:Format>YYYY-MM-DDThh:mm:ssTZD</mdssi:Format>
          <mdssi:Value>2024-03-07T03:09:55Z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2024-03-07T03:09:55Z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Wo4Si1Ueip+eVl6ULTO94dTOUKQ=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Y3GVJF3U1ISjdhpUZChgMHcB2LY=</DigestValue>
    </Reference>
  </SignedInfo>
  <SignatureValue>Gf593ZUIJpLhCUfpujtkpjo4cXVmsEWyzJGiNl6HJ58HZXnfC4ATsQ5P8bHjduWYSbs7EGXehyM0
NFy63OHJiuyVtUXcVXyYZe+6NIMqCr1tnN3WN5i+FShuXtLDhqGVAOf3/tIAMtlWAEssUORkphyI
imLDCTPVTyyFl7R8b4o=</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KzVlejLMkpW7iclMkqMRqjx9rzg=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lPUnIettzt6Iiu2NkIkgKY7wbLE=</DigestValue>
      </Reference>
      <Reference URI="/xl/printerSettings/printerSettings13.bin?ContentType=application/vnd.openxmlformats-officedocument.spreadsheetml.printerSettings">
        <DigestMethod Algorithm="http://www.w3.org/2000/09/xmldsig#sha1"/>
        <DigestValue>lPUnIettzt6Iiu2NkIkgKY7wbLE=</DigestValue>
      </Reference>
      <Reference URI="/xl/printerSettings/printerSettings14.bin?ContentType=application/vnd.openxmlformats-officedocument.spreadsheetml.printerSettings">
        <DigestMethod Algorithm="http://www.w3.org/2000/09/xmldsig#sha1"/>
        <DigestValue>lPUnIettzt6Iiu2NkIkgKY7wbLE=</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lPUnIettzt6Iiu2NkIkgKY7wbLE=</DigestValue>
      </Reference>
      <Reference URI="/xl/printerSettings/printerSettings5.bin?ContentType=application/vnd.openxmlformats-officedocument.spreadsheetml.printerSettings">
        <DigestMethod Algorithm="http://www.w3.org/2000/09/xmldsig#sha1"/>
        <DigestValue>lPUnIettzt6Iiu2NkIkgKY7wbLE=</DigestValue>
      </Reference>
      <Reference URI="/xl/printerSettings/printerSettings6.bin?ContentType=application/vnd.openxmlformats-officedocument.spreadsheetml.printerSettings">
        <DigestMethod Algorithm="http://www.w3.org/2000/09/xmldsig#sha1"/>
        <DigestValue>lPUnIettzt6Iiu2NkIkgKY7wbLE=</DigestValue>
      </Reference>
      <Reference URI="/xl/printerSettings/printerSettings7.bin?ContentType=application/vnd.openxmlformats-officedocument.spreadsheetml.printerSettings">
        <DigestMethod Algorithm="http://www.w3.org/2000/09/xmldsig#sha1"/>
        <DigestValue>lPUnIettzt6Iiu2NkIkgKY7wbLE=</DigestValue>
      </Reference>
      <Reference URI="/xl/printerSettings/printerSettings8.bin?ContentType=application/vnd.openxmlformats-officedocument.spreadsheetml.printerSettings">
        <DigestMethod Algorithm="http://www.w3.org/2000/09/xmldsig#sha1"/>
        <DigestValue>lPUnIettzt6Iiu2NkIkgKY7wbLE=</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jweq6mYzbwwmpwNxNaMySsZzROw=</DigestValue>
      </Reference>
      <Reference URI="/xl/styles.xml?ContentType=application/vnd.openxmlformats-officedocument.spreadsheetml.styles+xml">
        <DigestMethod Algorithm="http://www.w3.org/2000/09/xmldsig#sha1"/>
        <DigestValue>q2mh6UnZIf/WpHZss5WXHAlEs3Q=</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WxWdq/E1Fn3I5xFCSIpj0VONE9k=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4hAEoHHk7TqQOty/imrar0Tp1LU=</DigestValue>
      </Reference>
      <Reference URI="/xl/worksheets/sheet10.xml?ContentType=application/vnd.openxmlformats-officedocument.spreadsheetml.worksheet+xml">
        <DigestMethod Algorithm="http://www.w3.org/2000/09/xmldsig#sha1"/>
        <DigestValue>rIOuXYmA45zf7ds9JuKuvLQpY4A=</DigestValue>
      </Reference>
      <Reference URI="/xl/worksheets/sheet11.xml?ContentType=application/vnd.openxmlformats-officedocument.spreadsheetml.worksheet+xml">
        <DigestMethod Algorithm="http://www.w3.org/2000/09/xmldsig#sha1"/>
        <DigestValue>EvgNTBgSWXAH7q8UtnHBT1S4Kl4=</DigestValue>
      </Reference>
      <Reference URI="/xl/worksheets/sheet12.xml?ContentType=application/vnd.openxmlformats-officedocument.spreadsheetml.worksheet+xml">
        <DigestMethod Algorithm="http://www.w3.org/2000/09/xmldsig#sha1"/>
        <DigestValue>F3OrTGDv2GW/NOqRMq4kBo5ZQqk=</DigestValue>
      </Reference>
      <Reference URI="/xl/worksheets/sheet13.xml?ContentType=application/vnd.openxmlformats-officedocument.spreadsheetml.worksheet+xml">
        <DigestMethod Algorithm="http://www.w3.org/2000/09/xmldsig#sha1"/>
        <DigestValue>+K09ekwBiv4/CabqJ1nKri7quuY=</DigestValue>
      </Reference>
      <Reference URI="/xl/worksheets/sheet14.xml?ContentType=application/vnd.openxmlformats-officedocument.spreadsheetml.worksheet+xml">
        <DigestMethod Algorithm="http://www.w3.org/2000/09/xmldsig#sha1"/>
        <DigestValue>/GWxNg/8+vpelRJ7V/9/MKXj+Jw=</DigestValue>
      </Reference>
      <Reference URI="/xl/worksheets/sheet2.xml?ContentType=application/vnd.openxmlformats-officedocument.spreadsheetml.worksheet+xml">
        <DigestMethod Algorithm="http://www.w3.org/2000/09/xmldsig#sha1"/>
        <DigestValue>6sop9n3/0eFiXcqM3gyQTM4m1G0=</DigestValue>
      </Reference>
      <Reference URI="/xl/worksheets/sheet3.xml?ContentType=application/vnd.openxmlformats-officedocument.spreadsheetml.worksheet+xml">
        <DigestMethod Algorithm="http://www.w3.org/2000/09/xmldsig#sha1"/>
        <DigestValue>yQsYIbZZwdOLdb4Z5ldROfScn4A=</DigestValue>
      </Reference>
      <Reference URI="/xl/worksheets/sheet4.xml?ContentType=application/vnd.openxmlformats-officedocument.spreadsheetml.worksheet+xml">
        <DigestMethod Algorithm="http://www.w3.org/2000/09/xmldsig#sha1"/>
        <DigestValue>izDFQZu2NJL8wQHrxs8+i9Sh7FQ=</DigestValue>
      </Reference>
      <Reference URI="/xl/worksheets/sheet5.xml?ContentType=application/vnd.openxmlformats-officedocument.spreadsheetml.worksheet+xml">
        <DigestMethod Algorithm="http://www.w3.org/2000/09/xmldsig#sha1"/>
        <DigestValue>GXGr26WaYqGpUILk8Xeo8oUFoR8=</DigestValue>
      </Reference>
      <Reference URI="/xl/worksheets/sheet6.xml?ContentType=application/vnd.openxmlformats-officedocument.spreadsheetml.worksheet+xml">
        <DigestMethod Algorithm="http://www.w3.org/2000/09/xmldsig#sha1"/>
        <DigestValue>i6lgbD0p301L9RRC9lcr/OdwoLA=</DigestValue>
      </Reference>
      <Reference URI="/xl/worksheets/sheet7.xml?ContentType=application/vnd.openxmlformats-officedocument.spreadsheetml.worksheet+xml">
        <DigestMethod Algorithm="http://www.w3.org/2000/09/xmldsig#sha1"/>
        <DigestValue>Sh2mvcLTa80qwXMAczqrSUiuJrk=</DigestValue>
      </Reference>
      <Reference URI="/xl/worksheets/sheet8.xml?ContentType=application/vnd.openxmlformats-officedocument.spreadsheetml.worksheet+xml">
        <DigestMethod Algorithm="http://www.w3.org/2000/09/xmldsig#sha1"/>
        <DigestValue>dY2mwxOBPzwuKr9wU/tEpmmXvsY=</DigestValue>
      </Reference>
      <Reference URI="/xl/worksheets/sheet9.xml?ContentType=application/vnd.openxmlformats-officedocument.spreadsheetml.worksheet+xml">
        <DigestMethod Algorithm="http://www.w3.org/2000/09/xmldsig#sha1"/>
        <DigestValue>s4nMjHC7jAyK/5NOAgaHjLOmyxE=</DigestValue>
      </Reference>
    </Manifest>
    <SignatureProperties>
      <SignatureProperty Id="idSignatureTime" Target="#idPackageSignature">
        <mdssi:SignatureTime xmlns:mdssi="http://schemas.openxmlformats.org/package/2006/digital-signature">
          <mdssi:Format>YYYY-MM-DDThh:mm:ssTZD</mdssi:Format>
          <mdssi:Value>2024-03-07T06:44:02Z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2024-03-07T06:44:02Z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2024-03-05T07:59:01Z</cp:lastPrinted>
  <dcterms:created xsi:type="dcterms:W3CDTF">2013-10-21T08:38:47Z</dcterms:created>
  <dcterms:modified xsi:type="dcterms:W3CDTF">2024-03-07T06:43:59Z</dcterms:modified>
</cp:coreProperties>
</file>