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<sst xmlns="http://schemas.openxmlformats.org/spreadsheetml/2006/main" count="1388" uniqueCount="597">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</sst>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0" fontId="132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7">
      <alignment horizontal="left" vertical="top"/>
    </xf>
    <xf numFmtId="0" fontId="145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6" fontId="11" fillId="0" borderId="70" xfId="0" applyNumberFormat="1" applyFont="1" applyBorder="1" applyAlignment="1">
      <alignment horizontal="right"/>
    </xf>
    <xf numFmtId="166" fontId="11" fillId="0" borderId="70" xfId="499" applyFont="1" applyBorder="1" applyAlignment="1">
      <alignment horizontal="right"/>
    </xf>
    <xf numFmtId="10" fontId="48" fillId="0" borderId="0" xfId="311" applyNumberFormat="1" applyFont="1"/>
    <xf numFmtId="174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6" fontId="172" fillId="0" borderId="70" xfId="499" applyFont="1" applyBorder="1" applyAlignment="1">
      <alignment horizontal="right"/>
    </xf>
    <xf numFmtId="167" fontId="11" fillId="0" borderId="60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67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4" zoomScale="77" zoomScaleNormal="77" workbookViewId="0">
      <selection activeCell="F51" sqref="F51:F5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11/03/2024 đến 17/03/2024</v>
      </c>
      <c r="G18" s="175">
        <v>45362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11/03/2024 to 17/03/2024</v>
      </c>
      <c r="G19" s="175">
        <f>G18+6</f>
        <v>45368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45369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1">
        <f>D20</f>
        <v>45369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560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45368</v>
      </c>
      <c r="F25" s="287">
        <f>G18-1</f>
        <v>45361</v>
      </c>
      <c r="G25" s="188"/>
    </row>
    <row r="26" spans="1:11" ht="15.75" customHeight="1">
      <c r="A26" s="376" t="s">
        <v>574</v>
      </c>
      <c r="B26" s="377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73">
        <v>1</v>
      </c>
      <c r="B28" s="374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8">
        <f>F34</f>
        <v>71744517016</v>
      </c>
      <c r="F30" s="268">
        <v>71069791714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587</v>
      </c>
      <c r="D31" s="204"/>
      <c r="E31" s="295">
        <f>F35</f>
        <v>10872.86</v>
      </c>
      <c r="F31" s="296">
        <v>10947.5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298">
        <v>74003621543</v>
      </c>
      <c r="F34" s="268">
        <v>71744517016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589</v>
      </c>
      <c r="D35" s="199"/>
      <c r="E35" s="299">
        <v>11113.33</v>
      </c>
      <c r="F35" s="269">
        <v>10872.86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577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4">
        <f>E34-E30</f>
        <v>2259104527</v>
      </c>
      <c r="F37" s="301">
        <f>F34-F30</f>
        <v>674725302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1602762224</v>
      </c>
      <c r="F39" s="301">
        <f>F37-F41</f>
        <v>-501254792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1">
        <v>656342303</v>
      </c>
      <c r="F41" s="301">
        <v>1175980094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575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2.2116536035596823E-2</v>
      </c>
      <c r="F45" s="258">
        <f>F35/F31-1</f>
        <v>-6.8179949760218683E-3</v>
      </c>
      <c r="G45" s="297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590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591</v>
      </c>
      <c r="D49" s="233"/>
      <c r="E49" s="300">
        <v>9261.1200000000008</v>
      </c>
      <c r="F49" s="279">
        <v>9261.1200000000008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592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593</v>
      </c>
      <c r="D52" s="231"/>
      <c r="E52" s="303">
        <f>E51*E35</f>
        <v>0</v>
      </c>
      <c r="F52" s="303">
        <f>F51*F35</f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581</v>
      </c>
      <c r="D53" s="238"/>
      <c r="E53" s="267">
        <f>E52/E34</f>
        <v>0</v>
      </c>
      <c r="F53" s="267">
        <f>F52/F34</f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qwSgoYAFvXhZp5PmDGay5iSm1gE=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4y8PRviQaOl9QUmqJ8yQrXae50A=</DigestValue>
    </Reference>
  </SignedInfo>
  <SignatureValue>lp9OhRTyKCXJvq+j/gvBJKVYpWw+1QaD85UXinRfVKo6H9NNIPfnNdK60BEsailgCNNpukv/SGoy
xIWNq+pIafPvtlZJLbS+ELg3HvS3TTI4e3Iw7CfLBTt7unvECrKSGaTNjtPep/KEp1QcfENjEHsP
33zQnWBQt8yd+44Phe0=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RHdGhJBfeLvCeCK4OQIfurPRp4w=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WoL9owVvcHz6mCph9njBnDVteGw=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2024-03-18T06:52:56Z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2024-03-18T06:52:56Z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jRSrN/f9IbwrUu81xduPhiPEdUQ=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9lQcHOldx2+KowIjLmUdl5/UzBk=</DigestValue>
    </Reference>
  </SignedInfo>
  <SignatureValue>a7bw2R10Kjh9IELQiEeowv54q5HQoOR9HLLMrxZ70XOk/BmJqSsigFYWV8cxlGaM5Z5EivB6kd1G
vNrIqaUo7PgJ9BSRBsVT85PH2ku2sEkNVm7iYy5mHccDvXiFcc5gHjZSRKVRhnrPg83sluR+chRy
yAcgViIiwzKIHM6oERs=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RHdGhJBfeLvCeCK4OQIfurPRp4w=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FkuDYrhmP4Z+6oaJCVFEWXt+Qas=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WoL9owVvcHz6mCph9njBnDVteGw=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2024-03-18T09:22:46Z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2024-03-18T09:22:46Z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2023-03-22T02:50:55Z</cp:lastPrinted>
  <dcterms:created xsi:type="dcterms:W3CDTF">2014-09-25T08:23:57Z</dcterms:created>
  <dcterms:modified xsi:type="dcterms:W3CDTF">2024-03-18T02:47:35Z</dcterms:modified>
</cp:coreProperties>
</file>