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1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19" i="27" l="1"/>
  <c r="E30" i="27" l="1"/>
  <c r="E31" i="27"/>
  <c r="F45" i="27" l="1"/>
  <c r="F52" i="27" l="1"/>
  <c r="F53" i="27" s="1"/>
  <c r="F25" i="27" l="1"/>
  <c r="F37" i="27"/>
  <c r="F39" i="27" s="1"/>
  <c r="E52" i="27" l="1"/>
  <c r="E37" i="27" l="1"/>
  <c r="E39" i="27" s="1"/>
  <c r="E53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<sst xmlns="http://schemas.openxmlformats.org/spreadsheetml/2006/main" count="1388" uniqueCount="597">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</sst>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0" fontId="132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7">
      <alignment horizontal="left" vertical="top"/>
    </xf>
    <xf numFmtId="0" fontId="145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4" fontId="89" fillId="0" borderId="37" xfId="65" applyNumberFormat="1" applyFont="1" applyFill="1" applyBorder="1" applyAlignment="1"/>
    <xf numFmtId="165" fontId="48" fillId="0" borderId="0" xfId="64" applyFont="1" applyFill="1"/>
    <xf numFmtId="219" fontId="48" fillId="0" borderId="0" xfId="0" applyNumberFormat="1" applyFont="1"/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66" fontId="11" fillId="0" borderId="70" xfId="0" applyNumberFormat="1" applyFont="1" applyBorder="1" applyAlignment="1">
      <alignment horizontal="right"/>
    </xf>
    <xf numFmtId="166" fontId="11" fillId="0" borderId="70" xfId="499" applyFont="1" applyBorder="1" applyAlignment="1">
      <alignment horizontal="right"/>
    </xf>
    <xf numFmtId="10" fontId="48" fillId="0" borderId="0" xfId="311" applyNumberFormat="1" applyFont="1"/>
    <xf numFmtId="174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66" fontId="172" fillId="0" borderId="70" xfId="499" applyFont="1" applyBorder="1" applyAlignment="1">
      <alignment horizontal="right"/>
    </xf>
    <xf numFmtId="167" fontId="11" fillId="0" borderId="60" xfId="65" applyNumberFormat="1" applyFont="1" applyFill="1" applyBorder="1" applyAlignment="1">
      <alignment horizontal="right"/>
    </xf>
    <xf numFmtId="175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67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4" zoomScale="77" zoomScaleNormal="77" workbookViewId="0">
      <selection activeCell="F51" sqref="F51:F5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2" t="s">
        <v>563</v>
      </c>
      <c r="B1" s="362"/>
      <c r="C1" s="362"/>
      <c r="D1" s="362"/>
      <c r="E1" s="362"/>
      <c r="F1" s="362"/>
    </row>
    <row r="2" spans="1:6" ht="15.75" customHeight="1">
      <c r="A2" s="359" t="s">
        <v>564</v>
      </c>
      <c r="B2" s="359"/>
      <c r="C2" s="359"/>
      <c r="D2" s="359"/>
      <c r="E2" s="359"/>
      <c r="F2" s="359"/>
    </row>
    <row r="3" spans="1:6" ht="19.5" customHeight="1">
      <c r="A3" s="360" t="s">
        <v>584</v>
      </c>
      <c r="B3" s="360"/>
      <c r="C3" s="360"/>
      <c r="D3" s="360"/>
      <c r="E3" s="360"/>
      <c r="F3" s="360"/>
    </row>
    <row r="4" spans="1:6" ht="18" customHeight="1">
      <c r="A4" s="361" t="s">
        <v>565</v>
      </c>
      <c r="B4" s="361"/>
      <c r="C4" s="361"/>
      <c r="D4" s="361"/>
      <c r="E4" s="361"/>
      <c r="F4" s="36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2" t="s">
        <v>566</v>
      </c>
      <c r="B6" s="362"/>
      <c r="C6" s="362"/>
      <c r="D6" s="362"/>
      <c r="E6" s="362"/>
      <c r="F6" s="362"/>
    </row>
    <row r="7" spans="1:6" ht="15.75" customHeight="1">
      <c r="A7" s="362" t="s">
        <v>567</v>
      </c>
      <c r="B7" s="362"/>
      <c r="C7" s="362"/>
      <c r="D7" s="362"/>
      <c r="E7" s="362"/>
      <c r="F7" s="36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75" t="s">
        <v>572</v>
      </c>
      <c r="B18" s="375"/>
      <c r="C18" s="375"/>
      <c r="D18" s="161" t="str">
        <f>"Từ ngày "&amp;TEXT(G18,"dd/mm/yyyy")&amp;" đến "&amp;TEXT(G19,"dd/mm/yyyy")</f>
        <v>Từ ngày 11/03/2024 đến 17/03/2024</v>
      </c>
      <c r="G18" s="175">
        <v>45362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11/03/2024 to 17/03/2024</v>
      </c>
      <c r="G19" s="175">
        <f>G18+6</f>
        <v>45368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45369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41">
        <f>D20</f>
        <v>45369</v>
      </c>
      <c r="E21" s="341"/>
      <c r="F21" s="341"/>
      <c r="G21" s="34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0" t="s">
        <v>531</v>
      </c>
      <c r="B23" s="351"/>
      <c r="C23" s="352" t="s">
        <v>541</v>
      </c>
      <c r="D23" s="351"/>
      <c r="E23" s="182" t="s">
        <v>542</v>
      </c>
      <c r="F23" s="261" t="s">
        <v>560</v>
      </c>
    </row>
    <row r="24" spans="1:11" ht="15.75" customHeight="1">
      <c r="A24" s="353" t="s">
        <v>27</v>
      </c>
      <c r="B24" s="354"/>
      <c r="C24" s="355" t="s">
        <v>330</v>
      </c>
      <c r="D24" s="356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45368</v>
      </c>
      <c r="F25" s="287">
        <f>G18-1</f>
        <v>45361</v>
      </c>
      <c r="G25" s="188"/>
    </row>
    <row r="26" spans="1:11" ht="15.75" customHeight="1">
      <c r="A26" s="376" t="s">
        <v>574</v>
      </c>
      <c r="B26" s="377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73">
        <v>1</v>
      </c>
      <c r="B28" s="374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586</v>
      </c>
      <c r="D30" s="201"/>
      <c r="E30" s="268">
        <f>F34</f>
        <v>71744517016</v>
      </c>
      <c r="F30" s="268">
        <v>71069791714</v>
      </c>
      <c r="G30" s="202"/>
      <c r="I30" s="202"/>
      <c r="J30" s="202"/>
      <c r="K30" s="202"/>
    </row>
    <row r="31" spans="1:11" ht="15.75" customHeight="1">
      <c r="A31" s="348">
        <v>1.2</v>
      </c>
      <c r="B31" s="349"/>
      <c r="C31" s="203" t="s">
        <v>587</v>
      </c>
      <c r="D31" s="204"/>
      <c r="E31" s="295">
        <f>F35</f>
        <v>10872.86</v>
      </c>
      <c r="F31" s="296">
        <v>10947.5</v>
      </c>
      <c r="G31" s="202"/>
      <c r="I31" s="202"/>
      <c r="J31" s="202"/>
      <c r="K31" s="202"/>
    </row>
    <row r="32" spans="1:11" ht="15.75" customHeight="1">
      <c r="A32" s="373">
        <v>2</v>
      </c>
      <c r="B32" s="374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588</v>
      </c>
      <c r="D34" s="201"/>
      <c r="E34" s="298">
        <v>74003621543</v>
      </c>
      <c r="F34" s="268">
        <v>71744517016</v>
      </c>
      <c r="G34" s="202"/>
      <c r="I34" s="202"/>
      <c r="J34" s="202"/>
      <c r="K34" s="202"/>
    </row>
    <row r="35" spans="1:11" ht="15.75" customHeight="1">
      <c r="A35" s="348">
        <v>2.2000000000000002</v>
      </c>
      <c r="B35" s="349"/>
      <c r="C35" s="207" t="s">
        <v>589</v>
      </c>
      <c r="D35" s="199"/>
      <c r="E35" s="299">
        <v>11113.33</v>
      </c>
      <c r="F35" s="269">
        <v>10872.86</v>
      </c>
      <c r="G35" s="202"/>
      <c r="I35" s="202"/>
      <c r="J35" s="202"/>
      <c r="K35" s="202"/>
    </row>
    <row r="36" spans="1:11" ht="15.75" customHeight="1">
      <c r="A36" s="363">
        <v>3</v>
      </c>
      <c r="B36" s="364"/>
      <c r="C36" s="208" t="s">
        <v>577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4">
        <f>E34-E30</f>
        <v>2259104527</v>
      </c>
      <c r="F37" s="301">
        <f>F34-F30</f>
        <v>674725302</v>
      </c>
      <c r="G37" s="202"/>
      <c r="I37" s="202"/>
      <c r="J37" s="202"/>
      <c r="K37" s="202"/>
    </row>
    <row r="38" spans="1:11" ht="15.75" customHeight="1">
      <c r="A38" s="365">
        <v>3.1</v>
      </c>
      <c r="B38" s="36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1602762224</v>
      </c>
      <c r="F39" s="301">
        <f>F37-F41</f>
        <v>-501254792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585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1">
        <v>656342303</v>
      </c>
      <c r="F41" s="301">
        <v>1175980094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575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2.2116536035596823E-2</v>
      </c>
      <c r="F45" s="258">
        <f>F35/F31-1</f>
        <v>-6.8179949760218683E-3</v>
      </c>
      <c r="G45" s="297"/>
      <c r="I45" s="202"/>
      <c r="J45" s="202"/>
      <c r="K45" s="202"/>
    </row>
    <row r="46" spans="1:11" ht="15.75" customHeight="1">
      <c r="A46" s="367">
        <v>5</v>
      </c>
      <c r="B46" s="368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71">
        <v>5.0999999999999996</v>
      </c>
      <c r="B48" s="372"/>
      <c r="C48" s="231" t="s">
        <v>590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71">
        <v>5.2</v>
      </c>
      <c r="B49" s="372"/>
      <c r="C49" s="232" t="s">
        <v>591</v>
      </c>
      <c r="D49" s="233"/>
      <c r="E49" s="300">
        <v>9261.1200000000008</v>
      </c>
      <c r="F49" s="279">
        <v>9261.1200000000008</v>
      </c>
      <c r="G49" s="202"/>
      <c r="I49" s="202"/>
      <c r="J49" s="202"/>
      <c r="K49" s="202"/>
    </row>
    <row r="50" spans="1:11" ht="15.75" customHeight="1">
      <c r="A50" s="369">
        <v>6</v>
      </c>
      <c r="B50" s="370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592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71">
        <v>6.2</v>
      </c>
      <c r="B52" s="372"/>
      <c r="C52" s="200" t="s">
        <v>593</v>
      </c>
      <c r="D52" s="231"/>
      <c r="E52" s="303">
        <f>E51*E35</f>
        <v>0</v>
      </c>
      <c r="F52" s="303">
        <f>F51*F35</f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581</v>
      </c>
      <c r="D53" s="238"/>
      <c r="E53" s="267">
        <f>E52/E34</f>
        <v>0</v>
      </c>
      <c r="F53" s="267">
        <f>F52/F34</f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42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4"/>
      <c r="F63" s="344"/>
    </row>
    <row r="64" spans="1:11" ht="14.25" customHeight="1">
      <c r="A64" s="246"/>
      <c r="B64" s="246"/>
      <c r="C64" s="247"/>
      <c r="D64" s="172"/>
      <c r="E64" s="345"/>
      <c r="F64" s="345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qwSgoYAFvXhZp5PmDGay5iSm1gE=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4y8PRviQaOl9QUmqJ8yQrXae50A=</DigestValue>
    </Reference>
  </SignedInfo>
  <SignatureValue>lp9OhRTyKCXJvq+j/gvBJKVYpWw+1QaD85UXinRfVKo6H9NNIPfnNdK60BEsailgCNNpukv/SGoy
xIWNq+pIafPvtlZJLbS+ELg3HvS3TTI4e3Iw7CfLBTt7unvECrKSGaTNjtPep/KEp1QcfENjEHsP
33zQnWBQt8yd+44Phe0=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SF3nXL/t4vt+cg7BZS8n/HnBK0k=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RHdGhJBfeLvCeCK4OQIfurPRp4w=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WoL9owVvcHz6mCph9njBnDVteGw=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2024-03-18T06:52:56Z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2024-03-18T06:52:56Z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jRSrN/f9IbwrUu81xduPhiPEdUQ=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9lQcHOldx2+KowIjLmUdl5/UzBk=</DigestValue>
    </Reference>
  </SignedInfo>
  <SignatureValue>a7bw2R10Kjh9IELQiEeowv54q5HQoOR9HLLMrxZ70XOk/BmJqSsigFYWV8cxlGaM5Z5EivB6kd1G
vNrIqaUo7PgJ9BSRBsVT85PH2ku2sEkNVm7iYy5mHccDvXiFcc5gHjZSRKVRhnrPg83sluR+chRy
yAcgViIiwzKIHM6oERs=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q9TRXhjjO24n1uOMq/RnK63S0jM=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SF3nXL/t4vt+cg7BZS8n/HnBK0k=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RHdGhJBfeLvCeCK4OQIfurPRp4w=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FkuDYrhmP4Z+6oaJCVFEWXt+Qas=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8kQzaKJhTXL20kQuLby2uq1O+hw=</DigestValue>
      </Reference>
      <Reference URI="/xl/worksheets/sheet6.xml?ContentType=application/vnd.openxmlformats-officedocument.spreadsheetml.worksheet+xml">
        <DigestMethod Algorithm="http://www.w3.org/2000/09/xmldsig#sha1"/>
        <DigestValue>WoL9owVvcHz6mCph9njBnDVteGw=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2024-03-18T09:22:46Z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2024-03-18T09:22:46Z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2023-03-22T02:50:55Z</cp:lastPrinted>
  <dcterms:created xsi:type="dcterms:W3CDTF">2014-09-25T08:23:57Z</dcterms:created>
  <dcterms:modified xsi:type="dcterms:W3CDTF">2024-03-18T02:47:35Z</dcterms:modified>
</cp:coreProperties>
</file>