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37" i="27"/>
  <c r="F39" i="27" s="1"/>
  <c r="F52" i="27" l="1"/>
  <c r="F53" i="27" s="1"/>
  <c r="E52" i="27"/>
  <c r="E53" i="27" s="1"/>
  <c r="E37" i="27" l="1"/>
  <c r="E39" i="27" s="1"/>
  <c r="F25" i="27" l="1"/>
  <c r="E45" i="27" l="1"/>
  <c r="D20" i="27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<sst xmlns="http://schemas.openxmlformats.org/spreadsheetml/2006/main" count="1388" uniqueCount="597">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</sst>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5" t="s">
        <v>50</v>
      </c>
      <c r="B2" s="326"/>
      <c r="C2" s="326"/>
      <c r="D2" s="326"/>
      <c r="E2" s="326"/>
      <c r="F2" s="32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7" t="s">
        <v>51</v>
      </c>
      <c r="D3" s="327"/>
      <c r="E3" s="327"/>
      <c r="F3" s="327"/>
      <c r="G3" s="327"/>
      <c r="H3" s="327"/>
      <c r="I3" s="327"/>
      <c r="J3" s="327"/>
      <c r="K3" s="327"/>
      <c r="L3" s="327"/>
      <c r="M3" s="309" t="s">
        <v>23</v>
      </c>
      <c r="N3" s="317"/>
      <c r="O3" s="318" t="s">
        <v>24</v>
      </c>
      <c r="P3" s="319"/>
      <c r="Q3" s="309" t="s">
        <v>5</v>
      </c>
      <c r="R3" s="309"/>
      <c r="S3" s="317"/>
      <c r="T3" s="320"/>
      <c r="U3" s="311" t="s">
        <v>26</v>
      </c>
      <c r="V3" s="312"/>
      <c r="W3" s="313" t="s">
        <v>25</v>
      </c>
    </row>
    <row r="4" spans="1:23" ht="12.75" customHeight="1">
      <c r="A4" s="317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21" t="s">
        <v>52</v>
      </c>
      <c r="I4" s="309" t="s">
        <v>34</v>
      </c>
      <c r="J4" s="320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21" t="s">
        <v>36</v>
      </c>
      <c r="V4" s="309" t="s">
        <v>39</v>
      </c>
      <c r="W4" s="314"/>
    </row>
    <row r="5" spans="1:23">
      <c r="A5" s="320"/>
      <c r="B5" s="320"/>
      <c r="C5" s="320"/>
      <c r="D5" s="320"/>
      <c r="E5" s="320"/>
      <c r="F5" s="320"/>
      <c r="G5" s="320"/>
      <c r="H5" s="322"/>
      <c r="I5" s="106" t="s">
        <v>40</v>
      </c>
      <c r="J5" s="106" t="s">
        <v>41</v>
      </c>
      <c r="K5" s="320"/>
      <c r="L5" s="320"/>
      <c r="M5" s="320"/>
      <c r="N5" s="320"/>
      <c r="O5" s="320"/>
      <c r="P5" s="320"/>
      <c r="Q5" s="316"/>
      <c r="R5" s="316"/>
      <c r="S5" s="320"/>
      <c r="T5" s="316"/>
      <c r="U5" s="322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3" t="s">
        <v>5</v>
      </c>
      <c r="B179" s="32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4">
        <v>41948</v>
      </c>
      <c r="C4" s="334"/>
      <c r="D4" s="33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4">
        <v>41949</v>
      </c>
      <c r="C5" s="334"/>
      <c r="D5" s="33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4" t="s">
        <v>226</v>
      </c>
      <c r="C9" s="334"/>
      <c r="D9" s="33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4"/>
      <c r="C21" s="334"/>
      <c r="D21" s="33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5" t="s">
        <v>241</v>
      </c>
      <c r="F23" s="335"/>
      <c r="G23" s="33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4" zoomScale="75" zoomScaleNormal="75" workbookViewId="0">
      <selection activeCell="F51" sqref="F5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9" t="s">
        <v>563</v>
      </c>
      <c r="B1" s="359"/>
      <c r="C1" s="359"/>
      <c r="D1" s="359"/>
      <c r="E1" s="359"/>
      <c r="F1" s="359"/>
    </row>
    <row r="2" spans="1:6" ht="15.75" customHeight="1">
      <c r="A2" s="356" t="s">
        <v>564</v>
      </c>
      <c r="B2" s="356"/>
      <c r="C2" s="356"/>
      <c r="D2" s="356"/>
      <c r="E2" s="356"/>
      <c r="F2" s="356"/>
    </row>
    <row r="3" spans="1:6" ht="19.5" customHeight="1">
      <c r="A3" s="357" t="s">
        <v>584</v>
      </c>
      <c r="B3" s="357"/>
      <c r="C3" s="357"/>
      <c r="D3" s="357"/>
      <c r="E3" s="357"/>
      <c r="F3" s="357"/>
    </row>
    <row r="4" spans="1:6" ht="18" customHeight="1">
      <c r="A4" s="358" t="s">
        <v>565</v>
      </c>
      <c r="B4" s="358"/>
      <c r="C4" s="358"/>
      <c r="D4" s="358"/>
      <c r="E4" s="358"/>
      <c r="F4" s="35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9" t="s">
        <v>566</v>
      </c>
      <c r="B6" s="359"/>
      <c r="C6" s="359"/>
      <c r="D6" s="359"/>
      <c r="E6" s="359"/>
      <c r="F6" s="359"/>
    </row>
    <row r="7" spans="1:6" ht="15.75" customHeight="1">
      <c r="A7" s="359" t="s">
        <v>567</v>
      </c>
      <c r="B7" s="359"/>
      <c r="C7" s="359"/>
      <c r="D7" s="359"/>
      <c r="E7" s="359"/>
      <c r="F7" s="35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1" t="s">
        <v>572</v>
      </c>
      <c r="B18" s="381"/>
      <c r="C18" s="381"/>
      <c r="D18" s="161" t="str">
        <f>"Từ ngày "&amp;TEXT(G18,"dd/mm/yyyy")&amp;" đến "&amp;TEXT(G19,"dd/mm/yyyy")</f>
        <v>Từ ngày 26/02/2024 đến 03/03/2024</v>
      </c>
      <c r="G18" s="176">
        <v>45348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26/02/2024 to 03/03/2024</v>
      </c>
      <c r="G19" s="176">
        <f>G18+6</f>
        <v>45354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45355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9">
        <f>D20</f>
        <v>45355</v>
      </c>
      <c r="E21" s="369"/>
      <c r="F21" s="369"/>
      <c r="G21" s="36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0" t="s">
        <v>531</v>
      </c>
      <c r="B23" s="361"/>
      <c r="C23" s="362" t="s">
        <v>541</v>
      </c>
      <c r="D23" s="361"/>
      <c r="E23" s="184" t="s">
        <v>542</v>
      </c>
      <c r="F23" s="272" t="s">
        <v>560</v>
      </c>
      <c r="H23" s="179"/>
      <c r="K23" s="185"/>
    </row>
    <row r="24" spans="1:11" ht="15.75" customHeight="1">
      <c r="A24" s="363" t="s">
        <v>27</v>
      </c>
      <c r="B24" s="364"/>
      <c r="C24" s="365" t="s">
        <v>330</v>
      </c>
      <c r="D24" s="36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45354</v>
      </c>
      <c r="F25" s="191">
        <f>+G18-1</f>
        <v>45347</v>
      </c>
      <c r="G25" s="192"/>
      <c r="H25" s="179"/>
      <c r="K25" s="185"/>
    </row>
    <row r="26" spans="1:11" ht="15.75" customHeight="1">
      <c r="A26" s="354" t="s">
        <v>574</v>
      </c>
      <c r="B26" s="355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2">
        <v>1</v>
      </c>
      <c r="B28" s="353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7">
        <v>1.1000000000000001</v>
      </c>
      <c r="B30" s="368"/>
      <c r="C30" s="208" t="s">
        <v>586</v>
      </c>
      <c r="D30" s="209"/>
      <c r="E30" s="163">
        <f>F34</f>
        <v>108020586957</v>
      </c>
      <c r="F30" s="282">
        <v>103619924243</v>
      </c>
      <c r="G30" s="210"/>
      <c r="H30" s="211"/>
      <c r="I30" s="210"/>
      <c r="J30" s="210"/>
      <c r="K30" s="185"/>
    </row>
    <row r="31" spans="1:11" ht="15.75" customHeight="1">
      <c r="A31" s="350">
        <v>1.2</v>
      </c>
      <c r="B31" s="351"/>
      <c r="C31" s="212" t="s">
        <v>587</v>
      </c>
      <c r="D31" s="213"/>
      <c r="E31" s="261">
        <f>F35</f>
        <v>12238.81</v>
      </c>
      <c r="F31" s="283">
        <v>12393.63</v>
      </c>
      <c r="G31" s="210"/>
      <c r="H31" s="211"/>
      <c r="I31" s="210"/>
      <c r="J31" s="210"/>
      <c r="K31" s="185"/>
    </row>
    <row r="32" spans="1:11" ht="15.75" customHeight="1">
      <c r="A32" s="352">
        <v>2</v>
      </c>
      <c r="B32" s="353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7">
        <v>2.1</v>
      </c>
      <c r="B34" s="368"/>
      <c r="C34" s="208" t="s">
        <v>588</v>
      </c>
      <c r="D34" s="209"/>
      <c r="E34" s="304">
        <v>117953869918</v>
      </c>
      <c r="F34" s="282">
        <v>108020586957</v>
      </c>
      <c r="G34" s="210"/>
      <c r="H34" s="211"/>
      <c r="I34" s="210"/>
      <c r="J34" s="210"/>
      <c r="K34" s="216"/>
    </row>
    <row r="35" spans="1:11" ht="15.75" customHeight="1">
      <c r="A35" s="350">
        <v>2.2000000000000002</v>
      </c>
      <c r="B35" s="351"/>
      <c r="C35" s="217" t="s">
        <v>589</v>
      </c>
      <c r="D35" s="207"/>
      <c r="E35" s="305">
        <v>12707.77</v>
      </c>
      <c r="F35" s="283">
        <v>12238.81</v>
      </c>
      <c r="G35" s="210"/>
      <c r="H35" s="211"/>
      <c r="I35" s="210"/>
      <c r="J35" s="210"/>
    </row>
    <row r="36" spans="1:11" ht="15.75" customHeight="1">
      <c r="A36" s="370">
        <v>3</v>
      </c>
      <c r="B36" s="371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9933282961</v>
      </c>
      <c r="F37" s="275">
        <f>F34-F30</f>
        <v>4400662714</v>
      </c>
      <c r="G37" s="210"/>
      <c r="H37" s="211"/>
      <c r="I37" s="210"/>
      <c r="J37" s="210"/>
    </row>
    <row r="38" spans="1:11" ht="15.75" customHeight="1">
      <c r="A38" s="372">
        <v>3.1</v>
      </c>
      <c r="B38" s="373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4242987609</v>
      </c>
      <c r="F39" s="265">
        <f>F37-F41</f>
        <v>-1377891916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5690295352</v>
      </c>
      <c r="F41" s="287">
        <v>5778554630</v>
      </c>
      <c r="G41" s="210"/>
      <c r="H41" s="30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70">
        <v>4</v>
      </c>
      <c r="B44" s="374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3.8317450797912711E-2</v>
      </c>
      <c r="F45" s="269">
        <f>F35/F31-1</f>
        <v>-1.2491901081442602E-2</v>
      </c>
      <c r="G45" s="200"/>
      <c r="H45" s="211"/>
      <c r="I45" s="210"/>
      <c r="J45" s="210"/>
    </row>
    <row r="46" spans="1:11" ht="15.75" customHeight="1">
      <c r="A46" s="370">
        <v>5</v>
      </c>
      <c r="B46" s="374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79">
        <v>5.0999999999999996</v>
      </c>
      <c r="B48" s="380"/>
      <c r="C48" s="241" t="s">
        <v>590</v>
      </c>
      <c r="D48" s="209"/>
      <c r="E48" s="308">
        <v>12707.77</v>
      </c>
      <c r="F48" s="293">
        <v>12459.55</v>
      </c>
      <c r="G48" s="210"/>
      <c r="H48" s="211"/>
      <c r="I48" s="210"/>
      <c r="J48" s="210"/>
    </row>
    <row r="49" spans="1:10" ht="15.75" customHeight="1">
      <c r="A49" s="379">
        <v>5.2</v>
      </c>
      <c r="B49" s="380"/>
      <c r="C49" s="242" t="s">
        <v>591</v>
      </c>
      <c r="D49" s="243"/>
      <c r="E49" s="308">
        <v>9583.36</v>
      </c>
      <c r="F49" s="294">
        <v>9513.32</v>
      </c>
      <c r="G49" s="210"/>
      <c r="H49" s="211"/>
      <c r="I49" s="210"/>
      <c r="J49" s="210"/>
    </row>
    <row r="50" spans="1:10" ht="15.75" customHeight="1">
      <c r="A50" s="377">
        <v>6</v>
      </c>
      <c r="B50" s="378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9">
        <v>6.1</v>
      </c>
      <c r="B51" s="380">
        <v>6.1</v>
      </c>
      <c r="C51" s="246" t="s">
        <v>592</v>
      </c>
      <c r="D51" s="247"/>
      <c r="E51" s="307">
        <v>51205.66</v>
      </c>
      <c r="F51" s="300">
        <v>28739.75</v>
      </c>
      <c r="G51" s="299"/>
      <c r="H51" s="211"/>
      <c r="I51" s="210"/>
      <c r="J51" s="210"/>
    </row>
    <row r="52" spans="1:10" ht="15.75" customHeight="1">
      <c r="A52" s="379">
        <v>6.2</v>
      </c>
      <c r="B52" s="380"/>
      <c r="C52" s="208" t="s">
        <v>593</v>
      </c>
      <c r="D52" s="241"/>
      <c r="E52" s="280">
        <f>E51*E35</f>
        <v>650709749.97820008</v>
      </c>
      <c r="F52" s="280">
        <f>F51*F35</f>
        <v>351740339.69749999</v>
      </c>
      <c r="G52" s="298"/>
      <c r="H52" s="211"/>
      <c r="I52" s="210"/>
      <c r="J52" s="210"/>
    </row>
    <row r="53" spans="1:10" ht="15.75" customHeight="1" thickBot="1">
      <c r="A53" s="375">
        <v>6.2</v>
      </c>
      <c r="B53" s="376">
        <v>6.3</v>
      </c>
      <c r="C53" s="248" t="s">
        <v>581</v>
      </c>
      <c r="D53" s="248"/>
      <c r="E53" s="281">
        <f>E52/E34</f>
        <v>5.5166460450222195E-3</v>
      </c>
      <c r="F53" s="281">
        <f>F52/F34</f>
        <v>3.2562342939084199E-3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44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6"/>
      <c r="F63" s="346"/>
    </row>
    <row r="64" spans="1:10" ht="14.25" customHeight="1">
      <c r="A64" s="256"/>
      <c r="B64" s="256"/>
      <c r="C64" s="257"/>
      <c r="D64" s="173"/>
      <c r="E64" s="347"/>
      <c r="F64" s="347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vkT38hNBUd0yN28xOV7Ckik80Ng=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DqzjVCyGMZgQC8b6GEBDnmCJFiA=</DigestValue>
    </Reference>
  </SignedInfo>
  <SignatureValue>sLOoeIt10aO3FchLaoDJeoEpenY6ITlnANoHkmnSVhvvnuxjz/bUb5oUobOONunfr1zIQLxKQzyb
5sJ1dZXCRxtj5DsKlAyrEQjnGqYwKeeDBpUFl8BIfB1pmfEuV75hQHaMXCCi83dreHNVrSoqNY7H
1JEPf5Ii4QCkfft8nf8=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bjJPRwOa4ttVBj6WthQ6JbmZgTE=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2024-03-04T07:52:35Z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2024-03-04T07:52:35Z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qsYU3ydR/VvH6Yh2XycjYXTpHT0=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Wg8R1AsfnV4NMQYkolDUciu7lgA=</DigestValue>
    </Reference>
  </SignedInfo>
  <SignatureValue>dcAybLN83n9YuqAj+cFy9Hspn/zjRbk4IJ+/acLsYvViss082+z1QYyDYBP2oVDVUJ5Gh0pV/ViR
DE8Yqb1TBOh9JvIjAUzhUW5X8EW8LzkhJhPv2tHE/guXr3NRH9i0NFeLY7kariGia62npR7IWdLI
8gk5U3wNYACjyNhIXvs=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LGZStw/VJYY7fQbCAQkMfPI0srY=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5xJKyVMzv+siuEb3+hK/v4Y8noo=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bjJPRwOa4ttVBj6WthQ6JbmZgTE=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2024-03-04T11:28:35Z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2024-03-04T11:28:35Z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2024-03-04T04:07:07Z</dcterms:modified>
</cp:coreProperties>
</file>