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D19" i="27" l="1"/>
  <c r="D18" i="27"/>
  <c r="F52" i="27" l="1"/>
  <c r="F53" i="27" s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<sst xmlns="http://schemas.openxmlformats.org/spreadsheetml/2006/main" count="1388" uniqueCount="597">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</sst>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11" fillId="0" borderId="19" xfId="64" applyFont="1" applyFill="1" applyBorder="1" applyAlignment="1">
      <alignment horizontal="right"/>
    </xf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224" fontId="173" fillId="0" borderId="70" xfId="499" applyNumberFormat="1" applyFont="1" applyBorder="1" applyAlignment="1">
      <alignment horizontal="right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D30" zoomScale="87" zoomScaleNormal="87" workbookViewId="0">
      <selection activeCell="G27" sqref="G27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6" t="s">
        <v>563</v>
      </c>
      <c r="B1" s="336"/>
      <c r="C1" s="336"/>
      <c r="D1" s="336"/>
      <c r="E1" s="336"/>
      <c r="F1" s="336"/>
    </row>
    <row r="2" spans="1:6" ht="15.75" customHeight="1">
      <c r="A2" s="360" t="s">
        <v>564</v>
      </c>
      <c r="B2" s="360"/>
      <c r="C2" s="360"/>
      <c r="D2" s="360"/>
      <c r="E2" s="360"/>
      <c r="F2" s="360"/>
    </row>
    <row r="3" spans="1:6" ht="19.5" customHeight="1">
      <c r="A3" s="361" t="s">
        <v>584</v>
      </c>
      <c r="B3" s="361"/>
      <c r="C3" s="361"/>
      <c r="D3" s="361"/>
      <c r="E3" s="361"/>
      <c r="F3" s="361"/>
    </row>
    <row r="4" spans="1:6" ht="18" customHeight="1">
      <c r="A4" s="362" t="s">
        <v>565</v>
      </c>
      <c r="B4" s="362"/>
      <c r="C4" s="362"/>
      <c r="D4" s="362"/>
      <c r="E4" s="362"/>
      <c r="F4" s="362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6" t="s">
        <v>566</v>
      </c>
      <c r="B6" s="336"/>
      <c r="C6" s="336"/>
      <c r="D6" s="336"/>
      <c r="E6" s="336"/>
      <c r="F6" s="336"/>
    </row>
    <row r="7" spans="1:6" ht="15.75" customHeight="1">
      <c r="A7" s="336" t="s">
        <v>567</v>
      </c>
      <c r="B7" s="336"/>
      <c r="C7" s="336"/>
      <c r="D7" s="336"/>
      <c r="E7" s="336"/>
      <c r="F7" s="336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5" t="s">
        <v>572</v>
      </c>
      <c r="B18" s="355"/>
      <c r="C18" s="355"/>
      <c r="D18" s="161" t="str">
        <f>"Từ ngày "&amp;TEXT(G18,"dd/mm/yyyy")&amp;" đến "&amp;TEXT(G19,"dd/mm/yyyy")</f>
        <v>Từ ngày 29/01/2024 đến 04/02/2024</v>
      </c>
      <c r="G18" s="176">
        <v>45320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29/01/2024 to 04/02/2024</v>
      </c>
      <c r="G19" s="176">
        <v>45326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45327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45327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3" t="s">
        <v>531</v>
      </c>
      <c r="B23" s="364"/>
      <c r="C23" s="365" t="s">
        <v>541</v>
      </c>
      <c r="D23" s="364"/>
      <c r="E23" s="184" t="s">
        <v>542</v>
      </c>
      <c r="F23" s="270" t="s">
        <v>560</v>
      </c>
      <c r="H23" s="179"/>
      <c r="K23" s="185"/>
    </row>
    <row r="24" spans="1:11" ht="15.75" customHeight="1">
      <c r="A24" s="366" t="s">
        <v>27</v>
      </c>
      <c r="B24" s="367"/>
      <c r="C24" s="368" t="s">
        <v>330</v>
      </c>
      <c r="D24" s="369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45326</v>
      </c>
      <c r="F25" s="190">
        <f>G18-1</f>
        <v>45319</v>
      </c>
      <c r="G25" s="191"/>
      <c r="H25" s="179"/>
      <c r="K25" s="185"/>
    </row>
    <row r="26" spans="1:11" ht="15.75" customHeight="1">
      <c r="A26" s="358" t="s">
        <v>574</v>
      </c>
      <c r="B26" s="359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1"/>
      <c r="F27" s="274"/>
      <c r="H27" s="199"/>
      <c r="K27" s="194"/>
    </row>
    <row r="28" spans="1:11" ht="15.75" customHeight="1">
      <c r="A28" s="351">
        <v>1</v>
      </c>
      <c r="B28" s="352"/>
      <c r="C28" s="200" t="s">
        <v>546</v>
      </c>
      <c r="D28" s="201"/>
      <c r="E28" s="292"/>
      <c r="F28" s="293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3">
        <v>1.1000000000000001</v>
      </c>
      <c r="B30" s="354"/>
      <c r="C30" s="207" t="s">
        <v>586</v>
      </c>
      <c r="D30" s="208"/>
      <c r="E30" s="163">
        <f>F34</f>
        <v>77978506780</v>
      </c>
      <c r="F30" s="279">
        <v>77299874596</v>
      </c>
      <c r="G30" s="209"/>
      <c r="H30" s="210"/>
      <c r="I30" s="209"/>
      <c r="J30" s="209"/>
      <c r="K30" s="185"/>
    </row>
    <row r="31" spans="1:11" ht="15.75" customHeight="1">
      <c r="A31" s="356">
        <v>1.2</v>
      </c>
      <c r="B31" s="357"/>
      <c r="C31" s="211" t="s">
        <v>587</v>
      </c>
      <c r="D31" s="212"/>
      <c r="E31" s="260">
        <f>F35</f>
        <v>12898.72</v>
      </c>
      <c r="F31" s="280">
        <v>12813.83</v>
      </c>
      <c r="G31" s="209"/>
      <c r="H31" s="210"/>
      <c r="I31" s="209"/>
      <c r="J31" s="209"/>
      <c r="K31" s="185"/>
    </row>
    <row r="32" spans="1:11" ht="15.75" customHeight="1">
      <c r="A32" s="351">
        <v>2</v>
      </c>
      <c r="B32" s="352"/>
      <c r="C32" s="200" t="s">
        <v>548</v>
      </c>
      <c r="D32" s="201"/>
      <c r="E32" s="261"/>
      <c r="F32" s="281"/>
      <c r="G32" s="209"/>
      <c r="H32" s="30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2"/>
      <c r="G33" s="209"/>
      <c r="H33" s="210"/>
      <c r="I33" s="209"/>
      <c r="J33" s="209"/>
      <c r="K33" s="185"/>
    </row>
    <row r="34" spans="1:11" ht="15.75" customHeight="1">
      <c r="A34" s="353">
        <v>2.1</v>
      </c>
      <c r="B34" s="354"/>
      <c r="C34" s="207" t="s">
        <v>588</v>
      </c>
      <c r="D34" s="208"/>
      <c r="E34" s="298">
        <v>77857510046</v>
      </c>
      <c r="F34" s="279">
        <v>77978506780</v>
      </c>
      <c r="G34" s="209"/>
      <c r="H34" s="210"/>
      <c r="I34" s="209"/>
      <c r="J34" s="209"/>
      <c r="K34" s="215"/>
    </row>
    <row r="35" spans="1:11" ht="15.75" customHeight="1">
      <c r="A35" s="356">
        <v>2.2000000000000002</v>
      </c>
      <c r="B35" s="357"/>
      <c r="C35" s="216" t="s">
        <v>589</v>
      </c>
      <c r="D35" s="206"/>
      <c r="E35" s="299">
        <v>12799.22</v>
      </c>
      <c r="F35" s="280">
        <v>12898.72</v>
      </c>
      <c r="G35" s="209"/>
      <c r="H35" s="210"/>
      <c r="I35" s="209"/>
      <c r="J35" s="209"/>
    </row>
    <row r="36" spans="1:11" ht="15.75" customHeight="1">
      <c r="A36" s="338">
        <v>3</v>
      </c>
      <c r="B36" s="339"/>
      <c r="C36" s="217" t="s">
        <v>577</v>
      </c>
      <c r="D36" s="218"/>
      <c r="E36" s="279"/>
      <c r="F36" s="283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6">
        <f>E34-E30</f>
        <v>-120996734</v>
      </c>
      <c r="F37" s="296">
        <f>F34-F30</f>
        <v>678632184</v>
      </c>
      <c r="G37" s="209"/>
      <c r="H37" s="210"/>
      <c r="I37" s="209"/>
      <c r="J37" s="209"/>
    </row>
    <row r="38" spans="1:11" ht="15.75" customHeight="1">
      <c r="A38" s="340">
        <v>3.1</v>
      </c>
      <c r="B38" s="341"/>
      <c r="C38" s="223" t="s">
        <v>550</v>
      </c>
      <c r="D38" s="224"/>
      <c r="E38" s="279"/>
      <c r="F38" s="283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6">
        <f>E37-E41</f>
        <v>-601368337</v>
      </c>
      <c r="F39" s="296">
        <f>F37-F41</f>
        <v>513110164</v>
      </c>
      <c r="G39" s="209"/>
      <c r="H39" s="210"/>
      <c r="I39" s="209"/>
      <c r="J39" s="209"/>
    </row>
    <row r="40" spans="1:11" ht="15.75" customHeight="1">
      <c r="A40" s="342">
        <v>3.2</v>
      </c>
      <c r="B40" s="343"/>
      <c r="C40" s="228" t="s">
        <v>585</v>
      </c>
      <c r="D40" s="229"/>
      <c r="E40" s="263"/>
      <c r="F40" s="284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8">
        <v>480371603</v>
      </c>
      <c r="F41" s="296">
        <v>165522020</v>
      </c>
      <c r="G41" s="209"/>
      <c r="H41" s="210"/>
      <c r="I41" s="209"/>
      <c r="J41" s="209"/>
    </row>
    <row r="42" spans="1:11" ht="15.75" customHeight="1">
      <c r="A42" s="342">
        <v>3.3</v>
      </c>
      <c r="B42" s="343"/>
      <c r="C42" s="223" t="s">
        <v>552</v>
      </c>
      <c r="D42" s="224"/>
      <c r="E42" s="264"/>
      <c r="F42" s="285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6"/>
      <c r="G43" s="209"/>
      <c r="H43" s="210"/>
      <c r="I43" s="209"/>
      <c r="J43" s="209"/>
    </row>
    <row r="44" spans="1:11" ht="15.75" customHeight="1">
      <c r="A44" s="338">
        <v>4</v>
      </c>
      <c r="B44" s="344">
        <v>4</v>
      </c>
      <c r="C44" s="233" t="s">
        <v>575</v>
      </c>
      <c r="D44" s="224"/>
      <c r="E44" s="266"/>
      <c r="F44" s="287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-7.713943709143245E-3</v>
      </c>
      <c r="F45" s="267">
        <f>F35/F31-1</f>
        <v>6.6248732814466749E-3</v>
      </c>
      <c r="G45" s="209"/>
      <c r="H45" s="210"/>
      <c r="I45" s="209"/>
      <c r="J45" s="209"/>
    </row>
    <row r="46" spans="1:11" ht="15.75" customHeight="1">
      <c r="A46" s="338">
        <v>5</v>
      </c>
      <c r="B46" s="344"/>
      <c r="C46" s="236" t="s">
        <v>554</v>
      </c>
      <c r="D46" s="237"/>
      <c r="E46" s="268"/>
      <c r="F46" s="288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9"/>
      <c r="G47" s="209"/>
      <c r="H47" s="210"/>
      <c r="I47" s="209"/>
      <c r="J47" s="209"/>
    </row>
    <row r="48" spans="1:11" ht="15.75" customHeight="1">
      <c r="A48" s="349">
        <v>5.0999999999999996</v>
      </c>
      <c r="B48" s="350"/>
      <c r="C48" s="240" t="s">
        <v>590</v>
      </c>
      <c r="D48" s="208"/>
      <c r="E48" s="297">
        <v>13940.6</v>
      </c>
      <c r="F48" s="290">
        <v>13940.6</v>
      </c>
      <c r="G48" s="209"/>
      <c r="H48" s="210"/>
      <c r="I48" s="209"/>
      <c r="J48" s="209"/>
    </row>
    <row r="49" spans="1:10" ht="15.75" customHeight="1">
      <c r="A49" s="349">
        <v>5.2</v>
      </c>
      <c r="B49" s="350"/>
      <c r="C49" s="241" t="s">
        <v>591</v>
      </c>
      <c r="D49" s="242"/>
      <c r="E49" s="297">
        <v>10562.75</v>
      </c>
      <c r="F49" s="290">
        <v>10562.75</v>
      </c>
      <c r="G49" s="209"/>
      <c r="H49" s="210"/>
      <c r="I49" s="209"/>
      <c r="J49" s="209"/>
    </row>
    <row r="50" spans="1:10" ht="15.75" customHeight="1">
      <c r="A50" s="347">
        <v>6</v>
      </c>
      <c r="B50" s="348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49">
        <v>6.1</v>
      </c>
      <c r="B51" s="350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49">
        <v>6.2</v>
      </c>
      <c r="B52" s="350"/>
      <c r="C52" s="207" t="s">
        <v>593</v>
      </c>
      <c r="D52" s="240"/>
      <c r="E52" s="294">
        <f>E51*E35</f>
        <v>29799399.988399997</v>
      </c>
      <c r="F52" s="294">
        <f>F51*F35</f>
        <v>30031057.878399994</v>
      </c>
      <c r="G52" s="209"/>
      <c r="H52" s="210"/>
      <c r="I52" s="209"/>
      <c r="J52" s="209"/>
    </row>
    <row r="53" spans="1:10" ht="15.75" customHeight="1" thickBot="1">
      <c r="A53" s="345">
        <v>6.2</v>
      </c>
      <c r="B53" s="346">
        <v>6.3</v>
      </c>
      <c r="C53" s="247" t="s">
        <v>581</v>
      </c>
      <c r="D53" s="247"/>
      <c r="E53" s="278">
        <f>E52/E34</f>
        <v>3.8274278192038032E-4</v>
      </c>
      <c r="F53" s="278">
        <f>F52/F34</f>
        <v>3.8511968385245341E-4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71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5"/>
    </row>
    <row r="63" spans="1:10" ht="14.25" customHeight="1">
      <c r="A63" s="254"/>
      <c r="B63" s="254"/>
      <c r="C63" s="252"/>
      <c r="E63" s="372"/>
      <c r="F63" s="372"/>
    </row>
    <row r="64" spans="1:10" ht="14.25" customHeight="1">
      <c r="A64" s="255"/>
      <c r="B64" s="255"/>
      <c r="C64" s="256"/>
      <c r="D64" s="173"/>
      <c r="E64" s="373"/>
      <c r="F64" s="373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DB4traKvcqSYZ87lvkfUb72YYMY=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FBiYUg4vNP/YKmxFR2dpuyIvMk8=</DigestValue>
    </Reference>
  </SignedInfo>
  <SignatureValue>m9mGLbmO/Z7H6R3V9RU5MvqU1+nul1pEPBslOi1ce45T8n1yqM+FC4AO3cCvjKP/TksRPbX2I54g
S1KgGX7+dyjGEHmAkALviu0xsDW7RJT2YC/N6jR8zWI2xQqVsu0Yy3fNbgT92gYkGTxqRvHBpbLr
rZX7Q3grvU81m0J+WXs=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S14WfVIItbsGAKlZPkgeqlBdD/Q=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fxoIQDuHtM+wdjZsKcv9Zrabbfg=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2/k1dO3VlVLbJ1D8i3oCBE7eIaA=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2024-02-05T07:26:12Z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2024-02-05T07:26:12Z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YFEF/m4RuacYTZ5yUcUD78udWMk=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2LMGSoDp7CDbKHsXiinDz5fOCUM=</DigestValue>
    </Reference>
  </SignedInfo>
  <SignatureValue>eun1PRiR9Sv4KCiEMAIcZ5Tbiyocr0cmJ/pKvpkqkxsqoN8/7OdBnpNbOXDfpkg7QP/M5tUuUZFL
ctVLJ1yuWVH3dtcEPBOqIUzn5HiirhywV1v5fNxq1H6rcnchgEXNO27Ce7dcvt/lW87/QHYL4+Xa
dF8M0xJXFhVtnNXqEtY=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S14WfVIItbsGAKlZPkgeqlBdD/Q=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fxoIQDuHtM+wdjZsKcv9Zrabbfg=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2/k1dO3VlVLbJ1D8i3oCBE7eIaA=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2024-02-05T10:08:11Z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2024-02-05T10:08:11Z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2024-02-05T01:55:40Z</dcterms:modified>
</cp:coreProperties>
</file>