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2024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E30" i="27" l="1"/>
  <c r="E31" i="27"/>
  <c r="F45" i="27" l="1"/>
  <c r="F52" i="27" l="1"/>
  <c r="F53" i="27" s="1"/>
  <c r="F25" i="27" l="1"/>
  <c r="F37" i="27"/>
  <c r="F39" i="27" s="1"/>
  <c r="E52" i="27" l="1"/>
  <c r="E37" i="27" l="1"/>
  <c r="E39" i="27" s="1"/>
  <c r="E53" i="27"/>
  <c r="E45" i="27" l="1"/>
  <c r="E25" i="27" l="1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<sst xmlns="http://schemas.openxmlformats.org/spreadsheetml/2006/main" count="1388" uniqueCount="597">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</sst>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2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7" fillId="49" borderId="0" applyNumberFormat="0" applyBorder="0" applyAlignment="0" applyProtection="0"/>
    <xf numFmtId="0" fontId="107" fillId="53" borderId="0" applyNumberFormat="0" applyBorder="0" applyAlignment="0" applyProtection="0"/>
    <xf numFmtId="0" fontId="107" fillId="57" borderId="0" applyNumberFormat="0" applyBorder="0" applyAlignment="0" applyProtection="0"/>
    <xf numFmtId="0" fontId="107" fillId="61" borderId="0" applyNumberFormat="0" applyBorder="0" applyAlignment="0" applyProtection="0"/>
    <xf numFmtId="0" fontId="107" fillId="65" borderId="0" applyNumberFormat="0" applyBorder="0" applyAlignment="0" applyProtection="0"/>
    <xf numFmtId="0" fontId="107" fillId="69" borderId="0" applyNumberFormat="0" applyBorder="0" applyAlignment="0" applyProtection="0"/>
    <xf numFmtId="0" fontId="107" fillId="46" borderId="0" applyNumberFormat="0" applyBorder="0" applyAlignment="0" applyProtection="0"/>
    <xf numFmtId="0" fontId="107" fillId="50" borderId="0" applyNumberFormat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07" fillId="62" borderId="0" applyNumberFormat="0" applyBorder="0" applyAlignment="0" applyProtection="0"/>
    <xf numFmtId="0" fontId="107" fillId="66" borderId="0" applyNumberFormat="0" applyBorder="0" applyAlignment="0" applyProtection="0"/>
    <xf numFmtId="0" fontId="98" fillId="40" borderId="0" applyNumberFormat="0" applyBorder="0" applyAlignment="0" applyProtection="0"/>
    <xf numFmtId="0" fontId="102" fillId="43" borderId="54" applyNumberFormat="0" applyAlignment="0" applyProtection="0"/>
    <xf numFmtId="0" fontId="104" fillId="44" borderId="57" applyNumberFormat="0" applyAlignment="0" applyProtection="0"/>
    <xf numFmtId="0" fontId="106" fillId="0" borderId="0" applyNumberFormat="0" applyFill="0" applyBorder="0" applyAlignment="0" applyProtection="0"/>
    <xf numFmtId="0" fontId="97" fillId="39" borderId="0" applyNumberFormat="0" applyBorder="0" applyAlignment="0" applyProtection="0"/>
    <xf numFmtId="0" fontId="94" fillId="0" borderId="51" applyNumberFormat="0" applyFill="0" applyAlignment="0" applyProtection="0"/>
    <xf numFmtId="0" fontId="95" fillId="0" borderId="52" applyNumberFormat="0" applyFill="0" applyAlignment="0" applyProtection="0"/>
    <xf numFmtId="0" fontId="96" fillId="0" borderId="53" applyNumberFormat="0" applyFill="0" applyAlignment="0" applyProtection="0"/>
    <xf numFmtId="0" fontId="96" fillId="0" borderId="0" applyNumberFormat="0" applyFill="0" applyBorder="0" applyAlignment="0" applyProtection="0"/>
    <xf numFmtId="0" fontId="100" fillId="42" borderId="54" applyNumberFormat="0" applyAlignment="0" applyProtection="0"/>
    <xf numFmtId="0" fontId="103" fillId="0" borderId="56" applyNumberFormat="0" applyFill="0" applyAlignment="0" applyProtection="0"/>
    <xf numFmtId="0" fontId="99" fillId="41" borderId="0" applyNumberFormat="0" applyBorder="0" applyAlignment="0" applyProtection="0"/>
    <xf numFmtId="0" fontId="101" fillId="43" borderId="55" applyNumberFormat="0" applyAlignment="0" applyProtection="0"/>
    <xf numFmtId="0" fontId="93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5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09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0" fillId="0" borderId="0" applyFont="0" applyFill="0" applyBorder="0" applyAlignment="0" applyProtection="0"/>
    <xf numFmtId="38" fontId="110" fillId="0" borderId="0" applyFont="0" applyFill="0" applyBorder="0" applyAlignment="0" applyProtection="0"/>
    <xf numFmtId="41" fontId="111" fillId="0" borderId="0" applyFont="0" applyFill="0" applyBorder="0" applyAlignment="0" applyProtection="0"/>
    <xf numFmtId="9" fontId="112" fillId="0" borderId="0" applyFont="0" applyFill="0" applyBorder="0" applyAlignment="0" applyProtection="0"/>
    <xf numFmtId="165" fontId="113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8" fillId="0" borderId="0"/>
    <xf numFmtId="0" fontId="108" fillId="0" borderId="0"/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4" fontId="116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6" fontId="116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7" fontId="116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5" fillId="0" borderId="0" applyFont="0" applyFill="0" applyBorder="0" applyAlignment="0" applyProtection="0"/>
    <xf numFmtId="189" fontId="116" fillId="0" borderId="0" applyFont="0" applyFill="0" applyBorder="0" applyAlignment="0" applyProtection="0"/>
    <xf numFmtId="0" fontId="115" fillId="0" borderId="0"/>
    <xf numFmtId="0" fontId="117" fillId="0" borderId="0"/>
    <xf numFmtId="0" fontId="115" fillId="0" borderId="0"/>
    <xf numFmtId="37" fontId="118" fillId="0" borderId="0"/>
    <xf numFmtId="190" fontId="3" fillId="0" borderId="0" applyFill="0" applyBorder="0" applyAlignment="0"/>
    <xf numFmtId="0" fontId="119" fillId="0" borderId="0"/>
    <xf numFmtId="1" fontId="120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1" fillId="0" borderId="0"/>
    <xf numFmtId="3" fontId="3" fillId="0" borderId="0" applyFont="0" applyFill="0" applyBorder="0" applyAlignment="0" applyProtection="0"/>
    <xf numFmtId="0" fontId="122" fillId="0" borderId="0" applyNumberFormat="0" applyAlignment="0">
      <alignment horizontal="left"/>
    </xf>
    <xf numFmtId="0" fontId="123" fillId="0" borderId="0" applyNumberFormat="0" applyAlignment="0"/>
    <xf numFmtId="194" fontId="124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5" fillId="0" borderId="0" applyNumberFormat="0" applyAlignment="0">
      <alignment horizontal="left"/>
    </xf>
    <xf numFmtId="201" fontId="108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8" fillId="0" borderId="64" applyFont="0" applyFill="0" applyBorder="0" applyProtection="0"/>
    <xf numFmtId="38" fontId="126" fillId="20" borderId="0" applyNumberFormat="0" applyBorder="0" applyAlignment="0" applyProtection="0"/>
    <xf numFmtId="0" fontId="127" fillId="0" borderId="0">
      <alignment horizontal="left"/>
    </xf>
    <xf numFmtId="0" fontId="128" fillId="0" borderId="65" applyNumberFormat="0" applyAlignment="0" applyProtection="0">
      <alignment horizontal="left" vertical="center"/>
    </xf>
    <xf numFmtId="0" fontId="128" fillId="0" borderId="12">
      <alignment horizontal="left" vertical="center"/>
    </xf>
    <xf numFmtId="14" fontId="5" fillId="6" borderId="66">
      <alignment horizontal="center" vertical="center" wrapText="1"/>
    </xf>
    <xf numFmtId="203" fontId="129" fillId="0" borderId="0">
      <protection locked="0"/>
    </xf>
    <xf numFmtId="203" fontId="129" fillId="0" borderId="0">
      <protection locked="0"/>
    </xf>
    <xf numFmtId="10" fontId="126" fillId="23" borderId="19" applyNumberFormat="0" applyBorder="0" applyAlignment="0" applyProtection="0"/>
    <xf numFmtId="190" fontId="130" fillId="70" borderId="0"/>
    <xf numFmtId="190" fontId="130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1" fillId="0" borderId="66"/>
    <xf numFmtId="204" fontId="132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3" fillId="0" borderId="0" applyNumberFormat="0" applyFont="0" applyFill="0" applyAlignment="0"/>
    <xf numFmtId="0" fontId="124" fillId="0" borderId="19"/>
    <xf numFmtId="0" fontId="8" fillId="0" borderId="0"/>
    <xf numFmtId="37" fontId="134" fillId="0" borderId="0"/>
    <xf numFmtId="0" fontId="135" fillId="0" borderId="19" applyNumberFormat="0" applyFont="0" applyFill="0" applyBorder="0" applyAlignment="0">
      <alignment horizontal="center"/>
    </xf>
    <xf numFmtId="209" fontId="1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8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7" fillId="0" borderId="68" applyNumberFormat="0" applyBorder="0"/>
    <xf numFmtId="164" fontId="138" fillId="0" borderId="0"/>
    <xf numFmtId="0" fontId="137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39" fillId="0" borderId="0" applyFont="0" applyFill="0" applyBorder="0" applyAlignment="0" applyProtection="0"/>
    <xf numFmtId="0" fontId="137" fillId="0" borderId="0" applyFont="0" applyFill="0" applyBorder="0" applyAlignment="0" applyProtection="0"/>
    <xf numFmtId="214" fontId="124" fillId="0" borderId="0" applyFont="0" applyFill="0" applyBorder="0" applyAlignment="0" applyProtection="0"/>
    <xf numFmtId="0" fontId="131" fillId="0" borderId="0"/>
    <xf numFmtId="40" fontId="140" fillId="0" borderId="0" applyBorder="0">
      <alignment horizontal="right"/>
    </xf>
    <xf numFmtId="215" fontId="124" fillId="0" borderId="32">
      <alignment horizontal="right" vertical="center"/>
    </xf>
    <xf numFmtId="216" fontId="124" fillId="0" borderId="32">
      <alignment horizontal="center"/>
    </xf>
    <xf numFmtId="3" fontId="141" fillId="0" borderId="69" applyNumberFormat="0" applyBorder="0" applyAlignment="0"/>
    <xf numFmtId="0" fontId="142" fillId="0" borderId="0" applyFill="0" applyBorder="0" applyProtection="0">
      <alignment horizontal="left" vertical="top"/>
    </xf>
    <xf numFmtId="207" fontId="124" fillId="0" borderId="0"/>
    <xf numFmtId="217" fontId="124" fillId="0" borderId="19"/>
    <xf numFmtId="0" fontId="143" fillId="72" borderId="19">
      <alignment horizontal="left" vertical="center"/>
    </xf>
    <xf numFmtId="164" fontId="144" fillId="0" borderId="16">
      <alignment horizontal="left" vertical="top"/>
    </xf>
    <xf numFmtId="164" fontId="114" fillId="0" borderId="37">
      <alignment horizontal="left" vertical="top"/>
    </xf>
    <xf numFmtId="0" fontId="145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6" fillId="0" borderId="0">
      <alignment vertical="center"/>
    </xf>
    <xf numFmtId="166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0" fontId="147" fillId="0" borderId="0"/>
    <xf numFmtId="0" fontId="148" fillId="0" borderId="0" applyFont="0" applyFill="0" applyBorder="0" applyAlignment="0" applyProtection="0"/>
    <xf numFmtId="0" fontId="148" fillId="0" borderId="0" applyFont="0" applyFill="0" applyBorder="0" applyAlignment="0" applyProtection="0"/>
    <xf numFmtId="0" fontId="11" fillId="0" borderId="0">
      <alignment vertical="center"/>
    </xf>
    <xf numFmtId="40" fontId="149" fillId="0" borderId="0" applyFont="0" applyFill="0" applyBorder="0" applyAlignment="0" applyProtection="0"/>
    <xf numFmtId="38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9" fontId="150" fillId="0" borderId="0" applyBorder="0" applyAlignment="0" applyProtection="0"/>
    <xf numFmtId="0" fontId="151" fillId="0" borderId="0"/>
    <xf numFmtId="0" fontId="152" fillId="0" borderId="0" applyFont="0" applyFill="0" applyBorder="0" applyAlignment="0" applyProtection="0"/>
    <xf numFmtId="0" fontId="152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3" fillId="0" borderId="0"/>
    <xf numFmtId="0" fontId="133" fillId="0" borderId="0"/>
    <xf numFmtId="41" fontId="111" fillId="0" borderId="0" applyFont="0" applyFill="0" applyBorder="0" applyAlignment="0" applyProtection="0"/>
    <xf numFmtId="43" fontId="111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4" fillId="0" borderId="0"/>
    <xf numFmtId="205" fontId="111" fillId="0" borderId="0" applyFont="0" applyFill="0" applyBorder="0" applyAlignment="0" applyProtection="0"/>
    <xf numFmtId="222" fontId="113" fillId="0" borderId="0" applyFont="0" applyFill="0" applyBorder="0" applyAlignment="0" applyProtection="0"/>
    <xf numFmtId="206" fontId="11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2" fillId="0" borderId="0">
      <alignment vertical="top"/>
    </xf>
    <xf numFmtId="0" fontId="100" fillId="42" borderId="54" applyNumberFormat="0" applyAlignment="0" applyProtection="0"/>
    <xf numFmtId="0" fontId="92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0" fillId="49" borderId="0" applyNumberFormat="0" applyBorder="0" applyAlignment="0" applyProtection="0"/>
    <xf numFmtId="0" fontId="170" fillId="53" borderId="0" applyNumberFormat="0" applyBorder="0" applyAlignment="0" applyProtection="0"/>
    <xf numFmtId="0" fontId="170" fillId="57" borderId="0" applyNumberFormat="0" applyBorder="0" applyAlignment="0" applyProtection="0"/>
    <xf numFmtId="0" fontId="170" fillId="61" borderId="0" applyNumberFormat="0" applyBorder="0" applyAlignment="0" applyProtection="0"/>
    <xf numFmtId="0" fontId="170" fillId="65" borderId="0" applyNumberFormat="0" applyBorder="0" applyAlignment="0" applyProtection="0"/>
    <xf numFmtId="0" fontId="170" fillId="69" borderId="0" applyNumberFormat="0" applyBorder="0" applyAlignment="0" applyProtection="0"/>
    <xf numFmtId="0" fontId="170" fillId="46" borderId="0" applyNumberFormat="0" applyBorder="0" applyAlignment="0" applyProtection="0"/>
    <xf numFmtId="0" fontId="170" fillId="50" borderId="0" applyNumberFormat="0" applyBorder="0" applyAlignment="0" applyProtection="0"/>
    <xf numFmtId="0" fontId="170" fillId="54" borderId="0" applyNumberFormat="0" applyBorder="0" applyAlignment="0" applyProtection="0"/>
    <xf numFmtId="0" fontId="170" fillId="58" borderId="0" applyNumberFormat="0" applyBorder="0" applyAlignment="0" applyProtection="0"/>
    <xf numFmtId="0" fontId="170" fillId="62" borderId="0" applyNumberFormat="0" applyBorder="0" applyAlignment="0" applyProtection="0"/>
    <xf numFmtId="0" fontId="170" fillId="66" borderId="0" applyNumberFormat="0" applyBorder="0" applyAlignment="0" applyProtection="0"/>
    <xf numFmtId="0" fontId="160" fillId="40" borderId="0" applyNumberFormat="0" applyBorder="0" applyAlignment="0" applyProtection="0"/>
    <xf numFmtId="0" fontId="164" fillId="43" borderId="54" applyNumberFormat="0" applyAlignment="0" applyProtection="0"/>
    <xf numFmtId="0" fontId="166" fillId="44" borderId="57" applyNumberFormat="0" applyAlignment="0" applyProtection="0"/>
    <xf numFmtId="43" fontId="1" fillId="0" borderId="0" applyFont="0" applyFill="0" applyBorder="0" applyAlignment="0" applyProtection="0"/>
    <xf numFmtId="0" fontId="168" fillId="0" borderId="0" applyNumberFormat="0" applyFill="0" applyBorder="0" applyAlignment="0" applyProtection="0"/>
    <xf numFmtId="0" fontId="159" fillId="39" borderId="0" applyNumberFormat="0" applyBorder="0" applyAlignment="0" applyProtection="0"/>
    <xf numFmtId="0" fontId="156" fillId="0" borderId="51" applyNumberFormat="0" applyFill="0" applyAlignment="0" applyProtection="0"/>
    <xf numFmtId="0" fontId="157" fillId="0" borderId="52" applyNumberFormat="0" applyFill="0" applyAlignment="0" applyProtection="0"/>
    <xf numFmtId="0" fontId="158" fillId="0" borderId="53" applyNumberFormat="0" applyFill="0" applyAlignment="0" applyProtection="0"/>
    <xf numFmtId="0" fontId="158" fillId="0" borderId="0" applyNumberFormat="0" applyFill="0" applyBorder="0" applyAlignment="0" applyProtection="0"/>
    <xf numFmtId="0" fontId="162" fillId="42" borderId="54" applyNumberFormat="0" applyAlignment="0" applyProtection="0"/>
    <xf numFmtId="0" fontId="165" fillId="0" borderId="56" applyNumberFormat="0" applyFill="0" applyAlignment="0" applyProtection="0"/>
    <xf numFmtId="0" fontId="161" fillId="41" borderId="0" applyNumberFormat="0" applyBorder="0" applyAlignment="0" applyProtection="0"/>
    <xf numFmtId="0" fontId="1" fillId="45" borderId="58" applyNumberFormat="0" applyFont="0" applyAlignment="0" applyProtection="0"/>
    <xf numFmtId="0" fontId="163" fillId="43" borderId="55" applyNumberFormat="0" applyAlignment="0" applyProtection="0"/>
    <xf numFmtId="0" fontId="155" fillId="0" borderId="0" applyNumberFormat="0" applyFill="0" applyBorder="0" applyAlignment="0" applyProtection="0"/>
    <xf numFmtId="0" fontId="169" fillId="0" borderId="59" applyNumberFormat="0" applyFill="0" applyAlignment="0" applyProtection="0"/>
    <xf numFmtId="0" fontId="167" fillId="0" borderId="0" applyNumberFormat="0" applyFill="0" applyBorder="0" applyAlignment="0" applyProtection="0"/>
    <xf numFmtId="0" fontId="171" fillId="0" borderId="0">
      <alignment vertical="top"/>
    </xf>
    <xf numFmtId="0" fontId="100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69" fontId="48" fillId="0" borderId="0" xfId="64" applyFont="1" applyFill="1"/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70" fontId="11" fillId="0" borderId="70" xfId="0" applyNumberFormat="1" applyFont="1" applyBorder="1" applyAlignment="1">
      <alignment horizontal="right"/>
    </xf>
    <xf numFmtId="170" fontId="11" fillId="0" borderId="70" xfId="499" applyFont="1" applyBorder="1" applyAlignment="1">
      <alignment horizontal="right"/>
    </xf>
    <xf numFmtId="10" fontId="48" fillId="0" borderId="0" xfId="311" applyNumberFormat="1" applyFont="1"/>
    <xf numFmtId="178" fontId="172" fillId="0" borderId="18" xfId="65" applyNumberFormat="1" applyFont="1" applyFill="1" applyBorder="1" applyAlignment="1">
      <alignment horizontal="right"/>
    </xf>
    <xf numFmtId="43" fontId="172" fillId="0" borderId="18" xfId="65" applyNumberFormat="1" applyFont="1" applyFill="1" applyBorder="1" applyAlignment="1">
      <alignment horizontal="right"/>
    </xf>
    <xf numFmtId="170" fontId="172" fillId="0" borderId="70" xfId="499" applyFont="1" applyBorder="1" applyAlignment="1">
      <alignment horizontal="right"/>
    </xf>
    <xf numFmtId="171" fontId="11" fillId="0" borderId="60" xfId="65" applyNumberFormat="1" applyFont="1" applyFill="1" applyBorder="1" applyAlignment="1">
      <alignment horizontal="right"/>
    </xf>
    <xf numFmtId="179" fontId="11" fillId="0" borderId="19" xfId="65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5" t="s">
        <v>50</v>
      </c>
      <c r="B2" s="306"/>
      <c r="C2" s="306"/>
      <c r="D2" s="306"/>
      <c r="E2" s="306"/>
      <c r="F2" s="30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7" t="s">
        <v>51</v>
      </c>
      <c r="D3" s="307"/>
      <c r="E3" s="307"/>
      <c r="F3" s="307"/>
      <c r="G3" s="307"/>
      <c r="H3" s="307"/>
      <c r="I3" s="307"/>
      <c r="J3" s="307"/>
      <c r="K3" s="307"/>
      <c r="L3" s="307"/>
      <c r="M3" s="308" t="s">
        <v>23</v>
      </c>
      <c r="N3" s="315"/>
      <c r="O3" s="322" t="s">
        <v>24</v>
      </c>
      <c r="P3" s="323"/>
      <c r="Q3" s="308" t="s">
        <v>5</v>
      </c>
      <c r="R3" s="308"/>
      <c r="S3" s="315"/>
      <c r="T3" s="310"/>
      <c r="U3" s="317" t="s">
        <v>26</v>
      </c>
      <c r="V3" s="318"/>
      <c r="W3" s="319" t="s">
        <v>25</v>
      </c>
    </row>
    <row r="4" spans="1:23" ht="12.75" customHeight="1">
      <c r="A4" s="315" t="s">
        <v>27</v>
      </c>
      <c r="B4" s="308" t="s">
        <v>28</v>
      </c>
      <c r="C4" s="308" t="s">
        <v>29</v>
      </c>
      <c r="D4" s="308" t="s">
        <v>30</v>
      </c>
      <c r="E4" s="308" t="s">
        <v>31</v>
      </c>
      <c r="F4" s="308" t="s">
        <v>32</v>
      </c>
      <c r="G4" s="308" t="s">
        <v>33</v>
      </c>
      <c r="H4" s="311" t="s">
        <v>52</v>
      </c>
      <c r="I4" s="308" t="s">
        <v>34</v>
      </c>
      <c r="J4" s="310"/>
      <c r="K4" s="308" t="s">
        <v>35</v>
      </c>
      <c r="L4" s="308" t="s">
        <v>36</v>
      </c>
      <c r="M4" s="308" t="s">
        <v>35</v>
      </c>
      <c r="N4" s="308" t="s">
        <v>37</v>
      </c>
      <c r="O4" s="308" t="s">
        <v>35</v>
      </c>
      <c r="P4" s="308" t="s">
        <v>37</v>
      </c>
      <c r="Q4" s="308" t="s">
        <v>38</v>
      </c>
      <c r="R4" s="308" t="s">
        <v>39</v>
      </c>
      <c r="S4" s="308" t="s">
        <v>36</v>
      </c>
      <c r="T4" s="308" t="s">
        <v>39</v>
      </c>
      <c r="U4" s="311" t="s">
        <v>36</v>
      </c>
      <c r="V4" s="308" t="s">
        <v>39</v>
      </c>
      <c r="W4" s="320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9"/>
      <c r="R5" s="309"/>
      <c r="S5" s="310"/>
      <c r="T5" s="309"/>
      <c r="U5" s="312"/>
      <c r="V5" s="316"/>
      <c r="W5" s="32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9" t="s">
        <v>210</v>
      </c>
      <c r="B1" s="329"/>
      <c r="C1" s="329"/>
      <c r="D1" s="329"/>
      <c r="E1" s="329"/>
      <c r="F1" s="329"/>
      <c r="G1" s="32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0" t="e">
        <f>#REF!</f>
        <v>#REF!</v>
      </c>
      <c r="C2" s="331"/>
      <c r="D2" s="33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3" t="s">
        <v>328</v>
      </c>
      <c r="F1" s="333"/>
      <c r="G1" s="334" t="s">
        <v>329</v>
      </c>
      <c r="H1" s="33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2" t="s">
        <v>398</v>
      </c>
      <c r="C62" s="332" t="s">
        <v>310</v>
      </c>
      <c r="D62" s="332" t="s">
        <v>403</v>
      </c>
      <c r="E62" s="336">
        <v>140130</v>
      </c>
      <c r="F62" s="336">
        <v>7</v>
      </c>
      <c r="G62" s="40">
        <v>215002</v>
      </c>
      <c r="H62" s="40">
        <v>0</v>
      </c>
    </row>
    <row r="63" spans="1:9" s="40" customFormat="1">
      <c r="B63" s="332"/>
      <c r="C63" s="332"/>
      <c r="D63" s="332"/>
      <c r="E63" s="336"/>
      <c r="F63" s="33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7" t="s">
        <v>20</v>
      </c>
      <c r="C32" s="337"/>
      <c r="D32" s="337"/>
      <c r="E32" s="337"/>
      <c r="F32" s="337"/>
      <c r="G32" s="33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7" t="s">
        <v>14</v>
      </c>
      <c r="C39" s="337"/>
      <c r="D39" s="337"/>
      <c r="E39" s="337"/>
      <c r="F39" s="337"/>
      <c r="G39" s="33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8"/>
      <c r="E43" s="339"/>
      <c r="F43" s="339"/>
      <c r="G43" s="33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8" zoomScale="77" zoomScaleNormal="77" workbookViewId="0">
      <selection activeCell="G40" sqref="G40"/>
    </sheetView>
  </sheetViews>
  <sheetFormatPr defaultColWidth="9.140625" defaultRowHeight="15"/>
  <cols>
    <col min="1" max="1" width="2.140625" style="167" customWidth="1"/>
    <col min="2" max="2" width="6.42578125" style="167" customWidth="1"/>
    <col min="3" max="3" width="30.42578125" style="167" customWidth="1"/>
    <col min="4" max="4" width="42.7109375" style="167" customWidth="1"/>
    <col min="5" max="6" width="24.5703125" style="167" customWidth="1"/>
    <col min="7" max="7" width="21.42578125" style="167" customWidth="1"/>
    <col min="8" max="8" width="9.140625" style="167"/>
    <col min="9" max="9" width="14.85546875" style="167" bestFit="1" customWidth="1"/>
    <col min="10" max="10" width="12.28515625" style="167" bestFit="1" customWidth="1"/>
    <col min="11" max="11" width="13.85546875" style="167" bestFit="1" customWidth="1"/>
    <col min="12" max="16384" width="9.140625" style="167"/>
  </cols>
  <sheetData>
    <row r="1" spans="1:6" ht="24" customHeight="1">
      <c r="A1" s="340" t="s">
        <v>563</v>
      </c>
      <c r="B1" s="340"/>
      <c r="C1" s="340"/>
      <c r="D1" s="340"/>
      <c r="E1" s="340"/>
      <c r="F1" s="340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40" t="s">
        <v>566</v>
      </c>
      <c r="B6" s="340"/>
      <c r="C6" s="340"/>
      <c r="D6" s="340"/>
      <c r="E6" s="340"/>
      <c r="F6" s="340"/>
    </row>
    <row r="7" spans="1:6" ht="15.75" customHeight="1">
      <c r="A7" s="340" t="s">
        <v>567</v>
      </c>
      <c r="B7" s="340"/>
      <c r="C7" s="340"/>
      <c r="D7" s="340"/>
      <c r="E7" s="340"/>
      <c r="F7" s="340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58" t="s">
        <v>572</v>
      </c>
      <c r="B18" s="358"/>
      <c r="C18" s="358"/>
      <c r="D18" s="161" t="str">
        <f>"Từ ngày "&amp;TEXT(G18,"dd/mm/yyyy")&amp;" đến "&amp;TEXT(G19,"dd/mm/yyyy")</f>
        <v>Từ ngày 19/02/2024 đến 25/02/2024</v>
      </c>
      <c r="G18" s="175">
        <v>45341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19/02/2024 to 25/02/2024</v>
      </c>
      <c r="G19" s="175">
        <f>G18+6</f>
        <v>45347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45348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66">
        <f>D20</f>
        <v>45348</v>
      </c>
      <c r="E21" s="366"/>
      <c r="F21" s="366"/>
      <c r="G21" s="366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70" t="s">
        <v>531</v>
      </c>
      <c r="B23" s="371"/>
      <c r="C23" s="372" t="s">
        <v>541</v>
      </c>
      <c r="D23" s="371"/>
      <c r="E23" s="182" t="s">
        <v>542</v>
      </c>
      <c r="F23" s="261" t="s">
        <v>560</v>
      </c>
    </row>
    <row r="24" spans="1:11" ht="15.75" customHeight="1">
      <c r="A24" s="373" t="s">
        <v>27</v>
      </c>
      <c r="B24" s="374"/>
      <c r="C24" s="375" t="s">
        <v>330</v>
      </c>
      <c r="D24" s="376"/>
      <c r="E24" s="183" t="s">
        <v>543</v>
      </c>
      <c r="F24" s="262" t="s">
        <v>559</v>
      </c>
    </row>
    <row r="25" spans="1:11" ht="15.75" customHeight="1">
      <c r="A25" s="184"/>
      <c r="B25" s="185"/>
      <c r="C25" s="186"/>
      <c r="D25" s="186"/>
      <c r="E25" s="187">
        <f>G19</f>
        <v>45347</v>
      </c>
      <c r="F25" s="289">
        <f>G18-1</f>
        <v>45340</v>
      </c>
      <c r="G25" s="188"/>
    </row>
    <row r="26" spans="1:11" ht="15.75" customHeight="1">
      <c r="A26" s="361" t="s">
        <v>574</v>
      </c>
      <c r="B26" s="362"/>
      <c r="C26" s="189" t="s">
        <v>544</v>
      </c>
      <c r="D26" s="189"/>
      <c r="E26" s="287"/>
      <c r="F26" s="286"/>
    </row>
    <row r="27" spans="1:11" ht="15.75" customHeight="1">
      <c r="A27" s="190"/>
      <c r="B27" s="191"/>
      <c r="C27" s="192" t="s">
        <v>545</v>
      </c>
      <c r="D27" s="193"/>
      <c r="E27" s="288"/>
      <c r="F27" s="285"/>
    </row>
    <row r="28" spans="1:11" ht="15.75" customHeight="1">
      <c r="A28" s="354">
        <v>1</v>
      </c>
      <c r="B28" s="355"/>
      <c r="C28" s="194" t="s">
        <v>546</v>
      </c>
      <c r="D28" s="195"/>
      <c r="E28" s="281"/>
      <c r="F28" s="290"/>
    </row>
    <row r="29" spans="1:11" ht="15.75" customHeight="1">
      <c r="A29" s="196"/>
      <c r="B29" s="197"/>
      <c r="C29" s="198" t="s">
        <v>547</v>
      </c>
      <c r="D29" s="199"/>
      <c r="E29" s="263"/>
      <c r="F29" s="264"/>
    </row>
    <row r="30" spans="1:11" ht="15.75" customHeight="1">
      <c r="A30" s="356">
        <v>1.1000000000000001</v>
      </c>
      <c r="B30" s="357"/>
      <c r="C30" s="200" t="s">
        <v>586</v>
      </c>
      <c r="D30" s="201"/>
      <c r="E30" s="269">
        <f>F34</f>
        <v>68575032858</v>
      </c>
      <c r="F30" s="269">
        <v>67917090302</v>
      </c>
      <c r="G30" s="202"/>
      <c r="I30" s="202"/>
      <c r="J30" s="202"/>
      <c r="K30" s="202"/>
    </row>
    <row r="31" spans="1:11" ht="15.75" customHeight="1">
      <c r="A31" s="359">
        <v>1.2</v>
      </c>
      <c r="B31" s="360"/>
      <c r="C31" s="203" t="s">
        <v>587</v>
      </c>
      <c r="D31" s="204"/>
      <c r="E31" s="297">
        <f>F35</f>
        <v>10726.46</v>
      </c>
      <c r="F31" s="298">
        <v>10668.67</v>
      </c>
      <c r="G31" s="202"/>
      <c r="I31" s="202"/>
      <c r="J31" s="202"/>
      <c r="K31" s="202"/>
    </row>
    <row r="32" spans="1:11" ht="15.75" customHeight="1">
      <c r="A32" s="354">
        <v>2</v>
      </c>
      <c r="B32" s="355"/>
      <c r="C32" s="194" t="s">
        <v>548</v>
      </c>
      <c r="D32" s="195"/>
      <c r="E32" s="251"/>
      <c r="F32" s="271"/>
      <c r="G32" s="202"/>
      <c r="I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2"/>
      <c r="G33" s="202"/>
      <c r="I33" s="202"/>
      <c r="J33" s="202"/>
      <c r="K33" s="202"/>
    </row>
    <row r="34" spans="1:11" ht="15.75" customHeight="1">
      <c r="A34" s="356">
        <v>2.1</v>
      </c>
      <c r="B34" s="357"/>
      <c r="C34" s="200" t="s">
        <v>588</v>
      </c>
      <c r="D34" s="201"/>
      <c r="E34" s="300">
        <v>68089036282</v>
      </c>
      <c r="F34" s="269">
        <v>68575032858</v>
      </c>
      <c r="G34" s="202"/>
      <c r="I34" s="202"/>
      <c r="J34" s="202"/>
      <c r="K34" s="202"/>
    </row>
    <row r="35" spans="1:11" ht="15.75" customHeight="1">
      <c r="A35" s="359">
        <v>2.2000000000000002</v>
      </c>
      <c r="B35" s="360"/>
      <c r="C35" s="207" t="s">
        <v>589</v>
      </c>
      <c r="D35" s="199"/>
      <c r="E35" s="301">
        <v>10526.24</v>
      </c>
      <c r="F35" s="270">
        <v>10726.46</v>
      </c>
      <c r="G35" s="202"/>
      <c r="I35" s="202"/>
      <c r="J35" s="202"/>
      <c r="K35" s="202"/>
    </row>
    <row r="36" spans="1:11" ht="15.75" customHeight="1">
      <c r="A36" s="342">
        <v>3</v>
      </c>
      <c r="B36" s="343"/>
      <c r="C36" s="208" t="s">
        <v>577</v>
      </c>
      <c r="D36" s="209"/>
      <c r="E36" s="253"/>
      <c r="F36" s="273"/>
      <c r="G36" s="202"/>
      <c r="I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303">
        <f>E34-E30</f>
        <v>-485996576</v>
      </c>
      <c r="F37" s="303">
        <f>F34-F30</f>
        <v>657942556</v>
      </c>
      <c r="G37" s="202"/>
      <c r="I37" s="202"/>
      <c r="J37" s="202"/>
      <c r="K37" s="202"/>
    </row>
    <row r="38" spans="1:11" ht="15.75" customHeight="1">
      <c r="A38" s="344">
        <v>3.1</v>
      </c>
      <c r="B38" s="345"/>
      <c r="C38" s="214" t="s">
        <v>550</v>
      </c>
      <c r="D38" s="215"/>
      <c r="E38" s="304"/>
      <c r="F38" s="273"/>
      <c r="G38" s="202"/>
      <c r="I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303">
        <f>E37-E41</f>
        <v>-1297396722</v>
      </c>
      <c r="F39" s="303">
        <f>F37-F41</f>
        <v>368869820</v>
      </c>
      <c r="G39" s="202"/>
      <c r="I39" s="202"/>
      <c r="J39" s="202"/>
      <c r="K39" s="202"/>
    </row>
    <row r="40" spans="1:11" ht="15.75" customHeight="1">
      <c r="A40" s="346">
        <v>3.2</v>
      </c>
      <c r="B40" s="347"/>
      <c r="C40" s="219" t="s">
        <v>585</v>
      </c>
      <c r="D40" s="220"/>
      <c r="E40" s="254"/>
      <c r="F40" s="274"/>
      <c r="G40" s="202"/>
      <c r="I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3">
        <v>811400146</v>
      </c>
      <c r="F41" s="303">
        <v>289072736</v>
      </c>
      <c r="G41" s="202"/>
      <c r="I41" s="202"/>
      <c r="J41" s="202"/>
      <c r="K41" s="202"/>
    </row>
    <row r="42" spans="1:11" ht="15.75" customHeight="1">
      <c r="A42" s="346">
        <v>3.3</v>
      </c>
      <c r="B42" s="347"/>
      <c r="C42" s="214" t="s">
        <v>552</v>
      </c>
      <c r="D42" s="215"/>
      <c r="E42" s="255"/>
      <c r="F42" s="275"/>
      <c r="G42" s="202"/>
      <c r="I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6"/>
      <c r="F43" s="276"/>
      <c r="G43" s="202"/>
      <c r="I43" s="202"/>
      <c r="J43" s="202"/>
      <c r="K43" s="202"/>
    </row>
    <row r="44" spans="1:11" ht="15.75" customHeight="1">
      <c r="A44" s="291">
        <v>4</v>
      </c>
      <c r="B44" s="292">
        <v>4</v>
      </c>
      <c r="C44" s="224" t="s">
        <v>575</v>
      </c>
      <c r="D44" s="215"/>
      <c r="E44" s="257"/>
      <c r="F44" s="277"/>
      <c r="G44" s="202"/>
      <c r="I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8">
        <f>E35/E31-1</f>
        <v>-1.8665990457243042E-2</v>
      </c>
      <c r="F45" s="258">
        <f>F35/F31-1</f>
        <v>5.4167951581591822E-3</v>
      </c>
      <c r="G45" s="299"/>
      <c r="I45" s="202"/>
      <c r="J45" s="202"/>
      <c r="K45" s="202"/>
    </row>
    <row r="46" spans="1:11" ht="15.75" customHeight="1">
      <c r="A46" s="348">
        <v>5</v>
      </c>
      <c r="B46" s="349"/>
      <c r="C46" s="227" t="s">
        <v>554</v>
      </c>
      <c r="D46" s="228"/>
      <c r="E46" s="259"/>
      <c r="F46" s="278"/>
      <c r="G46" s="202"/>
      <c r="I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0"/>
      <c r="F47" s="279"/>
      <c r="G47" s="202"/>
      <c r="I47" s="202"/>
      <c r="J47" s="202"/>
      <c r="K47" s="202"/>
    </row>
    <row r="48" spans="1:11" ht="15.75" customHeight="1">
      <c r="A48" s="352">
        <v>5.0999999999999996</v>
      </c>
      <c r="B48" s="353"/>
      <c r="C48" s="231" t="s">
        <v>590</v>
      </c>
      <c r="D48" s="201"/>
      <c r="E48" s="302">
        <v>11660.59</v>
      </c>
      <c r="F48" s="280">
        <v>11660.59</v>
      </c>
      <c r="G48" s="202"/>
      <c r="I48" s="202"/>
      <c r="J48" s="202"/>
      <c r="K48" s="202"/>
    </row>
    <row r="49" spans="1:11" ht="15.75" customHeight="1">
      <c r="A49" s="352">
        <v>5.2</v>
      </c>
      <c r="B49" s="353"/>
      <c r="C49" s="232" t="s">
        <v>591</v>
      </c>
      <c r="D49" s="233"/>
      <c r="E49" s="302">
        <v>9261.1200000000008</v>
      </c>
      <c r="F49" s="280">
        <v>9261.1200000000008</v>
      </c>
      <c r="G49" s="202"/>
      <c r="I49" s="202"/>
      <c r="J49" s="202"/>
      <c r="K49" s="202"/>
    </row>
    <row r="50" spans="1:11" ht="15.75" customHeight="1">
      <c r="A50" s="350">
        <v>6</v>
      </c>
      <c r="B50" s="351"/>
      <c r="C50" s="234" t="s">
        <v>576</v>
      </c>
      <c r="D50" s="235"/>
      <c r="E50" s="265"/>
      <c r="F50" s="266"/>
      <c r="G50" s="202"/>
      <c r="I50" s="202"/>
      <c r="J50" s="202"/>
      <c r="K50" s="202"/>
    </row>
    <row r="51" spans="1:11" ht="15.75" customHeight="1">
      <c r="A51" s="295">
        <v>6.1</v>
      </c>
      <c r="B51" s="296">
        <v>6.1</v>
      </c>
      <c r="C51" s="236" t="s">
        <v>592</v>
      </c>
      <c r="D51" s="237"/>
      <c r="E51" s="267">
        <v>1846.44</v>
      </c>
      <c r="F51" s="267">
        <v>1846.44</v>
      </c>
      <c r="G51" s="283"/>
      <c r="I51" s="202"/>
      <c r="J51" s="202"/>
      <c r="K51" s="202"/>
    </row>
    <row r="52" spans="1:11" ht="15.75" customHeight="1">
      <c r="A52" s="352">
        <v>6.2</v>
      </c>
      <c r="B52" s="353"/>
      <c r="C52" s="200" t="s">
        <v>593</v>
      </c>
      <c r="D52" s="231"/>
      <c r="E52" s="284">
        <f>E51*E35</f>
        <v>19436070.5856</v>
      </c>
      <c r="F52" s="284">
        <f>F51*F35</f>
        <v>19805764.8024</v>
      </c>
      <c r="G52" s="282"/>
      <c r="I52" s="202"/>
      <c r="J52" s="202"/>
      <c r="K52" s="202"/>
    </row>
    <row r="53" spans="1:11" ht="15.75" customHeight="1" thickBot="1">
      <c r="A53" s="293">
        <v>6.2</v>
      </c>
      <c r="B53" s="294">
        <v>6.3</v>
      </c>
      <c r="C53" s="238" t="s">
        <v>581</v>
      </c>
      <c r="D53" s="238"/>
      <c r="E53" s="268">
        <f>E52/E34</f>
        <v>2.8545081039336306E-4</v>
      </c>
      <c r="F53" s="268">
        <f>F52/F34</f>
        <v>2.8881888898853728E-4</v>
      </c>
      <c r="G53" s="282"/>
      <c r="H53" s="299"/>
      <c r="I53" s="202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  <c r="I54" s="202"/>
    </row>
    <row r="55" spans="1:11">
      <c r="B55" s="241"/>
      <c r="C55" s="242" t="s">
        <v>556</v>
      </c>
      <c r="D55" s="242"/>
      <c r="E55" s="341" t="s">
        <v>557</v>
      </c>
      <c r="F55" s="341"/>
      <c r="I55" s="202"/>
    </row>
    <row r="56" spans="1:11">
      <c r="B56" s="241"/>
      <c r="C56" s="243" t="s">
        <v>594</v>
      </c>
      <c r="D56" s="242"/>
      <c r="E56" s="367" t="s">
        <v>558</v>
      </c>
      <c r="F56" s="341"/>
      <c r="I56" s="202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68"/>
      <c r="F63" s="368"/>
    </row>
    <row r="64" spans="1:11" ht="14.25" customHeight="1">
      <c r="A64" s="246"/>
      <c r="B64" s="246"/>
      <c r="C64" s="247"/>
      <c r="D64" s="172"/>
      <c r="E64" s="369"/>
      <c r="F64" s="36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ZtqObm+R4wUaGCGf+ZI+EUmv7H0=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qi5tJQnoliWqcbIRs4sxdfTVecE=</DigestValue>
    </Reference>
  </SignedInfo>
  <SignatureValue>LHzSCYIDdPfYaA85ctnLoxQSLBx++I2pB+vDEibG9WFVgE4B3xEl93tSPUxwwNMDkq8EURpmQ49Z
gPCn3pmeopXwKpEMgfYf3ZV6CeyYfSeiOei6PhARmnoe1DPXB5SqBVk/+PgCQorJjUTeHV2dAYgy
RAI7HmUPLukmEhzrYTY=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USefIrTMpjYWs6rTEywLc9EXkOw=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2024-02-26T07:20:05Z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2024-02-26T07:20:05Z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n1YHsmN7BbO3oYwDVhXH+LSXAIw=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2DH23cd2IfQtS8HKj8nOt+xyHwM=</DigestValue>
    </Reference>
  </SignedInfo>
  <SignatureValue>hrRbEEi8txsrjU4Mv6YS7wyTnBWeaJxqGKJtEXnCosqEFW+x4pjDmXUx8i6ClE0kD5VpQTL3KFCO
UbWsZ2XeFxI+P1/0DaGkzXe/UBypt+3E1f09l2tTQUZtamin1tz6vB7+imnvgCjml5yL86KqNu/M
MTmrJOZEBEljfMJt/+Y=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q9TRXhjjO24n1uOMq/RnK63S0jM=</DigestValue>
      </Reference>
      <Reference URI="/xl/comments1.xml?ContentType=application/vnd.openxmlformats-officedocument.spreadsheetml.comments+xml">
        <DigestMethod Algorithm="http://www.w3.org/2000/09/xmldsig#sha1"/>
        <DigestValue>QeDIsPKOdPxml4lEEg+01hGSwCw=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SF3nXL/t4vt+cg7BZS8n/HnBK0k=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To1Vf/bKnHU2wxFimMyQcEdvbZM=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LwSmkXCfnhOd6VWqa6iss/7hmFI=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pGnTtxgIA26PVOZc1SZpHTLx7D0=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E3bEhm5u8PLkrjVvzaLhxMXy4lM=</DigestValue>
      </Reference>
      <Reference URI="/xl/worksheets/sheet3.xml?ContentType=application/vnd.openxmlformats-officedocument.spreadsheetml.worksheet+xml">
        <DigestMethod Algorithm="http://www.w3.org/2000/09/xmldsig#sha1"/>
        <DigestValue>ZPkssgKAr8R7MDUp8+3NyZGhHyg=</DigestValue>
      </Reference>
      <Reference URI="/xl/worksheets/sheet4.xml?ContentType=application/vnd.openxmlformats-officedocument.spreadsheetml.worksheet+xml">
        <DigestMethod Algorithm="http://www.w3.org/2000/09/xmldsig#sha1"/>
        <DigestValue>8JJTs98GBVJCRp3wGh7DvaQAI2c=</DigestValue>
      </Reference>
      <Reference URI="/xl/worksheets/sheet5.xml?ContentType=application/vnd.openxmlformats-officedocument.spreadsheetml.worksheet+xml">
        <DigestMethod Algorithm="http://www.w3.org/2000/09/xmldsig#sha1"/>
        <DigestValue>uqi6eVOEsjCe53gkoil/bnBlCnk=</DigestValue>
      </Reference>
      <Reference URI="/xl/worksheets/sheet6.xml?ContentType=application/vnd.openxmlformats-officedocument.spreadsheetml.worksheet+xml">
        <DigestMethod Algorithm="http://www.w3.org/2000/09/xmldsig#sha1"/>
        <DigestValue>USefIrTMpjYWs6rTEywLc9EXkOw=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2024-02-26T10:35:48Z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2024-02-26T10:35:48Z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2023-03-22T02:50:55Z</cp:lastPrinted>
  <dcterms:created xsi:type="dcterms:W3CDTF">2014-09-25T08:23:57Z</dcterms:created>
  <dcterms:modified xsi:type="dcterms:W3CDTF">2024-02-26T03:38:06Z</dcterms:modified>
</cp:coreProperties>
</file>