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SME - QUY DT CP DN VUA VA NHO TECHCOM - 18092896 - BIDB506868\4. BAO CAO\BAO CAO QUY\QUÝ IV.2023\"/>
    </mc:Choice>
  </mc:AlternateContent>
  <bookViews>
    <workbookView xWindow="0" yWindow="0" windowWidth="24000" windowHeight="8400" tabRatio="944" firstSheet="4" activeTab="7"/>
  </bookViews>
  <sheets>
    <sheet name="ngay thang" sheetId="19" r:id="rId1"/>
    <sheet name="Tong quat" sheetId="27" r:id="rId2"/>
    <sheet name="BCLCTT_06106" sheetId="29" r:id="rId3"/>
    <sheet name="BCthunhap" sheetId="16" r:id="rId4"/>
    <sheet name="BCtinhhinhtaichinh" sheetId="17" r:id="rId5"/>
    <sheet name="BCTaiSan_06027" sheetId="9" r:id="rId6"/>
    <sheet name="BCKetQuaHoatDong_06028" sheetId="10" r:id="rId7"/>
    <sheet name="BCDanhMucDauTu_06029" sheetId="11" r:id="rId8"/>
    <sheet name="GiaTriTaiSanRong_06129" sheetId="28" r:id="rId9"/>
    <sheet name="Khac_06030" sheetId="12" r:id="rId10"/>
    <sheet name="BCHoatDongVay_06026" sheetId="8" r:id="rId11"/>
    <sheet name="BC Han muc nuoc ngoai" sheetId="20" r:id="rId12"/>
    <sheet name="BC TS DT nuoc ngoai" sheetId="21" r:id="rId13"/>
    <sheet name="BCKetQuaHoatDong DT nuoc ngoai" sheetId="22" r:id="rId14"/>
    <sheet name="BCDanhMucDauTu DT nuoc ngoai" sheetId="23" r:id="rId15"/>
  </sheets>
  <externalReferences>
    <externalReference r:id="rId16"/>
  </externalReferences>
  <definedNames>
    <definedName name="_xlnm._FilterDatabase" localSheetId="11" hidden="1">#REF!</definedName>
    <definedName name="_xlnm._FilterDatabase" localSheetId="12" hidden="1">#REF!</definedName>
    <definedName name="_xlnm._FilterDatabase" localSheetId="14" hidden="1">#REF!</definedName>
    <definedName name="_xlnm._FilterDatabase" localSheetId="13" hidden="1">#REF!</definedName>
    <definedName name="_xlnm._FilterDatabase" localSheetId="2" hidden="1">#REF!</definedName>
    <definedName name="_xlnm._FilterDatabase" localSheetId="4" hidden="1">BCtinhhinhtaichinh!$F$14:$F$60</definedName>
    <definedName name="_xlnm._FilterDatabase" localSheetId="9" hidden="1">Khac_06030!$J$17:$R$38</definedName>
    <definedName name="_xlnm._FilterDatabase" localSheetId="1" hidden="1">#REF!</definedName>
    <definedName name="_xlnm._FilterDatabase" hidden="1">#REF!</definedName>
    <definedName name="holiday">[1]ACC!$O$8:$O$100</definedName>
    <definedName name="_xlnm.Print_Area" localSheetId="11">'BC Han muc nuoc ngoai'!$A$1:$D$40</definedName>
    <definedName name="_xlnm.Print_Area" localSheetId="12">'BC TS DT nuoc ngoai'!$A$1:$G$44</definedName>
    <definedName name="_xlnm.Print_Area" localSheetId="14">'BCDanhMucDauTu DT nuoc ngoai'!$A$1:$H$51</definedName>
    <definedName name="_xlnm.Print_Area" localSheetId="7">BCDanhMucDauTu_06029!$A$1:$G$81</definedName>
    <definedName name="_xlnm.Print_Area" localSheetId="10">BCHoatDongVay_06026!$A$1:$K$38</definedName>
    <definedName name="_xlnm.Print_Area" localSheetId="13">'BCKetQuaHoatDong DT nuoc ngoai'!$A$1:$G$41</definedName>
    <definedName name="_xlnm.Print_Area" localSheetId="6">BCKetQuaHoatDong_06028!$A$1:$F$67</definedName>
    <definedName name="_xlnm.Print_Area" localSheetId="2">BCLCTT_06106!$A$1:$E$69</definedName>
    <definedName name="_xlnm.Print_Area" localSheetId="5">BCTaiSan_06027!$A$1:$F$73</definedName>
    <definedName name="_xlnm.Print_Area" localSheetId="3">BCthunhap!$A$1:$G$62</definedName>
    <definedName name="_xlnm.Print_Area" localSheetId="4">BCtinhhinhtaichinh!$A$1:$E$75</definedName>
    <definedName name="_xlnm.Print_Area" localSheetId="8">GiaTriTaiSanRong_06129!$A$1:$F$35</definedName>
    <definedName name="_xlnm.Print_Area" localSheetId="9">Khac_06030!$A$1:$F$57</definedName>
    <definedName name="_xlnm.Print_Titles" localSheetId="12">'BC TS DT nuoc ngoai'!$13:$13</definedName>
    <definedName name="_xlnm.Print_Titles" localSheetId="14">'BCDanhMucDauTu DT nuoc ngoai'!$12:$12</definedName>
    <definedName name="_xlnm.Print_Titles" localSheetId="7">BCDanhMucDauTu_06029!$13:$13</definedName>
    <definedName name="_xlnm.Print_Titles" localSheetId="13">'BCKetQuaHoatDong DT nuoc ngoai'!$12:$12</definedName>
    <definedName name="_xlnm.Print_Titles" localSheetId="6">BCKetQuaHoatDong_06028!$13:$13</definedName>
    <definedName name="_xlnm.Print_Titles" localSheetId="5">BCTaiSan_06027!$13:$13</definedName>
    <definedName name="_xlnm.Print_Titles" localSheetId="3">BCthunhap!$12:$13</definedName>
    <definedName name="_xlnm.Print_Titles" localSheetId="4">BCtinhhinhtaichinh!$12:$12</definedName>
    <definedName name="_xlnm.Print_Titles" localSheetId="9">Khac_06030!$13:$13</definedName>
  </definedNames>
  <calcPr calcId="162913"/>
</workbook>
</file>

<file path=xl/calcChain.xml><?xml version="1.0" encoding="utf-8"?>
<calcChain xmlns="http://schemas.openxmlformats.org/spreadsheetml/2006/main">
  <c r="F15" i="9" l="1"/>
  <c r="F17" i="9" l="1"/>
  <c r="F18" i="9"/>
  <c r="F19" i="9"/>
  <c r="F24" i="9"/>
  <c r="F30" i="9"/>
  <c r="F33" i="9"/>
  <c r="F34" i="9"/>
  <c r="F36" i="9"/>
  <c r="F37" i="9"/>
  <c r="F38" i="9"/>
  <c r="F40" i="9"/>
  <c r="F42" i="9"/>
  <c r="F43" i="9"/>
  <c r="F44" i="9"/>
  <c r="F45" i="9"/>
  <c r="F46" i="9"/>
  <c r="F47" i="9"/>
  <c r="F50" i="9"/>
  <c r="F51" i="9"/>
  <c r="F52" i="9"/>
  <c r="F54" i="9"/>
  <c r="F55" i="9"/>
  <c r="F56" i="9"/>
  <c r="F57" i="9"/>
  <c r="D33" i="29" l="1"/>
  <c r="D18" i="2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15" i="9"/>
  <c r="E18" i="29" l="1"/>
  <c r="O19" i="12" l="1"/>
  <c r="O20" i="12"/>
  <c r="O21" i="12"/>
  <c r="O22" i="12"/>
  <c r="O23" i="12"/>
  <c r="O24" i="12"/>
  <c r="O25" i="12"/>
  <c r="O26" i="12"/>
  <c r="O27" i="12"/>
  <c r="O28" i="12"/>
  <c r="O29" i="12"/>
  <c r="O30" i="12"/>
  <c r="O31" i="12"/>
  <c r="O32" i="12"/>
  <c r="O33" i="12"/>
  <c r="O34" i="12"/>
  <c r="O35" i="12"/>
  <c r="O36" i="12"/>
  <c r="O37" i="12"/>
  <c r="O38" i="12"/>
  <c r="O39" i="12"/>
  <c r="O40" i="12"/>
  <c r="O41" i="12"/>
  <c r="O42" i="12"/>
  <c r="O43" i="12"/>
  <c r="O44" i="12"/>
  <c r="O45" i="12"/>
  <c r="O46" i="12"/>
  <c r="O47" i="12"/>
  <c r="O48" i="12"/>
  <c r="O49" i="12"/>
  <c r="O50" i="12"/>
  <c r="O51" i="12"/>
  <c r="O52" i="12"/>
  <c r="O53" i="12"/>
  <c r="O54" i="12"/>
  <c r="O55" i="12"/>
  <c r="O56" i="12"/>
  <c r="O57" i="12"/>
  <c r="O58" i="12"/>
  <c r="O59" i="12"/>
  <c r="O60" i="12"/>
  <c r="O61" i="12"/>
  <c r="O62" i="12"/>
  <c r="O85" i="12"/>
  <c r="O86" i="12"/>
  <c r="O18" i="12"/>
  <c r="G64" i="11"/>
  <c r="G45" i="11"/>
  <c r="F16" i="11"/>
  <c r="F17" i="11"/>
  <c r="F18" i="11"/>
  <c r="F19" i="11"/>
  <c r="F20" i="11"/>
  <c r="F21" i="11"/>
  <c r="F22" i="11"/>
  <c r="F23" i="11"/>
  <c r="F24" i="11"/>
  <c r="F25" i="11"/>
  <c r="F26" i="11"/>
  <c r="F27" i="11"/>
  <c r="F28" i="11"/>
  <c r="F29" i="11"/>
  <c r="F30" i="11"/>
  <c r="F31" i="11"/>
  <c r="F32" i="11"/>
  <c r="F33" i="11"/>
  <c r="F34" i="11"/>
  <c r="F35" i="11"/>
  <c r="F64" i="11" l="1"/>
  <c r="F56" i="11"/>
  <c r="F44" i="11"/>
  <c r="D44" i="11"/>
  <c r="F43" i="11"/>
  <c r="D36" i="11"/>
  <c r="L20" i="12"/>
  <c r="L21" i="12"/>
  <c r="L22" i="12"/>
  <c r="L23" i="12"/>
  <c r="L24" i="12"/>
  <c r="L25" i="12"/>
  <c r="L26" i="12"/>
  <c r="L27" i="12"/>
  <c r="L28" i="12"/>
  <c r="L29" i="12"/>
  <c r="L30" i="12"/>
  <c r="L31" i="12"/>
  <c r="L32" i="12"/>
  <c r="L33" i="12"/>
  <c r="L34" i="12"/>
  <c r="L35" i="12"/>
  <c r="L36" i="12"/>
  <c r="L37" i="12"/>
  <c r="L38" i="12"/>
  <c r="L39" i="12"/>
  <c r="L40" i="12"/>
  <c r="L41" i="12"/>
  <c r="L42" i="12"/>
  <c r="L43" i="12"/>
  <c r="L44" i="12"/>
  <c r="L45" i="12"/>
  <c r="L46" i="12"/>
  <c r="L47" i="12"/>
  <c r="L48" i="12"/>
  <c r="L49" i="12"/>
  <c r="L50" i="12"/>
  <c r="L51" i="12"/>
  <c r="L52" i="12"/>
  <c r="L53" i="12"/>
  <c r="L54" i="12"/>
  <c r="L55" i="12"/>
  <c r="L56" i="12"/>
  <c r="L57" i="12"/>
  <c r="L58" i="12"/>
  <c r="L59" i="12"/>
  <c r="L60" i="12"/>
  <c r="L61" i="12"/>
  <c r="L62" i="12"/>
  <c r="L63" i="12"/>
  <c r="L88" i="12" s="1"/>
  <c r="L64" i="12"/>
  <c r="L65" i="12"/>
  <c r="L66" i="12"/>
  <c r="L67" i="12"/>
  <c r="L68" i="12"/>
  <c r="L69" i="12"/>
  <c r="L70" i="12"/>
  <c r="L71" i="12"/>
  <c r="L72" i="12"/>
  <c r="L73" i="12"/>
  <c r="L74" i="12"/>
  <c r="L75" i="12"/>
  <c r="L76" i="12"/>
  <c r="L77" i="12"/>
  <c r="L78" i="12"/>
  <c r="L79" i="12"/>
  <c r="L80" i="12"/>
  <c r="L81" i="12"/>
  <c r="L82" i="12"/>
  <c r="L83" i="12"/>
  <c r="L84" i="12"/>
  <c r="F36" i="11" l="1"/>
  <c r="C58" i="29"/>
  <c r="A58" i="29"/>
  <c r="M76" i="12" l="1"/>
  <c r="O76" i="12" s="1"/>
  <c r="M77" i="12"/>
  <c r="O77" i="12" s="1"/>
  <c r="M79" i="12"/>
  <c r="O79" i="12" s="1"/>
  <c r="M80" i="12"/>
  <c r="O80" i="12" s="1"/>
  <c r="M81" i="12"/>
  <c r="O81" i="12" s="1"/>
  <c r="M83" i="12"/>
  <c r="O83" i="12" s="1"/>
  <c r="M84" i="12"/>
  <c r="O84" i="12" s="1"/>
  <c r="M85" i="12"/>
  <c r="M86" i="12"/>
  <c r="I1" i="12"/>
  <c r="M78" i="12"/>
  <c r="O78" i="12" s="1"/>
  <c r="M82" i="12"/>
  <c r="O82" i="12" s="1"/>
  <c r="L19" i="12"/>
  <c r="F54" i="11" l="1"/>
  <c r="F39" i="11"/>
  <c r="D39" i="11"/>
  <c r="D45" i="11" s="1"/>
  <c r="F45" i="11" l="1"/>
  <c r="F65" i="11" s="1"/>
  <c r="G54" i="11"/>
  <c r="G51" i="11"/>
  <c r="G23" i="12"/>
  <c r="M53" i="12"/>
  <c r="M54" i="12"/>
  <c r="M55" i="12"/>
  <c r="M65" i="12"/>
  <c r="O65" i="12" s="1"/>
  <c r="M66" i="12"/>
  <c r="O66" i="12" s="1"/>
  <c r="M67" i="12"/>
  <c r="O67" i="12" s="1"/>
  <c r="M45" i="12"/>
  <c r="M20" i="12"/>
  <c r="M21" i="12"/>
  <c r="M31" i="12"/>
  <c r="M32" i="12"/>
  <c r="M33" i="12"/>
  <c r="M47" i="12"/>
  <c r="M48" i="12"/>
  <c r="M49" i="12"/>
  <c r="M50" i="12"/>
  <c r="M51" i="12"/>
  <c r="M52" i="12"/>
  <c r="M56" i="12"/>
  <c r="M57" i="12"/>
  <c r="M58" i="12"/>
  <c r="M59" i="12"/>
  <c r="M60" i="12"/>
  <c r="M61" i="12"/>
  <c r="M62" i="12"/>
  <c r="M63" i="12"/>
  <c r="M64" i="12"/>
  <c r="O64" i="12" s="1"/>
  <c r="M68" i="12"/>
  <c r="O68" i="12" s="1"/>
  <c r="M69" i="12"/>
  <c r="O69" i="12" s="1"/>
  <c r="M70" i="12"/>
  <c r="O70" i="12" s="1"/>
  <c r="M71" i="12"/>
  <c r="O71" i="12" s="1"/>
  <c r="M72" i="12"/>
  <c r="O72" i="12" s="1"/>
  <c r="M73" i="12"/>
  <c r="O73" i="12" s="1"/>
  <c r="M74" i="12"/>
  <c r="O74" i="12" s="1"/>
  <c r="M75" i="12"/>
  <c r="O75" i="12" s="1"/>
  <c r="M46" i="12"/>
  <c r="M40" i="12"/>
  <c r="M41" i="12"/>
  <c r="M42" i="12"/>
  <c r="M43" i="12"/>
  <c r="M44" i="12"/>
  <c r="M22" i="12"/>
  <c r="M23" i="12"/>
  <c r="M24" i="12"/>
  <c r="M25" i="12"/>
  <c r="M26" i="12"/>
  <c r="M27" i="12"/>
  <c r="M28" i="12"/>
  <c r="M29" i="12"/>
  <c r="M30" i="12"/>
  <c r="M34" i="12"/>
  <c r="M35" i="12"/>
  <c r="M36" i="12"/>
  <c r="M37" i="12"/>
  <c r="M38" i="12"/>
  <c r="M39" i="12"/>
  <c r="B10" i="29"/>
  <c r="A5" i="29"/>
  <c r="O63" i="12" l="1"/>
  <c r="M88" i="12"/>
  <c r="L1" i="12" s="1"/>
  <c r="G58" i="11"/>
  <c r="G17" i="11"/>
  <c r="G29" i="11"/>
  <c r="G24" i="11"/>
  <c r="G20" i="11"/>
  <c r="G32" i="11"/>
  <c r="G18" i="11"/>
  <c r="G25" i="11"/>
  <c r="G21" i="11"/>
  <c r="G33" i="11"/>
  <c r="G16" i="11"/>
  <c r="G22" i="11"/>
  <c r="G56" i="11"/>
  <c r="G34" i="11"/>
  <c r="G28" i="11"/>
  <c r="G30" i="11"/>
  <c r="G35" i="11"/>
  <c r="G43" i="11"/>
  <c r="G31" i="11"/>
  <c r="G57" i="11"/>
  <c r="G26" i="11"/>
  <c r="G23" i="11"/>
  <c r="G44" i="11"/>
  <c r="G27" i="11"/>
  <c r="G19" i="11"/>
  <c r="G36" i="11"/>
  <c r="G39" i="11"/>
  <c r="E69" i="11"/>
  <c r="E23" i="28" s="1"/>
  <c r="D45" i="12" s="1"/>
  <c r="I26" i="8" s="1"/>
  <c r="D29" i="20" s="1"/>
  <c r="E35" i="21" s="1"/>
  <c r="E27" i="22" s="1"/>
  <c r="F36" i="23" s="1"/>
  <c r="A69" i="11"/>
  <c r="A23" i="28" s="1"/>
  <c r="A45" i="12" s="1"/>
  <c r="A26" i="8" s="1"/>
  <c r="A29" i="20" s="1"/>
  <c r="A35" i="21" s="1"/>
  <c r="A27" i="22" s="1"/>
  <c r="A36" i="23" s="1"/>
  <c r="D55" i="10"/>
  <c r="A55" i="10"/>
  <c r="D60" i="9"/>
  <c r="A60" i="9"/>
  <c r="D63" i="17"/>
  <c r="A63" i="17"/>
  <c r="M18" i="12" l="1"/>
  <c r="M19" i="12" l="1"/>
  <c r="K1" i="12" s="1"/>
  <c r="I33" i="12"/>
  <c r="F49" i="17"/>
  <c r="F50" i="17"/>
  <c r="F48" i="17"/>
  <c r="D23" i="12" l="1"/>
  <c r="G15" i="12"/>
  <c r="A5" i="12" l="1"/>
  <c r="C10" i="12"/>
  <c r="O49" i="16" l="1"/>
  <c r="N49" i="16"/>
  <c r="M49" i="16"/>
  <c r="G21" i="12" l="1"/>
  <c r="D21" i="12" s="1"/>
  <c r="D10" i="28" l="1"/>
  <c r="A5" i="28"/>
  <c r="G18" i="12" l="1"/>
  <c r="G17" i="12"/>
  <c r="G16" i="12"/>
  <c r="B10" i="17" l="1"/>
  <c r="D15" i="12" l="1"/>
  <c r="B3" i="19"/>
  <c r="D16" i="12" l="1"/>
  <c r="D17" i="12"/>
  <c r="D18" i="12"/>
  <c r="B4" i="19"/>
  <c r="G22" i="12" l="1"/>
  <c r="D22" i="12" s="1"/>
  <c r="B5" i="19" l="1"/>
  <c r="A5" i="20"/>
  <c r="A4" i="21" s="1"/>
  <c r="A4" i="23"/>
  <c r="A4" i="22"/>
  <c r="C10" i="20"/>
  <c r="C9" i="21" s="1"/>
  <c r="C9" i="22" s="1"/>
  <c r="C9" i="23" s="1"/>
  <c r="C4" i="19" l="1"/>
  <c r="C3" i="19"/>
  <c r="C6" i="19" l="1"/>
  <c r="C7" i="19"/>
  <c r="B2" i="19" l="1"/>
  <c r="C2" i="19"/>
  <c r="A5" i="8" l="1"/>
  <c r="D10" i="8"/>
  <c r="C10" i="11"/>
  <c r="A5" i="11"/>
  <c r="C10" i="10"/>
  <c r="A5" i="10"/>
  <c r="C10" i="9"/>
  <c r="A5" i="9"/>
  <c r="E12" i="17"/>
  <c r="D12" i="17"/>
  <c r="A5" i="17"/>
  <c r="A5" i="16"/>
  <c r="B10" i="16"/>
  <c r="C5" i="19"/>
</calcChain>
</file>

<file path=xl/sharedStrings.xml><?xml version="1.0" encoding="utf-8"?>
<sst xmlns="http://schemas.openxmlformats.org/spreadsheetml/2006/main" count="1064" uniqueCount="728">
  <si>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</si>
  <si>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</si>
  <si>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</si>
  <si>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</si>
  <si>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</si>
  <si>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</si>
  <si>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</si>
  <si>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</si>
  <si>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</si>
  <si>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</si>
  <si>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</si>
  <si>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</si>
  <si>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</si>
  <si>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</si>
  <si>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</si>
  <si>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</si>
  <si>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</si>
  <si>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</si>
  <si>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</si>
  <si>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</si>
  <si>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</si>
  <si>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</si>
  <si>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</si>
  <si>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</si>
  <si>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</si>
  <si>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</si>
  <si>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</si>
  <si>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</si>
  <si>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</si>
  <si>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</si>
  <si>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</si>
  <si>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</si>
  <si>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</si>
  <si>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</si>
  <si>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</si>
  <si>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</si>
  <si>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</si>
  <si>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</si>
  <si>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</si>
  <si>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</si>
  <si>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</si>
  <si>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</si>
  <si>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</si>
  <si>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</si>
  <si>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</si>
  <si>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</si>
  <si>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</si>
  <si>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</si>
  <si>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</si>
  <si>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</si>
  <si>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</si>
  <si>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</si>
  <si>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</si>
  <si>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</si>
  <si>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</si>
  <si>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</si>
  <si>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</si>
  <si>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</si>
  <si>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</si>
  <si>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</si>
  <si>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</si>
  <si>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</si>
  <si>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</si>
  <si>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</si>
  <si>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</si>
  <si>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</si>
  <si>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</si>
  <si>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</si>
  <si>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</si>
  <si>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</si>
  <si>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</si>
  <si>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</si>
  <si>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</si>
  <si>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</si>
  <si>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</si>
  <si>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</si>
  <si>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</si>
  <si>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</si>
  <si>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</si>
  <si>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</si>
  <si>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</si>
  <si>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</si>
  <si>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</si>
  <si>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</si>
  <si>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</si>
  <si>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</si>
  <si>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</si>
  <si>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</si>
  <si>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</si>
  <si>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</si>
  <si>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</si>
  <si>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</si>
  <si>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</si>
  <si>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</si>
  <si>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</si>
  <si>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</si>
  <si>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</si>
  <si>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</si>
  <si>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</si>
  <si>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</si>
  <si>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</si>
  <si>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</si>
  <si>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</si>
  <si>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</si>
  <si>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</si>
  <si>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</si>
  <si>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</si>
  <si>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</si>
  <si>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</si>
  <si>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</si>
  <si>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</si>
  <si>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</si>
  <si>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</si>
  <si>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</si>
  <si>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</si>
  <si>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</si>
  <si>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</si>
  <si>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</si>
  <si>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</si>
  <si>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</si>
  <si>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</si>
  <si>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</si>
  <si>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</si>
  <si>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</si>
  <si>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</si>
  <si>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</si>
  <si>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</si>
  <si>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</si>
  <si>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</si>
  <si>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</si>
  <si>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</si>
  <si>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</si>
  <si>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</si>
  <si>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</si>
  <si>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</si>
  <si>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</si>
  <si>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</si>
  <si>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</si>
  <si>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</si>
  <si>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</si>
  <si>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</si>
  <si>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</si>
  <si>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</si>
  <si>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</si>
  <si>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</si>
  <si>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</si>
  <si>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</si>
  <si>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</si>
  <si>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</si>
  <si>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</si>
  <si>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</si>
  <si>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</si>
  <si>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</si>
  <si>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</si>
  <si>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</si>
  <si>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</si>
  <si>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</si>
  <si>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</si>
  <si>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</si>
  <si>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</si>
  <si>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</si>
  <si>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</si>
  <si>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</si>
  <si>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</si>
  <si>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</si>
  <si>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</si>
  <si>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</si>
  <si>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</si>
  <si>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</si>
  <si>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</si>
  <si>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</si>
  <si>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</si>
  <si>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</si>
  <si>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</si>
  <si>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</si>
  <si>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</si>
  <si>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</si>
  <si>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</si>
  <si>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</si>
  <si>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</si>
  <si>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</si>
  <si>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</si>
  <si>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</si>
  <si>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</si>
  <si>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</si>
  <si>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</si>
  <si>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</si>
  <si>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</si>
  <si>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</si>
  <si>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</si>
  <si>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</si>
  <si>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</si>
  <si>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</si>
  <si>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</si>
  <si>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</si>
  <si>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</si>
  <si>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</si>
  <si>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</si>
  <si>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</si>
  <si>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</si>
  <si>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</si>
  <si>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</si>
  <si>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</si>
  <si>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</si>
  <si>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</si>
  <si>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</si>
  <si>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</si>
  <si>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</si>
  <si>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</si>
  <si>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</si>
  <si>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</si>
  <si>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</si>
  <si>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</si>
  <si>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</si>
  <si>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</si>
  <si>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</si>
  <si>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</si>
  <si>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</si>
  <si>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</si>
  <si>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</si>
  <si>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</si>
  <si>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</si>
  <si>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</si>
  <si>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</si>
  <si>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</si>
  <si>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</si>
  <si>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</si>
  <si>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</si>
  <si>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</si>
  <si>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</si>
  <si>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</si>
  <si>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</si>
  <si>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</si>
  <si>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</si>
  <si>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</si>
  <si>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Check thang trc</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</si>
  <si>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</si>
  <si>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</si>
  <si>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</si>
  <si>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</si>
  <si>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</si>
  <si>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</si>
  <si>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</si>
  <si>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</si>
  <si>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</si>
  <si>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</si>
  <si>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</si>
  <si>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</si>
  <si>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</si>
  <si>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</si>
  <si>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</si>
  <si>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</si>
  <si>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</si>
  <si>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</si>
  <si>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</si>
  <si>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</si>
  <si>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</si>
  <si>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</si>
  <si>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</si>
  <si>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</si>
  <si>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</si>
  <si>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</si>
  <si>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</si>
  <si>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</si>
  <si>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</si>
  <si>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</si>
  <si>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</si>
  <si>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</si>
  <si>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</si>
  <si>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</si>
  <si>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</si>
  <si>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</si>
  <si>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</si>
  <si>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</si>
  <si>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</si>
  <si>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</si>
  <si>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</si>
  <si>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</si>
  <si>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</si>
  <si>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</si>
  <si>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</si>
  <si>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</si>
  <si>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</si>
  <si>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</si>
  <si>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</si>
  <si>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</si>
  <si>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</si>
  <si>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</si>
  <si>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</si>
  <si>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</si>
  <si>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</si>
  <si>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</si>
  <si>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</si>
  <si>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</si>
  <si>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</si>
  <si>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</si>
  <si>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</si>
  <si>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</si>
  <si>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</si>
  <si>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</si>
  <si>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</si>
  <si>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</si>
  <si>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</si>
  <si>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</si>
  <si>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</si>
  <si>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</si>
  <si>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</si>
  <si>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</si>
  <si>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</si>
  <si>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</si>
  <si>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</si>
  <si>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</si>
  <si>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</si>
  <si>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</si>
  <si>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</si>
  <si>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</si>
  <si>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</si>
  <si>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</si>
  <si>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</si>
  <si>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</si>
  <si>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</si>
  <si>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</si>
  <si>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</si>
  <si>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</si>
  <si>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</si>
  <si>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</si>
  <si>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</si>
  <si>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</si>
  <si>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</si>
  <si>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</si>
  <si>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</si>
  <si>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</si>
  <si>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</si>
  <si>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</si>
  <si>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</si>
  <si>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</si>
  <si>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</si>
  <si>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</si>
  <si>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</si>
  <si>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</si>
  <si>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</si>
  <si>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</si>
  <si>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</si>
  <si>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</si>
  <si>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</si>
  <si>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</si>
  <si>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</si>
  <si>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</si>
  <si>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</si>
  <si>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</si>
  <si>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</si>
  <si>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</si>
  <si>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</si>
  <si>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</si>
  <si>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</si>
  <si>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</si>
  <si>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</si>
  <si>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</si>
  <si>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</si>
  <si>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</si>
  <si>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</si>
  <si>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</si>
  <si>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</si>
  <si>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</si>
  <si>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</si>
  <si>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</si>
  <si>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</si>
  <si>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</si>
  <si>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</si>
  <si>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</si>
  <si>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</si>
  <si>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</si>
  <si>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</si>
  <si>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</si>
  <si>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</si>
  <si>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</si>
  <si>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</si>
  <si>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</si>
  <si>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</si>
  <si>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</si>
  <si>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</si>
  <si>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</si>
  <si>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</si>
  <si>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</si>
  <si>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</si>
  <si>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</si>
  <si>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</si>
  <si>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</si>
  <si>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</si>
  <si>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</si>
  <si>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</si>
  <si>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</si>
  <si>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</si>
  <si>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</si>
  <si>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</si>
  <si>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</si>
  <si>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</si>
  <si>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</si>
  <si>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</si>
  <si>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</si>
  <si>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</si>
  <si>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</si>
  <si>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</si>
  <si>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</si>
  <si>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</si>
  <si>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</si>
  <si>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</si>
  <si>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</si>
  <si>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</si>
  <si>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</si>
  <si>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</si>
  <si>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</si>
  <si>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</si>
  <si>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</si>
  <si>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</si>
  <si>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</si>
  <si>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</si>
  <si>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</si>
  <si>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</si>
  <si>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</si>
  <si>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</si>
  <si>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</si>
  <si>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</si>
  <si>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</si>
  <si>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</si>
  <si>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</si>
  <si>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</si>
  <si>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</si>
  <si>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</si>
  <si>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</si>
  <si>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</si>
  <si>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</si>
  <si>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</si>
  <si>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</si>
  <si>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</si>
  <si>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</si>
  <si>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</si>
  <si>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</si>
  <si>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</si>
  <si>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</si>
  <si>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</si>
  <si>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</si>
  <si>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</si>
  <si>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</si>
  <si>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</si>
  <si>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</si>
  <si>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</si>
  <si>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</si>
  <si>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</si>
  <si>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</si>
  <si>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</si>
  <si>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</si>
  <si>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</si>
  <si>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</si>
  <si>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</si>
  <si>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</si>
  <si>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</si>
  <si>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</si>
  <si>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</si>
  <si>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</si>
  <si>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</si>
  <si>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</si>
  <si>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</si>
  <si>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</si>
  <si>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</si>
  <si>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</si>
  <si>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</si>
  <si>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</si>
  <si>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</si>
  <si>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</si>
  <si>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</si>
  <si>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</si>
  <si>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</si>
  <si>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</si>
  <si>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</si>
  <si>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</si>
  <si>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</si>
  <si>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ngày</t>
  </si>
  <si>
    <t>nav tại ngày</t>
  </si>
  <si>
    <t>số ngày</t>
  </si>
  <si>
    <t>nav*so ngay</t>
  </si>
  <si>
    <t>nav binh quan</t>
  </si>
  <si>
    <t>so ngay trong thang</t>
  </si>
  <si>
    <t>mua</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</si>
  <si>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</si>
  <si>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</si>
  <si>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</si>
  <si>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</si>
  <si>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</si>
  <si>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</si>
  <si>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</si>
  <si>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</si>
  <si>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</si>
  <si>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</si>
  <si>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</si>
  <si>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</si>
  <si>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</si>
  <si>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</si>
  <si>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</si>
  <si>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</si>
  <si>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</si>
  <si>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</si>
  <si>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</si>
  <si>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</si>
  <si>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</si>
  <si>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</si>
  <si>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</si>
  <si>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</si>
  <si>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</si>
  <si>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</si>
  <si>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</si>
  <si>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</si>
  <si>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</si>
  <si>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</si>
  <si>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</si>
  <si>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</si>
  <si>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</si>
  <si>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</si>
  <si>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</si>
  <si>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</si>
  <si>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</si>
  <si>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</si>
  <si>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</si>
  <si>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</si>
  <si>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</si>
  <si>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</si>
  <si>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</si>
  <si>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</si>
  <si>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</si>
  <si>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</si>
  <si>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</si>
  <si>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</si>
  <si>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</si>
  <si>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</si>
  <si>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</si>
  <si>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</si>
  <si>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</si>
  <si>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</si>
  <si>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</si>
  <si>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</si>
  <si>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</si>
  <si>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</si>
  <si>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</si>
  <si>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</si>
  <si>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</si>
  <si>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</si>
  <si>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</si>
  <si>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</si>
  <si>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</si>
  <si>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</si>
  <si>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</si>
  <si>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</si>
  <si>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</si>
  <si>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</si>
  <si>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</si>
  <si>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</si>
  <si>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</si>
  <si>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</si>
  <si>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</si>
  <si>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</si>
  <si>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</si>
  <si>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</si>
  <si>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</si>
  <si>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</si>
  <si>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</si>
  <si>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</si>
  <si>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</si>
  <si>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</si>
  <si>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</si>
  <si>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</si>
  <si>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</si>
  <si>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</si>
  <si>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</si>
  <si>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</si>
  <si>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</si>
  <si>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</si>
  <si>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</si>
  <si>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</si>
  <si>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</si>
  <si>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</si>
  <si>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</si>
  <si>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</si>
  <si>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</si>
  <si>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</si>
  <si>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</si>
  <si>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</si>
  <si>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</si>
  <si>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</si>
  <si>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</si>
  <si>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</si>
  <si>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</si>
  <si>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</si>
  <si>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</si>
  <si>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</si>
  <si>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</si>
  <si>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</si>
  <si>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</si>
  <si>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</si>
  <si>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</si>
  <si>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</si>
  <si>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</si>
  <si>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</si>
  <si>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</si>
  <si>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</si>
  <si>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</si>
  <si>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</si>
  <si>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</si>
  <si>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</si>
  <si>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</si>
  <si>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</si>
  <si>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</si>
  <si>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</si>
  <si>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</si>
  <si>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</si>
  <si>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</si>
  <si>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</si>
  <si>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</si>
  <si>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</si>
  <si>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</si>
  <si>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</si>
  <si>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</si>
  <si>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</si>
  <si>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</si>
  <si>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</si>
  <si>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</si>
  <si>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</si>
  <si>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</si>
  <si>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</si>
  <si>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</si>
  <si>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</si>
  <si>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</si>
  <si>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</si>
  <si>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</si>
  <si>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</si>
  <si>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</si>
  <si>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</si>
  <si>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</si>
  <si>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</si>
  <si>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</si>
  <si>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</si>
  <si>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</si>
  <si>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</si>
  <si>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</si>
  <si>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</si>
  <si>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</si>
  <si>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</si>
  <si>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</si>
  <si>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</si>
  <si>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t>Năm 2022
Year 2022</t>
  </si>
  <si>
    <t>ban</t>
  </si>
  <si>
    <r>
      <t xml:space="preserve">Quỹ Đầu Tư Cổ phiếu Doanh nghiệp vừa và nhỏ Techcom
</t>
    </r>
    <r>
      <rPr>
        <sz val="10"/>
        <rFont val="Tahoma"/>
        <family val="2"/>
      </rPr>
      <t>Techcom Small and Medium Enterprise Equity Fund</t>
    </r>
  </si>
  <si>
    <t>Công Ty Cổ phần Quản lý Quỹ Kỹ Thương
Techcom Small and Medium Enterprise Equity Fund</t>
  </si>
  <si>
    <t>Quỹ Đầu Tư Cổ phiếu Doanh nghiệp vừa và nhỏ Techcom
Techcom Small and Medium Enterprise Equity Fund</t>
  </si>
  <si>
    <t>Năm 2023
Year 2023</t>
  </si>
  <si>
    <t>2247</t>
  </si>
  <si>
    <t>Đại diện được ủy quyền của Ngân hàng giám sát</t>
  </si>
  <si>
    <t>Đại diện được ủy quyền của Công ty quản lý Quỹ</t>
  </si>
  <si>
    <t>BÁO  CÁO LƯU CHUYỂN TIỀN TỆ
CASH FLOW REPORT</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</si>
  <si>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</si>
  <si>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</si>
  <si>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</si>
  <si>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</si>
  <si>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</si>
  <si>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</si>
  <si>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</si>
  <si>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</si>
  <si>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</si>
  <si>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</si>
  <si>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</si>
  <si>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</si>
  <si>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</si>
  <si>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</si>
  <si>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</si>
  <si>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</si>
  <si>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</si>
  <si>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</si>
  <si>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</si>
  <si>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</si>
  <si>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Lưu chuyển tiền thuần từ hoạt động đầu tư (1 + 2 + 3)
Net Cash flow from Investing activities</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</si>
  <si>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</si>
  <si>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</si>
  <si>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</si>
  <si>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</si>
  <si>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</si>
  <si>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</si>
  <si>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</si>
  <si>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</si>
  <si>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</si>
  <si>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Tiền gửi ngân hàng đầu kỳ:
Cash at bank of the beginning of period</t>
  </si>
  <si>
    <t>- Tiền gửi ngân hàng cho hoạt động Quỹ mở
Cash at bank for Fund's operation</t>
  </si>
  <si>
    <t xml:space="preserve">  Tiền gửi có kỳ hạn không quá 3 tháng
Term Deposit less than 03 months</t>
  </si>
  <si>
    <t>- Tiền gửi của Nhà đầu tư về mua Chứng chỉ quỹ
Cash at bank for Fund's subscription/redemption</t>
  </si>
  <si>
    <t>- Tiền gửi phong tỏa
Escrow Account</t>
  </si>
  <si>
    <t>V. Tiền và các khoản tương đương tiền cuối kỳ
Cash and cash equivalents at the end of period</t>
  </si>
  <si>
    <t>Tiền gửi ngân hàng cuối kỳ:
Cash at bank of the end of period</t>
  </si>
  <si>
    <t>VI. Chênh lệch tiền và các khoản tương đương tiền trong kỳ
Changes in cash and cash equivalents in the period</t>
  </si>
  <si>
    <t>Khác
Others</t>
  </si>
  <si>
    <t>Kỳ này
This quarter</t>
  </si>
  <si>
    <t>Kỳ trước
Last quarter</t>
  </si>
  <si>
    <t>Quaterly</t>
  </si>
  <si>
    <t>KỲ BÁO CÁO/ THIS PERIOD
30/09/2023</t>
  </si>
  <si>
    <t>Ngày 30 tháng 09 năm 2023
As at 30 Sep 2023</t>
  </si>
  <si>
    <t>Quý 4 năm 2023/Quarter IV 2023</t>
  </si>
  <si>
    <t>Tại ngày 31 tháng 12 năm 2023/As at 31 Dec 2023</t>
  </si>
  <si>
    <r>
      <rPr>
        <b/>
        <sz val="8"/>
        <rFont val="Tahoma"/>
        <family val="2"/>
      </rPr>
      <t>Ngày 10 tháng 01 năm 2024</t>
    </r>
    <r>
      <rPr>
        <sz val="8"/>
        <rFont val="Tahoma"/>
        <family val="2"/>
      </rPr>
      <t xml:space="preserve">
10 Jan 2024</t>
    </r>
  </si>
  <si>
    <t>KỲ BÁO CÁO/ THIS PERIOD
31/12/2023</t>
  </si>
  <si>
    <t>Ngày 31 tháng 12 năm 2023
As at 31 Dec 2023</t>
  </si>
  <si>
    <r>
      <t xml:space="preserve">Quyền mua DXG
</t>
    </r>
    <r>
      <rPr>
        <i/>
        <sz val="10"/>
        <rFont val="Tahoma"/>
        <family val="2"/>
      </rPr>
      <t>Rights</t>
    </r>
  </si>
  <si>
    <t>CTD</t>
  </si>
  <si>
    <t>CTR</t>
  </si>
  <si>
    <t>GEG</t>
  </si>
  <si>
    <t>GEX</t>
  </si>
  <si>
    <t>HCM</t>
  </si>
  <si>
    <t>HDG</t>
  </si>
  <si>
    <t>HSG</t>
  </si>
  <si>
    <t>KBC</t>
  </si>
  <si>
    <t>NKG</t>
  </si>
  <si>
    <t>VCI</t>
  </si>
  <si>
    <t>VND</t>
  </si>
  <si>
    <t>KDH</t>
  </si>
  <si>
    <t>VDS</t>
  </si>
  <si>
    <t>VIX</t>
  </si>
  <si>
    <t>BSI</t>
  </si>
  <si>
    <t>DXG</t>
  </si>
  <si>
    <t>EIB</t>
  </si>
  <si>
    <t>DBC</t>
  </si>
  <si>
    <t>PDR</t>
  </si>
  <si>
    <t>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</si>
</sst>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6">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_-* #,##0_-;\-* #,##0_-;_-* &quot;-&quot;??_-;_-@_-"/>
    <numFmt numFmtId="173" formatCode="#,##0_ ;\-#,##0\ "/>
    <numFmt numFmtId="174" formatCode="_(* #,##0.0_);_(* \(#,##0.0\);_(* &quot;-&quot;??_);_(@_)"/>
    <numFmt numFmtId="175" formatCode="_-&quot;$&quot;* #,##0_-;\-&quot;$&quot;* #,##0_-;_-&quot;$&quot;* &quot;-&quot;_-;_-@_-"/>
    <numFmt numFmtId="176" formatCode="[$-409]dd\ mmmm\ yyyy;@"/>
    <numFmt numFmtId="177" formatCode="#,##0,_);[Red]\(#,##0,\)"/>
    <numFmt numFmtId="178" formatCode="&quot;\&quot;#,##0;[Red]&quot;\&quot;&quot;\&quot;\-#,##0"/>
    <numFmt numFmtId="179" formatCode="_-* #,##0_$_-;\-* #,##0_$_-;_-* &quot;-&quot;_$_-;_-@_-"/>
    <numFmt numFmtId="180" formatCode="_-* #,##0.00\ _€_-;\-* #,##0.00\ _€_-;_-* &quot;-&quot;??\ _€_-;_-@_-"/>
    <numFmt numFmtId="181" formatCode="_-* #,##0\ _€_-;\-* #,##0\ _€_-;_-* &quot;-&quot;\ _€_-;_-@_-"/>
    <numFmt numFmtId="182" formatCode="_-* #,##0&quot;$&quot;_-;\-* #,##0&quot;$&quot;_-;_-* &quot;-&quot;&quot;$&quot;_-;_-@_-"/>
    <numFmt numFmtId="183" formatCode="_-* #,##0.00&quot;$&quot;_-;\-* #,##0.00&quot;$&quot;_-;_-* &quot;-&quot;??&quot;$&quot;_-;_-@_-"/>
    <numFmt numFmtId="184" formatCode="&quot;SFr.&quot;\ #,##0.00;[Red]&quot;SFr.&quot;\ \-#,##0.00"/>
    <numFmt numFmtId="185" formatCode="&quot;\&quot;#,##0.00;[Red]&quot;\&quot;\-#,##0.00"/>
    <numFmt numFmtId="186" formatCode="_ &quot;SFr.&quot;\ * #,##0_ ;_ &quot;SFr.&quot;\ * \-#,##0_ ;_ &quot;SFr.&quot;\ * &quot;-&quot;_ ;_ @_ "/>
    <numFmt numFmtId="187" formatCode="_ * #,##0_ ;_ * \-#,##0_ ;_ * &quot;-&quot;_ ;_ @_ "/>
    <numFmt numFmtId="188" formatCode="_ * #,##0.00_ ;_ * \-#,##0.00_ ;_ * &quot;-&quot;??_ ;_ @_ "/>
    <numFmt numFmtId="189" formatCode="_-* #,##0.00_$_-;\-* #,##0.00_$_-;_-* &quot;-&quot;??_$_-;_-@_-"/>
    <numFmt numFmtId="190" formatCode="&quot;$&quot;#,##0.00"/>
    <numFmt numFmtId="191" formatCode="mmm"/>
    <numFmt numFmtId="192" formatCode="_-* #,##0.00\ &quot;F&quot;_-;\-* #,##0.00\ &quot;F&quot;_-;_-* &quot;-&quot;??\ &quot;F&quot;_-;_-@_-"/>
    <numFmt numFmtId="193" formatCode="#,##0;\(#,##0\)"/>
    <numFmt numFmtId="194" formatCode="_(* #.##0_);_(* \(#.##0\);_(* &quot;-&quot;_);_(@_)"/>
    <numFmt numFmtId="195" formatCode="_ &quot;R&quot;\ * #,##0_ ;_ &quot;R&quot;\ * \-#,##0_ ;_ &quot;R&quot;\ * &quot;-&quot;_ ;_ @_ "/>
    <numFmt numFmtId="196" formatCode="\$#&quot;,&quot;##0\ ;\(\$#&quot;,&quot;##0\)"/>
    <numFmt numFmtId="197" formatCode="\t0.00%"/>
    <numFmt numFmtId="198" formatCode="_-* #,##0\ _D_M_-;\-* #,##0\ _D_M_-;_-* &quot;-&quot;\ _D_M_-;_-@_-"/>
    <numFmt numFmtId="199" formatCode="_-* #,##0.00\ _D_M_-;\-* #,##0.00\ _D_M_-;_-* &quot;-&quot;??\ _D_M_-;_-@_-"/>
    <numFmt numFmtId="200" formatCode="\t#\ ??/??"/>
    <numFmt numFmtId="201" formatCode="_-[$€-2]* #,##0.00_-;\-[$€-2]* #,##0.00_-;_-[$€-2]* &quot;-&quot;??_-"/>
    <numFmt numFmtId="202" formatCode="_([$€-2]* #,##0.00_);_([$€-2]* \(#,##0.00\);_([$€-2]* &quot;-&quot;??_)"/>
    <numFmt numFmtId="203" formatCode="#,##0\ "/>
    <numFmt numFmtId="204" formatCode="#."/>
    <numFmt numFmtId="205" formatCode="#,###"/>
    <numFmt numFmtId="206" formatCode="_-&quot;$&quot;* #,##0.00_-;\-&quot;$&quot;* #,##0.00_-;_-&quot;$&quot;* &quot;-&quot;??_-;_-@_-"/>
    <numFmt numFmtId="207" formatCode="#,##0\ &quot;$&quot;_);[Red]\(#,##0\ &quot;$&quot;\)"/>
    <numFmt numFmtId="208" formatCode="&quot;$&quot;###,0&quot;.&quot;00_);[Red]\(&quot;$&quot;###,0&quot;.&quot;00\)"/>
    <numFmt numFmtId="209" formatCode="#,##0\ &quot;F&quot;;[Red]\-#,##0\ &quot;F&quot;"/>
    <numFmt numFmtId="210" formatCode="#,##0.000;[Red]#,##0.000"/>
    <numFmt numFmtId="211" formatCode="0.00_)"/>
    <numFmt numFmtId="212" formatCode="#,##0.0;[Red]#,##0.0"/>
    <numFmt numFmtId="213" formatCode="0.000%"/>
    <numFmt numFmtId="214" formatCode="0%_);\(0%\)"/>
    <numFmt numFmtId="215" formatCode="d"/>
    <numFmt numFmtId="216" formatCode="#"/>
    <numFmt numFmtId="217" formatCode="&quot;¡Ì&quot;#,##0;[Red]\-&quot;¡Ì&quot;#,##0"/>
    <numFmt numFmtId="218" formatCode="#,##0.00\ &quot;F&quot;;[Red]\-#,##0.00\ &quot;F&quot;"/>
    <numFmt numFmtId="219" formatCode="_-* #,##0\ &quot;F&quot;_-;\-* #,##0\ &quot;F&quot;_-;_-* &quot;-&quot;\ &quot;F&quot;_-;_-@_-"/>
    <numFmt numFmtId="220" formatCode="#,##0.00\ &quot;F&quot;;\-#,##0.00\ &quot;F&quot;"/>
    <numFmt numFmtId="221" formatCode="_-* #,##0\ &quot;DM&quot;_-;\-* #,##0\ &quot;DM&quot;_-;_-* &quot;-&quot;\ &quot;DM&quot;_-;_-@_-"/>
    <numFmt numFmtId="222" formatCode="_-* #,##0.00\ &quot;DM&quot;_-;\-* #,##0.00\ &quot;DM&quot;_-;_-* &quot;-&quot;??\ &quot;DM&quot;_-;_-@_-"/>
    <numFmt numFmtId="223" formatCode="_-* #,##0\ _s_u_'_m_-;\-* #,##0\ _s_u_'_m_-;_-* &quot;-&quot;\ _s_u_'_m_-;_-@_-"/>
    <numFmt numFmtId="224" formatCode="_-* #,##0.00\ _s_u_'_m_-;\-* #,##0.00\ _s_u_'_m_-;_-* &quot;-&quot;??\ _s_u_'_m_-;_-@_-"/>
    <numFmt numFmtId="225" formatCode="dd/mm/yyyy;@"/>
    <numFmt numFmtId="226" formatCode="##,###,###,###,###"/>
    <numFmt numFmtId="227" formatCode="0.00000000000000%"/>
  </numFmts>
  <fonts count="18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10"/>
      <name val="Tahoma"/>
      <family val="2"/>
      <charset val="163"/>
    </font>
    <font>
      <b/>
      <sz val="9.5"/>
      <name val="Tahoma"/>
      <family val="2"/>
    </font>
    <font>
      <sz val="9.5"/>
      <name val="Tahoma"/>
      <family val="2"/>
    </font>
    <font>
      <i/>
      <sz val="9.5"/>
      <name val="Tahoma"/>
      <family val="2"/>
    </font>
    <font>
      <sz val="9.5"/>
      <name val="Arial"/>
      <family val="2"/>
    </font>
    <font>
      <b/>
      <sz val="9.5"/>
      <name val="Arial"/>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9.5"/>
      <name val="Tahoma"/>
      <family val="2"/>
      <charset val="163"/>
    </font>
    <font>
      <b/>
      <sz val="9"/>
      <name val="Tahoma"/>
      <family val="2"/>
    </font>
    <font>
      <sz val="9"/>
      <name val="Tahoma"/>
      <family val="2"/>
    </font>
    <font>
      <sz val="11"/>
      <name val="Tahoma"/>
      <family val="2"/>
    </font>
    <font>
      <sz val="8"/>
      <name val="Calibri"/>
      <family val="2"/>
      <scheme val="minor"/>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1"/>
      <name val="Tahoma"/>
      <family val="2"/>
    </font>
    <font>
      <b/>
      <sz val="10"/>
      <name val="Calibri"/>
      <family val="2"/>
      <scheme val="minor"/>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b/>
      <sz val="10"/>
      <color theme="1"/>
      <name val="Tahoma"/>
      <family val="2"/>
    </font>
    <font>
      <b/>
      <sz val="9.5"/>
      <color theme="1"/>
      <name val="Tahoma"/>
      <family val="2"/>
    </font>
    <font>
      <sz val="11"/>
      <color theme="1"/>
      <name val="Times New Roman"/>
      <family val="1"/>
    </font>
    <font>
      <sz val="9.5"/>
      <color theme="1"/>
      <name val="Tahoma"/>
      <family val="2"/>
    </font>
    <font>
      <sz val="10"/>
      <color rgb="FFFF0000"/>
      <name val="Tahoma"/>
      <family val="2"/>
    </font>
    <font>
      <sz val="8.25"/>
      <color rgb="FFFF0000"/>
      <name val="Microsoft Sans Serif"/>
      <family val="2"/>
    </font>
    <font>
      <sz val="10"/>
      <color rgb="FF7030A0"/>
      <name val="Arial"/>
      <family val="2"/>
    </font>
    <font>
      <b/>
      <sz val="8"/>
      <color theme="1"/>
      <name val="Tahoma"/>
      <family val="2"/>
    </font>
    <font>
      <sz val="8"/>
      <color rgb="FFC00000"/>
      <name val="Tahoma"/>
      <family val="2"/>
    </font>
    <font>
      <b/>
      <i/>
      <sz val="8"/>
      <name val="Tahoma"/>
      <family val="2"/>
    </font>
    <font>
      <sz val="8"/>
      <color theme="1"/>
      <name val="Tahoma"/>
      <family val="2"/>
    </font>
  </fonts>
  <fills count="64">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theme="9" tint="-0.249977111117893"/>
        <bgColor indexed="64"/>
      </patternFill>
    </fill>
    <fill>
      <patternFill patternType="solid">
        <fgColor theme="0" tint="-4.9989318521683403E-2"/>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985">
    <xf numFmtId="0" fontId="0" fillId="0" borderId="0"/>
    <xf numFmtId="169" fontId="14" fillId="0" borderId="0" quotePrefix="1" applyFont="0" applyFill="0" applyBorder="0" applyAlignment="0">
      <protection locked="0"/>
    </xf>
    <xf numFmtId="169" fontId="32" fillId="0" borderId="0" applyFont="0" applyFill="0" applyBorder="0" applyAlignment="0" applyProtection="0"/>
    <xf numFmtId="169" fontId="20" fillId="0" borderId="0" applyFont="0" applyFill="0" applyBorder="0" applyAlignment="0" applyProtection="0"/>
    <xf numFmtId="169" fontId="32"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0" fontId="14"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4"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9" fillId="0" borderId="0"/>
    <xf numFmtId="9" fontId="14" fillId="0" borderId="0" quotePrefix="1" applyFont="0" applyFill="0" applyBorder="0" applyAlignment="0">
      <protection locked="0"/>
    </xf>
    <xf numFmtId="9" fontId="32" fillId="0" borderId="0" applyFont="0" applyFill="0" applyBorder="0" applyAlignment="0" applyProtection="0"/>
    <xf numFmtId="0" fontId="13" fillId="0" borderId="0"/>
    <xf numFmtId="169" fontId="13" fillId="0" borderId="0" applyFont="0" applyFill="0" applyBorder="0" applyAlignment="0" applyProtection="0"/>
    <xf numFmtId="0" fontId="12" fillId="0" borderId="0"/>
    <xf numFmtId="0" fontId="12" fillId="0" borderId="0"/>
    <xf numFmtId="169" fontId="14" fillId="0" borderId="0" quotePrefix="1" applyFont="0" applyFill="0" applyBorder="0" applyAlignment="0">
      <protection locked="0"/>
    </xf>
    <xf numFmtId="175" fontId="43" fillId="0" borderId="0" applyFont="0" applyFill="0" applyBorder="0" applyAlignment="0" applyProtection="0"/>
    <xf numFmtId="0" fontId="44" fillId="0" borderId="0" applyNumberFormat="0" applyFill="0" applyBorder="0" applyAlignment="0" applyProtection="0"/>
    <xf numFmtId="176" fontId="44" fillId="0" borderId="0" applyNumberFormat="0" applyFill="0" applyBorder="0" applyAlignment="0" applyProtection="0"/>
    <xf numFmtId="176" fontId="44" fillId="0" borderId="0" applyNumberFormat="0" applyFill="0" applyBorder="0" applyAlignment="0" applyProtection="0"/>
    <xf numFmtId="177" fontId="45" fillId="0" borderId="0" applyBorder="0"/>
    <xf numFmtId="0" fontId="14" fillId="0" borderId="0"/>
    <xf numFmtId="0" fontId="46"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pplyNumberFormat="0" applyFill="0" applyBorder="0" applyAlignment="0" applyProtection="0"/>
    <xf numFmtId="0" fontId="14" fillId="0" borderId="0" applyNumberFormat="0" applyFill="0" applyBorder="0" applyAlignment="0" applyProtection="0"/>
    <xf numFmtId="40" fontId="47" fillId="0" borderId="0" applyFont="0" applyFill="0" applyBorder="0" applyAlignment="0" applyProtection="0"/>
    <xf numFmtId="179" fontId="48" fillId="0" borderId="0" applyFont="0" applyFill="0" applyBorder="0" applyAlignment="0" applyProtection="0"/>
    <xf numFmtId="38" fontId="47" fillId="0" borderId="0" applyFont="0" applyFill="0" applyBorder="0" applyAlignment="0" applyProtection="0"/>
    <xf numFmtId="41" fontId="49" fillId="0" borderId="0" applyFont="0" applyFill="0" applyBorder="0" applyAlignment="0" applyProtection="0"/>
    <xf numFmtId="9" fontId="50" fillId="0" borderId="0" applyFont="0" applyFill="0" applyBorder="0" applyAlignment="0" applyProtection="0"/>
    <xf numFmtId="165" fontId="51" fillId="0" borderId="0" applyFont="0" applyFill="0" applyBorder="0" applyAlignment="0" applyProtection="0"/>
    <xf numFmtId="0" fontId="52"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53" fillId="0" borderId="0"/>
    <xf numFmtId="0" fontId="14" fillId="0" borderId="0" applyNumberFormat="0" applyFill="0" applyBorder="0" applyAlignment="0" applyProtection="0"/>
    <xf numFmtId="0" fontId="54" fillId="0" borderId="0"/>
    <xf numFmtId="0" fontId="54" fillId="0" borderId="0"/>
    <xf numFmtId="0" fontId="55" fillId="0" borderId="0">
      <alignment vertical="top"/>
    </xf>
    <xf numFmtId="166" fontId="56" fillId="0" borderId="0" applyFont="0" applyFill="0" applyBorder="0" applyAlignment="0" applyProtection="0"/>
    <xf numFmtId="0" fontId="57" fillId="0" borderId="0" applyNumberFormat="0" applyFill="0" applyBorder="0" applyAlignment="0" applyProtection="0"/>
    <xf numFmtId="166" fontId="56" fillId="0" borderId="0" applyFont="0" applyFill="0" applyBorder="0" applyAlignment="0" applyProtection="0"/>
    <xf numFmtId="175" fontId="43" fillId="0" borderId="0" applyFont="0" applyFill="0" applyBorder="0" applyAlignment="0" applyProtection="0"/>
    <xf numFmtId="43" fontId="43" fillId="0" borderId="0" applyFont="0" applyFill="0" applyBorder="0" applyAlignment="0" applyProtection="0"/>
    <xf numFmtId="180" fontId="56" fillId="0" borderId="0" applyFont="0" applyFill="0" applyBorder="0" applyAlignment="0" applyProtection="0"/>
    <xf numFmtId="41" fontId="43" fillId="0" borderId="0" applyFont="0" applyFill="0" applyBorder="0" applyAlignment="0" applyProtection="0"/>
    <xf numFmtId="166" fontId="56" fillId="0" borderId="0" applyFont="0" applyFill="0" applyBorder="0" applyAlignment="0" applyProtection="0"/>
    <xf numFmtId="180" fontId="56" fillId="0" borderId="0" applyFont="0" applyFill="0" applyBorder="0" applyAlignment="0" applyProtection="0"/>
    <xf numFmtId="43" fontId="43" fillId="0" borderId="0" applyFont="0" applyFill="0" applyBorder="0" applyAlignment="0" applyProtection="0"/>
    <xf numFmtId="181" fontId="56"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181" fontId="56" fillId="0" borderId="0" applyFont="0" applyFill="0" applyBorder="0" applyAlignment="0" applyProtection="0"/>
    <xf numFmtId="180" fontId="56" fillId="0" borderId="0" applyFont="0" applyFill="0" applyBorder="0" applyAlignment="0" applyProtection="0"/>
    <xf numFmtId="41" fontId="43" fillId="0" borderId="0" applyFont="0" applyFill="0" applyBorder="0" applyAlignment="0" applyProtection="0"/>
    <xf numFmtId="175" fontId="43" fillId="0" borderId="0" applyFont="0" applyFill="0" applyBorder="0" applyAlignment="0" applyProtection="0"/>
    <xf numFmtId="166" fontId="56" fillId="0" borderId="0" applyFont="0" applyFill="0" applyBorder="0" applyAlignment="0" applyProtection="0"/>
    <xf numFmtId="41" fontId="43" fillId="0" borderId="0" applyFont="0" applyFill="0" applyBorder="0" applyAlignment="0" applyProtection="0"/>
    <xf numFmtId="181" fontId="56" fillId="0" borderId="0" applyFont="0" applyFill="0" applyBorder="0" applyAlignment="0" applyProtection="0"/>
    <xf numFmtId="180" fontId="56" fillId="0" borderId="0" applyFont="0" applyFill="0" applyBorder="0" applyAlignment="0" applyProtection="0"/>
    <xf numFmtId="175" fontId="43" fillId="0" borderId="0" applyFont="0" applyFill="0" applyBorder="0" applyAlignment="0" applyProtection="0"/>
    <xf numFmtId="43" fontId="43" fillId="0" borderId="0" applyFont="0" applyFill="0" applyBorder="0" applyAlignment="0" applyProtection="0"/>
    <xf numFmtId="0" fontId="57" fillId="0" borderId="0" applyNumberFormat="0" applyFill="0" applyBorder="0" applyAlignment="0" applyProtection="0"/>
    <xf numFmtId="182" fontId="14" fillId="0" borderId="0" applyFont="0" applyFill="0" applyBorder="0" applyAlignment="0" applyProtection="0"/>
    <xf numFmtId="183" fontId="14" fillId="0" borderId="0" applyFont="0" applyFill="0" applyBorder="0" applyAlignment="0" applyProtection="0"/>
    <xf numFmtId="0" fontId="14" fillId="0" borderId="0"/>
    <xf numFmtId="0" fontId="58" fillId="0" borderId="0"/>
    <xf numFmtId="0" fontId="59" fillId="16" borderId="0"/>
    <xf numFmtId="9" fontId="60" fillId="0" borderId="0" applyBorder="0" applyAlignment="0" applyProtection="0"/>
    <xf numFmtId="0" fontId="61" fillId="16" borderId="0"/>
    <xf numFmtId="0" fontId="19" fillId="0" borderId="0"/>
    <xf numFmtId="176" fontId="62" fillId="17" borderId="0" applyNumberFormat="0" applyBorder="0" applyAlignment="0" applyProtection="0"/>
    <xf numFmtId="0" fontId="12" fillId="4" borderId="0" applyNumberFormat="0" applyBorder="0" applyAlignment="0" applyProtection="0"/>
    <xf numFmtId="176" fontId="62" fillId="18" borderId="0" applyNumberFormat="0" applyBorder="0" applyAlignment="0" applyProtection="0"/>
    <xf numFmtId="0" fontId="12" fillId="6" borderId="0" applyNumberFormat="0" applyBorder="0" applyAlignment="0" applyProtection="0"/>
    <xf numFmtId="176" fontId="62" fillId="19" borderId="0" applyNumberFormat="0" applyBorder="0" applyAlignment="0" applyProtection="0"/>
    <xf numFmtId="0" fontId="12" fillId="8" borderId="0" applyNumberFormat="0" applyBorder="0" applyAlignment="0" applyProtection="0"/>
    <xf numFmtId="176" fontId="62" fillId="20" borderId="0" applyNumberFormat="0" applyBorder="0" applyAlignment="0" applyProtection="0"/>
    <xf numFmtId="0" fontId="12" fillId="10" borderId="0" applyNumberFormat="0" applyBorder="0" applyAlignment="0" applyProtection="0"/>
    <xf numFmtId="176" fontId="62" fillId="21" borderId="0" applyNumberFormat="0" applyBorder="0" applyAlignment="0" applyProtection="0"/>
    <xf numFmtId="0" fontId="12" fillId="12" borderId="0" applyNumberFormat="0" applyBorder="0" applyAlignment="0" applyProtection="0"/>
    <xf numFmtId="176" fontId="62" fillId="22" borderId="0" applyNumberFormat="0" applyBorder="0" applyAlignment="0" applyProtection="0"/>
    <xf numFmtId="0" fontId="12" fillId="14" borderId="0" applyNumberFormat="0" applyBorder="0" applyAlignment="0" applyProtection="0"/>
    <xf numFmtId="0" fontId="63" fillId="16" borderId="0"/>
    <xf numFmtId="0" fontId="64" fillId="0" borderId="0"/>
    <xf numFmtId="0" fontId="65" fillId="0" borderId="0">
      <alignment wrapText="1"/>
    </xf>
    <xf numFmtId="176" fontId="62" fillId="23" borderId="0" applyNumberFormat="0" applyBorder="0" applyAlignment="0" applyProtection="0"/>
    <xf numFmtId="0" fontId="12" fillId="5" borderId="0" applyNumberFormat="0" applyBorder="0" applyAlignment="0" applyProtection="0"/>
    <xf numFmtId="176" fontId="62" fillId="24" borderId="0" applyNumberFormat="0" applyBorder="0" applyAlignment="0" applyProtection="0"/>
    <xf numFmtId="0" fontId="12" fillId="7" borderId="0" applyNumberFormat="0" applyBorder="0" applyAlignment="0" applyProtection="0"/>
    <xf numFmtId="176" fontId="62" fillId="25" borderId="0" applyNumberFormat="0" applyBorder="0" applyAlignment="0" applyProtection="0"/>
    <xf numFmtId="0" fontId="12" fillId="9" borderId="0" applyNumberFormat="0" applyBorder="0" applyAlignment="0" applyProtection="0"/>
    <xf numFmtId="176" fontId="62" fillId="20" borderId="0" applyNumberFormat="0" applyBorder="0" applyAlignment="0" applyProtection="0"/>
    <xf numFmtId="0" fontId="12" fillId="11" borderId="0" applyNumberFormat="0" applyBorder="0" applyAlignment="0" applyProtection="0"/>
    <xf numFmtId="176" fontId="62" fillId="23" borderId="0" applyNumberFormat="0" applyBorder="0" applyAlignment="0" applyProtection="0"/>
    <xf numFmtId="0" fontId="12" fillId="13" borderId="0" applyNumberFormat="0" applyBorder="0" applyAlignment="0" applyProtection="0"/>
    <xf numFmtId="176" fontId="62" fillId="26" borderId="0" applyNumberFormat="0" applyBorder="0" applyAlignment="0" applyProtection="0"/>
    <xf numFmtId="0" fontId="12" fillId="15" borderId="0" applyNumberFormat="0" applyBorder="0" applyAlignment="0" applyProtection="0"/>
    <xf numFmtId="176" fontId="66" fillId="27" borderId="0" applyNumberFormat="0" applyBorder="0" applyAlignment="0" applyProtection="0"/>
    <xf numFmtId="176" fontId="66" fillId="24" borderId="0" applyNumberFormat="0" applyBorder="0" applyAlignment="0" applyProtection="0"/>
    <xf numFmtId="176" fontId="66" fillId="25" borderId="0" applyNumberFormat="0" applyBorder="0" applyAlignment="0" applyProtection="0"/>
    <xf numFmtId="176" fontId="66" fillId="28" borderId="0" applyNumberFormat="0" applyBorder="0" applyAlignment="0" applyProtection="0"/>
    <xf numFmtId="176" fontId="66" fillId="29" borderId="0" applyNumberFormat="0" applyBorder="0" applyAlignment="0" applyProtection="0"/>
    <xf numFmtId="176" fontId="66" fillId="30" borderId="0" applyNumberFormat="0" applyBorder="0" applyAlignment="0" applyProtection="0"/>
    <xf numFmtId="176" fontId="66" fillId="31" borderId="0" applyNumberFormat="0" applyBorder="0" applyAlignment="0" applyProtection="0"/>
    <xf numFmtId="176" fontId="66" fillId="32" borderId="0" applyNumberFormat="0" applyBorder="0" applyAlignment="0" applyProtection="0"/>
    <xf numFmtId="176" fontId="66" fillId="33" borderId="0" applyNumberFormat="0" applyBorder="0" applyAlignment="0" applyProtection="0"/>
    <xf numFmtId="176" fontId="66" fillId="28" borderId="0" applyNumberFormat="0" applyBorder="0" applyAlignment="0" applyProtection="0"/>
    <xf numFmtId="176" fontId="66" fillId="29" borderId="0" applyNumberFormat="0" applyBorder="0" applyAlignment="0" applyProtection="0"/>
    <xf numFmtId="176" fontId="66" fillId="34" borderId="0" applyNumberFormat="0" applyBorder="0" applyAlignment="0" applyProtection="0"/>
    <xf numFmtId="0" fontId="67" fillId="0" borderId="0" applyNumberFormat="0" applyAlignment="0"/>
    <xf numFmtId="184" fontId="14" fillId="0" borderId="0" applyFont="0" applyFill="0" applyBorder="0" applyAlignment="0" applyProtection="0"/>
    <xf numFmtId="0" fontId="68" fillId="0" borderId="0" applyFont="0" applyFill="0" applyBorder="0" applyAlignment="0" applyProtection="0"/>
    <xf numFmtId="185" fontId="69" fillId="0" borderId="0" applyFont="0" applyFill="0" applyBorder="0" applyAlignment="0" applyProtection="0"/>
    <xf numFmtId="186" fontId="14" fillId="0" borderId="0" applyFont="0" applyFill="0" applyBorder="0" applyAlignment="0" applyProtection="0"/>
    <xf numFmtId="0" fontId="68" fillId="0" borderId="0" applyFont="0" applyFill="0" applyBorder="0" applyAlignment="0" applyProtection="0"/>
    <xf numFmtId="186" fontId="14" fillId="0" borderId="0" applyFont="0" applyFill="0" applyBorder="0" applyAlignment="0" applyProtection="0"/>
    <xf numFmtId="0" fontId="70" fillId="0" borderId="0">
      <alignment horizontal="center" wrapText="1"/>
      <protection locked="0"/>
    </xf>
    <xf numFmtId="187" fontId="71" fillId="0" borderId="0" applyFont="0" applyFill="0" applyBorder="0" applyAlignment="0" applyProtection="0"/>
    <xf numFmtId="0" fontId="68" fillId="0" borderId="0" applyFont="0" applyFill="0" applyBorder="0" applyAlignment="0" applyProtection="0"/>
    <xf numFmtId="187" fontId="71" fillId="0" borderId="0" applyFont="0" applyFill="0" applyBorder="0" applyAlignment="0" applyProtection="0"/>
    <xf numFmtId="188" fontId="71" fillId="0" borderId="0" applyFont="0" applyFill="0" applyBorder="0" applyAlignment="0" applyProtection="0"/>
    <xf numFmtId="0" fontId="68" fillId="0" borderId="0" applyFont="0" applyFill="0" applyBorder="0" applyAlignment="0" applyProtection="0"/>
    <xf numFmtId="188" fontId="71" fillId="0" borderId="0" applyFont="0" applyFill="0" applyBorder="0" applyAlignment="0" applyProtection="0"/>
    <xf numFmtId="175" fontId="43" fillId="0" borderId="0" applyFont="0" applyFill="0" applyBorder="0" applyAlignment="0" applyProtection="0"/>
    <xf numFmtId="176" fontId="72" fillId="18" borderId="0" applyNumberFormat="0" applyBorder="0" applyAlignment="0" applyProtection="0"/>
    <xf numFmtId="0" fontId="68" fillId="0" borderId="0"/>
    <xf numFmtId="0" fontId="58" fillId="0" borderId="0"/>
    <xf numFmtId="0" fontId="68" fillId="0" borderId="0"/>
    <xf numFmtId="37" fontId="73" fillId="0" borderId="0"/>
    <xf numFmtId="179" fontId="14" fillId="0" borderId="0" applyFont="0" applyFill="0" applyBorder="0" applyAlignment="0" applyProtection="0"/>
    <xf numFmtId="189" fontId="14" fillId="0" borderId="0" applyFont="0" applyFill="0" applyBorder="0" applyAlignment="0" applyProtection="0"/>
    <xf numFmtId="177" fontId="45" fillId="0" borderId="0" applyFill="0"/>
    <xf numFmtId="190" fontId="45" fillId="0" borderId="0" applyNumberFormat="0" applyFill="0" applyBorder="0" applyAlignment="0">
      <alignment horizontal="center"/>
    </xf>
    <xf numFmtId="0" fontId="74" fillId="0" borderId="0" applyNumberFormat="0" applyFill="0">
      <alignment horizontal="center" vertical="center" wrapText="1"/>
    </xf>
    <xf numFmtId="177" fontId="45" fillId="0" borderId="9" applyFill="0" applyBorder="0"/>
    <xf numFmtId="167" fontId="45" fillId="0" borderId="0" applyAlignment="0"/>
    <xf numFmtId="0" fontId="74" fillId="0" borderId="0" applyFill="0" applyBorder="0">
      <alignment horizontal="center" vertical="center"/>
    </xf>
    <xf numFmtId="0" fontId="74" fillId="0" borderId="0" applyFill="0" applyBorder="0">
      <alignment horizontal="center" vertical="center"/>
    </xf>
    <xf numFmtId="177" fontId="45" fillId="0" borderId="8" applyFill="0" applyBorder="0"/>
    <xf numFmtId="0" fontId="45" fillId="0" borderId="0" applyNumberFormat="0" applyAlignment="0"/>
    <xf numFmtId="0" fontId="58" fillId="0" borderId="0" applyFill="0" applyBorder="0">
      <alignment horizontal="center" vertical="center" wrapText="1"/>
    </xf>
    <xf numFmtId="0" fontId="74" fillId="0" borderId="0" applyFill="0" applyBorder="0">
      <alignment horizontal="center" vertical="center" wrapText="1"/>
    </xf>
    <xf numFmtId="177" fontId="45" fillId="0" borderId="0" applyFill="0"/>
    <xf numFmtId="0" fontId="45" fillId="0" borderId="0" applyNumberFormat="0" applyAlignment="0">
      <alignment horizontal="center"/>
    </xf>
    <xf numFmtId="0" fontId="58" fillId="0" borderId="0" applyFill="0">
      <alignment horizontal="center" vertical="center" wrapText="1"/>
    </xf>
    <xf numFmtId="0" fontId="74" fillId="0" borderId="0" applyFill="0">
      <alignment horizontal="center" vertical="center" wrapText="1"/>
    </xf>
    <xf numFmtId="177" fontId="45" fillId="0" borderId="0" applyFill="0"/>
    <xf numFmtId="0" fontId="45" fillId="0" borderId="0" applyNumberFormat="0" applyAlignment="0">
      <alignment horizontal="center"/>
    </xf>
    <xf numFmtId="0" fontId="45" fillId="0" borderId="0" applyFill="0">
      <alignment vertical="center" wrapText="1"/>
    </xf>
    <xf numFmtId="0" fontId="74" fillId="0" borderId="0">
      <alignment horizontal="center" vertical="center" wrapText="1"/>
    </xf>
    <xf numFmtId="177" fontId="45" fillId="0" borderId="0" applyFill="0"/>
    <xf numFmtId="0" fontId="58" fillId="0" borderId="0" applyNumberFormat="0" applyAlignment="0">
      <alignment horizontal="center"/>
    </xf>
    <xf numFmtId="0" fontId="45" fillId="0" borderId="0" applyFill="0">
      <alignment horizontal="center" vertical="center" wrapText="1"/>
    </xf>
    <xf numFmtId="0" fontId="74" fillId="0" borderId="0" applyFill="0">
      <alignment horizontal="center" vertical="center" wrapText="1"/>
    </xf>
    <xf numFmtId="177" fontId="75" fillId="0" borderId="0" applyFill="0"/>
    <xf numFmtId="0" fontId="45" fillId="0" borderId="0" applyNumberFormat="0" applyAlignment="0">
      <alignment horizontal="center"/>
    </xf>
    <xf numFmtId="0" fontId="45" fillId="0" borderId="0" applyFill="0">
      <alignment horizontal="center" vertical="center" wrapText="1"/>
    </xf>
    <xf numFmtId="0" fontId="74" fillId="0" borderId="0" applyFill="0">
      <alignment horizontal="center" vertical="center" wrapText="1"/>
    </xf>
    <xf numFmtId="177" fontId="76" fillId="0" borderId="0" applyFill="0"/>
    <xf numFmtId="0" fontId="45" fillId="0" borderId="0" applyNumberFormat="0" applyAlignment="0">
      <alignment horizontal="center"/>
    </xf>
    <xf numFmtId="0" fontId="77" fillId="0" borderId="0">
      <alignment horizontal="center" wrapText="1"/>
    </xf>
    <xf numFmtId="0" fontId="74" fillId="0" borderId="0" applyFill="0">
      <alignment horizontal="center" vertical="center" wrapText="1"/>
    </xf>
    <xf numFmtId="191" fontId="14" fillId="0" borderId="0" applyFill="0" applyBorder="0" applyAlignment="0"/>
    <xf numFmtId="176" fontId="78" fillId="16" borderId="10" applyNumberFormat="0" applyAlignment="0" applyProtection="0"/>
    <xf numFmtId="0" fontId="79" fillId="0" borderId="0"/>
    <xf numFmtId="192" fontId="56" fillId="0" borderId="0" applyFont="0" applyFill="0" applyBorder="0" applyAlignment="0" applyProtection="0"/>
    <xf numFmtId="176" fontId="80" fillId="35" borderId="11" applyNumberFormat="0" applyAlignment="0" applyProtection="0"/>
    <xf numFmtId="1" fontId="81" fillId="0" borderId="6" applyBorder="0"/>
    <xf numFmtId="167"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2" fillId="0" borderId="0" applyFont="0" applyFill="0" applyBorder="0" applyAlignment="0" applyProtection="0"/>
    <xf numFmtId="169" fontId="55" fillId="0" borderId="0" applyFont="0" applyFill="0" applyBorder="0" applyAlignment="0" applyProtection="0"/>
    <xf numFmtId="43" fontId="14" fillId="0" borderId="0" applyFont="0" applyFill="0" applyBorder="0" applyAlignment="0" applyProtection="0"/>
    <xf numFmtId="169" fontId="12" fillId="0" borderId="0" applyFont="0" applyFill="0" applyBorder="0" applyAlignment="0" applyProtection="0"/>
    <xf numFmtId="169" fontId="55"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2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43" fontId="14"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43"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93" fontId="58" fillId="0" borderId="0"/>
    <xf numFmtId="193" fontId="58" fillId="0" borderId="0"/>
    <xf numFmtId="194" fontId="82" fillId="0" borderId="0"/>
    <xf numFmtId="3" fontId="14" fillId="0" borderId="0" applyFont="0" applyFill="0" applyBorder="0" applyAlignment="0" applyProtection="0"/>
    <xf numFmtId="3" fontId="14" fillId="0" borderId="0" applyFont="0" applyFill="0" applyBorder="0" applyAlignment="0" applyProtection="0"/>
    <xf numFmtId="0" fontId="83" fillId="0" borderId="0" applyNumberFormat="0" applyAlignment="0">
      <alignment horizontal="left"/>
    </xf>
    <xf numFmtId="0" fontId="84" fillId="0" borderId="0" applyNumberFormat="0" applyAlignment="0"/>
    <xf numFmtId="195" fontId="85" fillId="0" borderId="0" applyFont="0" applyFill="0" applyBorder="0" applyAlignment="0" applyProtection="0"/>
    <xf numFmtId="196" fontId="14" fillId="0" borderId="0" applyFont="0" applyFill="0" applyBorder="0" applyAlignment="0" applyProtection="0"/>
    <xf numFmtId="196" fontId="14" fillId="0" borderId="0" applyFont="0" applyFill="0" applyBorder="0" applyAlignment="0" applyProtection="0"/>
    <xf numFmtId="197" fontId="14" fillId="0" borderId="0"/>
    <xf numFmtId="0" fontId="14" fillId="0" borderId="0" applyFont="0" applyFill="0" applyBorder="0" applyAlignment="0" applyProtection="0"/>
    <xf numFmtId="0" fontId="14" fillId="0" borderId="0" applyFont="0" applyFill="0" applyBorder="0" applyAlignment="0" applyProtection="0"/>
    <xf numFmtId="198" fontId="14" fillId="0" borderId="0" applyFont="0" applyFill="0" applyBorder="0" applyAlignment="0" applyProtection="0"/>
    <xf numFmtId="199" fontId="14" fillId="0" borderId="0" applyFont="0" applyFill="0" applyBorder="0" applyAlignment="0" applyProtection="0"/>
    <xf numFmtId="200" fontId="14" fillId="0" borderId="0"/>
    <xf numFmtId="0" fontId="56" fillId="0" borderId="12">
      <alignment horizontal="left"/>
    </xf>
    <xf numFmtId="0" fontId="86" fillId="0" borderId="0" applyNumberFormat="0" applyAlignment="0">
      <alignment horizontal="left"/>
    </xf>
    <xf numFmtId="201" fontId="19" fillId="0" borderId="0" applyFont="0" applyFill="0" applyBorder="0" applyAlignment="0" applyProtection="0"/>
    <xf numFmtId="202" fontId="14" fillId="0" borderId="0" applyFont="0" applyFill="0" applyBorder="0" applyAlignment="0" applyProtection="0"/>
    <xf numFmtId="176" fontId="87" fillId="0" borderId="0" applyNumberFormat="0" applyFill="0" applyBorder="0" applyAlignment="0" applyProtection="0"/>
    <xf numFmtId="2" fontId="14" fillId="0" borderId="0" applyFont="0" applyFill="0" applyBorder="0" applyAlignment="0" applyProtection="0"/>
    <xf numFmtId="2" fontId="14" fillId="0" borderId="0" applyFont="0" applyFill="0" applyBorder="0" applyAlignment="0" applyProtection="0"/>
    <xf numFmtId="203" fontId="19" fillId="0" borderId="13" applyFont="0" applyFill="0" applyBorder="0" applyProtection="0"/>
    <xf numFmtId="176" fontId="88" fillId="19" borderId="0" applyNumberFormat="0" applyBorder="0" applyAlignment="0" applyProtection="0"/>
    <xf numFmtId="38" fontId="67" fillId="16" borderId="0" applyNumberFormat="0" applyBorder="0" applyAlignment="0" applyProtection="0"/>
    <xf numFmtId="0" fontId="89" fillId="0" borderId="0">
      <alignment horizontal="left"/>
    </xf>
    <xf numFmtId="0" fontId="90" fillId="0" borderId="14" applyNumberFormat="0" applyAlignment="0" applyProtection="0">
      <alignment horizontal="left" vertical="center"/>
    </xf>
    <xf numFmtId="0" fontId="90" fillId="0" borderId="15">
      <alignment horizontal="left" vertical="center"/>
    </xf>
    <xf numFmtId="14" fontId="44" fillId="21" borderId="16">
      <alignment horizontal="center" vertical="center" wrapText="1"/>
    </xf>
    <xf numFmtId="0" fontId="91" fillId="0" borderId="0" applyNumberFormat="0" applyFill="0" applyBorder="0" applyAlignment="0" applyProtection="0"/>
    <xf numFmtId="176" fontId="92" fillId="0" borderId="17" applyNumberFormat="0" applyFill="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0" fillId="0" borderId="0" applyNumberFormat="0" applyFill="0" applyBorder="0" applyAlignment="0" applyProtection="0"/>
    <xf numFmtId="176" fontId="93" fillId="0" borderId="18" applyNumberFormat="0" applyFill="0" applyAlignment="0" applyProtection="0"/>
    <xf numFmtId="0" fontId="90" fillId="0" borderId="0" applyNumberFormat="0" applyFill="0" applyBorder="0" applyAlignment="0" applyProtection="0"/>
    <xf numFmtId="0" fontId="90" fillId="0" borderId="0" applyNumberFormat="0" applyFill="0" applyBorder="0" applyAlignment="0" applyProtection="0"/>
    <xf numFmtId="176" fontId="94" fillId="0" borderId="19" applyNumberFormat="0" applyFill="0" applyAlignment="0" applyProtection="0"/>
    <xf numFmtId="176" fontId="94" fillId="0" borderId="0" applyNumberFormat="0" applyFill="0" applyBorder="0" applyAlignment="0" applyProtection="0"/>
    <xf numFmtId="14" fontId="44" fillId="21" borderId="16">
      <alignment horizontal="center" vertical="center" wrapText="1"/>
    </xf>
    <xf numFmtId="204" fontId="95" fillId="0" borderId="0">
      <protection locked="0"/>
    </xf>
    <xf numFmtId="204" fontId="95" fillId="0" borderId="0">
      <protection locked="0"/>
    </xf>
    <xf numFmtId="0" fontId="96"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10" fontId="67" fillId="36" borderId="1" applyNumberFormat="0" applyBorder="0" applyAlignment="0" applyProtection="0"/>
    <xf numFmtId="0" fontId="99" fillId="0" borderId="0"/>
    <xf numFmtId="0" fontId="99" fillId="0" borderId="0"/>
    <xf numFmtId="0" fontId="99" fillId="0" borderId="0"/>
    <xf numFmtId="0" fontId="99" fillId="0" borderId="0"/>
    <xf numFmtId="0" fontId="99" fillId="0" borderId="0"/>
    <xf numFmtId="176" fontId="100" fillId="22" borderId="10" applyNumberFormat="0" applyAlignment="0" applyProtection="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191" fontId="101" fillId="37" borderId="0"/>
    <xf numFmtId="0" fontId="70" fillId="0" borderId="0" applyNumberFormat="0" applyFont="0" applyBorder="0" applyAlignment="0"/>
    <xf numFmtId="176" fontId="102" fillId="0" borderId="20" applyNumberFormat="0" applyFill="0" applyAlignment="0" applyProtection="0"/>
    <xf numFmtId="191" fontId="101" fillId="38" borderId="0"/>
    <xf numFmtId="38" fontId="54" fillId="0" borderId="0" applyFont="0" applyFill="0" applyBorder="0" applyAlignment="0" applyProtection="0"/>
    <xf numFmtId="40" fontId="54" fillId="0" borderId="0" applyFont="0" applyFill="0" applyBorder="0" applyAlignment="0" applyProtection="0"/>
    <xf numFmtId="41" fontId="14" fillId="0" borderId="0" applyFont="0" applyFill="0" applyBorder="0" applyAlignment="0" applyProtection="0"/>
    <xf numFmtId="43" fontId="14" fillId="0" borderId="0" applyFont="0" applyFill="0" applyBorder="0" applyAlignment="0" applyProtection="0"/>
    <xf numFmtId="0" fontId="103" fillId="0" borderId="16"/>
    <xf numFmtId="205" fontId="104" fillId="0" borderId="21"/>
    <xf numFmtId="175" fontId="14" fillId="0" borderId="0" applyFont="0" applyFill="0" applyBorder="0" applyAlignment="0" applyProtection="0"/>
    <xf numFmtId="206" fontId="14" fillId="0" borderId="0" applyFont="0" applyFill="0" applyBorder="0" applyAlignment="0" applyProtection="0"/>
    <xf numFmtId="207" fontId="54" fillId="0" borderId="0" applyFont="0" applyFill="0" applyBorder="0" applyAlignment="0" applyProtection="0"/>
    <xf numFmtId="208" fontId="54" fillId="0" borderId="0" applyFont="0" applyFill="0" applyBorder="0" applyAlignment="0" applyProtection="0"/>
    <xf numFmtId="209" fontId="56" fillId="0" borderId="0" applyFont="0" applyFill="0" applyBorder="0" applyAlignment="0" applyProtection="0"/>
    <xf numFmtId="210" fontId="56" fillId="0" borderId="0" applyFont="0" applyFill="0" applyBorder="0" applyAlignment="0" applyProtection="0"/>
    <xf numFmtId="0" fontId="105" fillId="0" borderId="0" applyNumberFormat="0" applyFont="0" applyFill="0" applyAlignment="0"/>
    <xf numFmtId="176" fontId="106" fillId="39" borderId="0" applyNumberFormat="0" applyBorder="0" applyAlignment="0" applyProtection="0"/>
    <xf numFmtId="0" fontId="85" fillId="0" borderId="1"/>
    <xf numFmtId="0" fontId="85" fillId="0" borderId="1"/>
    <xf numFmtId="0" fontId="58" fillId="0" borderId="0"/>
    <xf numFmtId="0" fontId="58" fillId="0" borderId="0"/>
    <xf numFmtId="0" fontId="85" fillId="0" borderId="1"/>
    <xf numFmtId="37" fontId="107" fillId="0" borderId="0"/>
    <xf numFmtId="0" fontId="108" fillId="0" borderId="1" applyNumberFormat="0" applyFont="0" applyFill="0" applyBorder="0" applyAlignment="0">
      <alignment horizontal="center"/>
    </xf>
    <xf numFmtId="211" fontId="109"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20" fillId="0" borderId="0"/>
    <xf numFmtId="0" fontId="20" fillId="0" borderId="0"/>
    <xf numFmtId="0" fontId="20" fillId="0" borderId="0"/>
    <xf numFmtId="0" fontId="12" fillId="0" borderId="0"/>
    <xf numFmtId="0" fontId="20" fillId="0" borderId="0"/>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2" fillId="0" borderId="0"/>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2" fillId="0" borderId="0"/>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2" fillId="0" borderId="0"/>
    <xf numFmtId="0" fontId="110" fillId="0" borderId="0">
      <alignment vertical="top"/>
    </xf>
    <xf numFmtId="0" fontId="12" fillId="0" borderId="0"/>
    <xf numFmtId="0" fontId="12" fillId="0" borderId="0"/>
    <xf numFmtId="0" fontId="12" fillId="0" borderId="0"/>
    <xf numFmtId="0" fontId="12" fillId="0" borderId="0"/>
    <xf numFmtId="0" fontId="12" fillId="0" borderId="0"/>
    <xf numFmtId="176" fontId="14" fillId="0" borderId="0" applyNumberFormat="0" applyFill="0" applyBorder="0" applyAlignment="0" applyProtection="0"/>
    <xf numFmtId="0" fontId="12" fillId="0" borderId="0"/>
    <xf numFmtId="0" fontId="12" fillId="0" borderId="0"/>
    <xf numFmtId="176" fontId="14" fillId="0" borderId="0" applyNumberFormat="0" applyFill="0" applyBorder="0" applyAlignment="0" applyProtection="0"/>
    <xf numFmtId="0" fontId="12" fillId="0" borderId="0"/>
    <xf numFmtId="176" fontId="14" fillId="0" borderId="0" applyNumberFormat="0" applyFill="0" applyBorder="0" applyAlignment="0" applyProtection="0"/>
    <xf numFmtId="0" fontId="12" fillId="0" borderId="0"/>
    <xf numFmtId="176" fontId="14" fillId="0" borderId="0" applyNumberFormat="0" applyFill="0" applyBorder="0" applyAlignment="0" applyProtection="0"/>
    <xf numFmtId="0" fontId="14" fillId="0" borderId="0"/>
    <xf numFmtId="0" fontId="55" fillId="0" borderId="0"/>
    <xf numFmtId="0"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176" fontId="12" fillId="0" borderId="0"/>
    <xf numFmtId="0" fontId="12" fillId="0" borderId="0"/>
    <xf numFmtId="176"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176" fontId="12" fillId="0" borderId="0"/>
    <xf numFmtId="0" fontId="14"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4"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4" fillId="0" borderId="0"/>
    <xf numFmtId="0" fontId="12" fillId="0" borderId="0"/>
    <xf numFmtId="176"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4" fillId="0" borderId="0"/>
    <xf numFmtId="0" fontId="12" fillId="0" borderId="0"/>
    <xf numFmtId="176" fontId="12" fillId="0" borderId="0"/>
    <xf numFmtId="0" fontId="14"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40" fontId="70" fillId="0" borderId="0">
      <alignment horizontal="right"/>
    </xf>
    <xf numFmtId="40" fontId="111" fillId="0" borderId="0">
      <alignment horizontal="center" wrapText="1"/>
    </xf>
    <xf numFmtId="176" fontId="55" fillId="36" borderId="22" applyNumberFormat="0" applyFont="0" applyAlignment="0" applyProtection="0"/>
    <xf numFmtId="0" fontId="12" fillId="3" borderId="7" applyNumberFormat="0" applyFont="0" applyAlignment="0" applyProtection="0"/>
    <xf numFmtId="0" fontId="12" fillId="3" borderId="7" applyNumberFormat="0" applyFont="0" applyAlignment="0" applyProtection="0"/>
    <xf numFmtId="177" fontId="70" fillId="0" borderId="0" applyBorder="0" applyAlignment="0"/>
    <xf numFmtId="0" fontId="112" fillId="0" borderId="0"/>
    <xf numFmtId="212" fontId="56" fillId="0" borderId="0" applyFont="0" applyFill="0" applyBorder="0" applyAlignment="0" applyProtection="0"/>
    <xf numFmtId="213" fontId="56" fillId="0" borderId="0" applyFont="0" applyFill="0" applyBorder="0" applyAlignment="0" applyProtection="0"/>
    <xf numFmtId="0" fontId="14" fillId="0" borderId="0" applyFont="0" applyFill="0" applyBorder="0" applyAlignment="0" applyProtection="0"/>
    <xf numFmtId="0" fontId="58" fillId="0" borderId="0"/>
    <xf numFmtId="176" fontId="113" fillId="16" borderId="23" applyNumberFormat="0" applyAlignment="0" applyProtection="0"/>
    <xf numFmtId="14" fontId="70" fillId="0" borderId="0">
      <alignment horizontal="center" wrapText="1"/>
      <protection locked="0"/>
    </xf>
    <xf numFmtId="214" fontId="14" fillId="0" borderId="0" applyFont="0" applyFill="0" applyBorder="0" applyAlignment="0" applyProtection="0"/>
    <xf numFmtId="10" fontId="14" fillId="0" borderId="0" applyFont="0" applyFill="0" applyBorder="0" applyAlignment="0" applyProtection="0"/>
    <xf numFmtId="10"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4" fillId="0" borderId="0" quotePrefix="1" applyFont="0" applyFill="0" applyBorder="0" applyAlignment="0">
      <protection locked="0"/>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55" fillId="0" borderId="0" applyFont="0" applyFill="0" applyBorder="0" applyAlignment="0" applyProtection="0"/>
    <xf numFmtId="9" fontId="12" fillId="0" borderId="0" applyFont="0" applyFill="0" applyBorder="0" applyAlignment="0" applyProtection="0"/>
    <xf numFmtId="9" fontId="55" fillId="0" borderId="0" applyFont="0" applyFill="0" applyBorder="0" applyAlignment="0" applyProtection="0"/>
    <xf numFmtId="9" fontId="12" fillId="0" borderId="0" applyFont="0" applyFill="0" applyBorder="0" applyAlignment="0" applyProtection="0"/>
    <xf numFmtId="9" fontId="2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4" fillId="0" borderId="24" applyNumberFormat="0" applyBorder="0"/>
    <xf numFmtId="164" fontId="114" fillId="0" borderId="0"/>
    <xf numFmtId="0" fontId="54" fillId="0" borderId="0" applyNumberFormat="0" applyFont="0" applyFill="0" applyBorder="0" applyAlignment="0" applyProtection="0">
      <alignment horizontal="left"/>
    </xf>
    <xf numFmtId="38" fontId="45" fillId="16" borderId="25" applyFill="0">
      <alignment horizontal="right"/>
    </xf>
    <xf numFmtId="0" fontId="45" fillId="0" borderId="25" applyNumberFormat="0" applyFill="0" applyAlignment="0">
      <alignment horizontal="left" indent="7"/>
    </xf>
    <xf numFmtId="0" fontId="115" fillId="0" borderId="25" applyFill="0">
      <alignment horizontal="left" indent="8"/>
    </xf>
    <xf numFmtId="177" fontId="74" fillId="26" borderId="0" applyFill="0">
      <alignment horizontal="right"/>
    </xf>
    <xf numFmtId="0" fontId="74" fillId="40" borderId="0" applyNumberFormat="0">
      <alignment horizontal="right"/>
    </xf>
    <xf numFmtId="0" fontId="116" fillId="26" borderId="15" applyFill="0"/>
    <xf numFmtId="0" fontId="58" fillId="41" borderId="15" applyFill="0" applyBorder="0"/>
    <xf numFmtId="177" fontId="58" fillId="36" borderId="26" applyFill="0"/>
    <xf numFmtId="0" fontId="45" fillId="0" borderId="27" applyNumberFormat="0" applyAlignment="0"/>
    <xf numFmtId="0" fontId="116" fillId="0" borderId="0" applyFill="0">
      <alignment horizontal="left" indent="1"/>
    </xf>
    <xf numFmtId="0" fontId="117" fillId="36" borderId="0" applyFill="0">
      <alignment horizontal="left" indent="1"/>
    </xf>
    <xf numFmtId="177" fontId="45" fillId="22" borderId="26" applyFill="0"/>
    <xf numFmtId="0" fontId="45" fillId="0" borderId="26" applyNumberFormat="0" applyAlignment="0"/>
    <xf numFmtId="0" fontId="116" fillId="0" borderId="0" applyFill="0">
      <alignment horizontal="left" indent="2"/>
    </xf>
    <xf numFmtId="0" fontId="118" fillId="22" borderId="0" applyFill="0">
      <alignment horizontal="left" indent="2"/>
    </xf>
    <xf numFmtId="177" fontId="45" fillId="0" borderId="26" applyFill="0"/>
    <xf numFmtId="0" fontId="70" fillId="0" borderId="26" applyNumberFormat="0" applyAlignment="0"/>
    <xf numFmtId="0" fontId="119" fillId="0" borderId="0">
      <alignment horizontal="left" indent="3"/>
    </xf>
    <xf numFmtId="0" fontId="120" fillId="0" borderId="0" applyFill="0">
      <alignment horizontal="left" indent="3"/>
    </xf>
    <xf numFmtId="38" fontId="45" fillId="0" borderId="0" applyFill="0"/>
    <xf numFmtId="0" fontId="14" fillId="0" borderId="26" applyNumberFormat="0" applyFont="0" applyAlignment="0"/>
    <xf numFmtId="0" fontId="119" fillId="0" borderId="0">
      <alignment horizontal="left" indent="4"/>
    </xf>
    <xf numFmtId="0" fontId="45" fillId="0" borderId="0" applyFill="0" applyProtection="0">
      <alignment horizontal="left" indent="4"/>
    </xf>
    <xf numFmtId="38" fontId="45" fillId="0" borderId="0" applyFill="0"/>
    <xf numFmtId="0" fontId="45" fillId="0" borderId="0" applyNumberFormat="0" applyAlignment="0"/>
    <xf numFmtId="0" fontId="119" fillId="0" borderId="0">
      <alignment horizontal="left" indent="5"/>
    </xf>
    <xf numFmtId="0" fontId="45" fillId="0" borderId="0" applyFill="0">
      <alignment horizontal="left" indent="5"/>
    </xf>
    <xf numFmtId="177" fontId="45" fillId="0" borderId="0" applyFill="0"/>
    <xf numFmtId="0" fontId="58" fillId="0" borderId="0" applyNumberFormat="0" applyFill="0" applyAlignment="0"/>
    <xf numFmtId="0" fontId="121" fillId="0" borderId="0" applyFill="0">
      <alignment horizontal="left" indent="6"/>
    </xf>
    <xf numFmtId="0" fontId="45" fillId="0" borderId="0" applyFill="0">
      <alignment horizontal="left" indent="6"/>
    </xf>
    <xf numFmtId="215" fontId="14" fillId="0" borderId="0" applyNumberFormat="0" applyFill="0" applyBorder="0" applyAlignment="0" applyProtection="0">
      <alignment horizontal="left"/>
    </xf>
    <xf numFmtId="216" fontId="122" fillId="0" borderId="0" applyFont="0" applyFill="0" applyBorder="0" applyAlignment="0" applyProtection="0"/>
    <xf numFmtId="0" fontId="54" fillId="0" borderId="0" applyFont="0" applyFill="0" applyBorder="0" applyAlignment="0" applyProtection="0"/>
    <xf numFmtId="0" fontId="14" fillId="0" borderId="0"/>
    <xf numFmtId="217" fontId="85" fillId="0" borderId="0" applyFont="0" applyFill="0" applyBorder="0" applyAlignment="0" applyProtection="0"/>
    <xf numFmtId="181" fontId="56" fillId="0" borderId="0" applyFont="0" applyFill="0" applyBorder="0" applyAlignment="0" applyProtection="0"/>
    <xf numFmtId="166" fontId="56" fillId="0" borderId="0" applyFont="0" applyFill="0" applyBorder="0" applyAlignment="0" applyProtection="0"/>
    <xf numFmtId="0" fontId="103" fillId="0" borderId="0"/>
    <xf numFmtId="40" fontId="123" fillId="0" borderId="0" applyBorder="0">
      <alignment horizontal="right"/>
    </xf>
    <xf numFmtId="3" fontId="64" fillId="0" borderId="0" applyFill="0" applyBorder="0" applyAlignment="0" applyProtection="0">
      <alignment horizontal="right"/>
    </xf>
    <xf numFmtId="218" fontId="85" fillId="0" borderId="3">
      <alignment horizontal="right" vertical="center"/>
    </xf>
    <xf numFmtId="218" fontId="85" fillId="0" borderId="3">
      <alignment horizontal="right" vertical="center"/>
    </xf>
    <xf numFmtId="218" fontId="85" fillId="0" borderId="3">
      <alignment horizontal="right" vertical="center"/>
    </xf>
    <xf numFmtId="219" fontId="85" fillId="0" borderId="3">
      <alignment horizontal="center"/>
    </xf>
    <xf numFmtId="0" fontId="124" fillId="0" borderId="0">
      <alignment vertical="center" wrapText="1"/>
      <protection locked="0"/>
    </xf>
    <xf numFmtId="4" fontId="125" fillId="0" borderId="0"/>
    <xf numFmtId="3" fontId="126" fillId="0" borderId="28" applyNumberFormat="0" applyBorder="0" applyAlignment="0"/>
    <xf numFmtId="0" fontId="127" fillId="0" borderId="0" applyFont="0">
      <alignment horizontal="centerContinuous"/>
    </xf>
    <xf numFmtId="0" fontId="128" fillId="0" borderId="0" applyFill="0" applyBorder="0" applyProtection="0">
      <alignment horizontal="left" vertical="top"/>
    </xf>
    <xf numFmtId="176" fontId="129" fillId="0" borderId="0" applyNumberFormat="0" applyFill="0" applyBorder="0" applyAlignment="0" applyProtection="0"/>
    <xf numFmtId="0" fontId="14" fillId="0" borderId="9" applyNumberFormat="0" applyFont="0" applyFill="0" applyAlignment="0" applyProtection="0"/>
    <xf numFmtId="176" fontId="130" fillId="0" borderId="29" applyNumberFormat="0" applyFill="0" applyAlignment="0" applyProtection="0"/>
    <xf numFmtId="0" fontId="14" fillId="0" borderId="9" applyNumberFormat="0" applyFont="0" applyFill="0" applyAlignment="0" applyProtection="0"/>
    <xf numFmtId="0" fontId="14" fillId="0" borderId="9" applyNumberFormat="0" applyFont="0" applyFill="0" applyAlignment="0" applyProtection="0"/>
    <xf numFmtId="209" fontId="85" fillId="0" borderId="0"/>
    <xf numFmtId="220" fontId="85" fillId="0" borderId="1"/>
    <xf numFmtId="0" fontId="131" fillId="42" borderId="1">
      <alignment horizontal="left" vertical="center"/>
    </xf>
    <xf numFmtId="164" fontId="132" fillId="0" borderId="5">
      <alignment horizontal="left" vertical="top"/>
    </xf>
    <xf numFmtId="164" fontId="57" fillId="0" borderId="30">
      <alignment horizontal="left" vertical="top"/>
    </xf>
    <xf numFmtId="164" fontId="57" fillId="0" borderId="30">
      <alignment horizontal="left" vertical="top"/>
    </xf>
    <xf numFmtId="0" fontId="133" fillId="0" borderId="30">
      <alignment horizontal="left" vertical="center"/>
    </xf>
    <xf numFmtId="221" fontId="14" fillId="0" borderId="0" applyFont="0" applyFill="0" applyBorder="0" applyAlignment="0" applyProtection="0"/>
    <xf numFmtId="222" fontId="14" fillId="0" borderId="0" applyFont="0" applyFill="0" applyBorder="0" applyAlignment="0" applyProtection="0"/>
    <xf numFmtId="176" fontId="134" fillId="0" borderId="0" applyNumberFormat="0" applyFill="0" applyBorder="0" applyAlignment="0" applyProtection="0"/>
    <xf numFmtId="0" fontId="135" fillId="0" borderId="0">
      <alignment vertical="center"/>
    </xf>
    <xf numFmtId="166" fontId="136" fillId="0" borderId="0" applyFont="0" applyFill="0" applyBorder="0" applyAlignment="0" applyProtection="0"/>
    <xf numFmtId="168" fontId="136" fillId="0" borderId="0" applyFont="0" applyFill="0" applyBorder="0" applyAlignment="0" applyProtection="0"/>
    <xf numFmtId="0" fontId="136" fillId="0" borderId="0"/>
    <xf numFmtId="0" fontId="137" fillId="0" borderId="0" applyFont="0" applyFill="0" applyBorder="0" applyAlignment="0" applyProtection="0"/>
    <xf numFmtId="0" fontId="137" fillId="0" borderId="0" applyFont="0" applyFill="0" applyBorder="0" applyAlignment="0" applyProtection="0"/>
    <xf numFmtId="0" fontId="64" fillId="0" borderId="0">
      <alignment vertical="center"/>
    </xf>
    <xf numFmtId="40" fontId="138" fillId="0" borderId="0" applyFont="0" applyFill="0" applyBorder="0" applyAlignment="0" applyProtection="0"/>
    <xf numFmtId="38" fontId="138" fillId="0" borderId="0" applyFont="0" applyFill="0" applyBorder="0" applyAlignment="0" applyProtection="0"/>
    <xf numFmtId="0" fontId="138" fillId="0" borderId="0" applyFont="0" applyFill="0" applyBorder="0" applyAlignment="0" applyProtection="0"/>
    <xf numFmtId="0" fontId="138" fillId="0" borderId="0" applyFont="0" applyFill="0" applyBorder="0" applyAlignment="0" applyProtection="0"/>
    <xf numFmtId="9" fontId="139" fillId="0" borderId="0" applyBorder="0" applyAlignment="0" applyProtection="0"/>
    <xf numFmtId="0" fontId="140" fillId="0" borderId="0"/>
    <xf numFmtId="223" fontId="141" fillId="0" borderId="0" applyFont="0" applyFill="0" applyBorder="0" applyAlignment="0" applyProtection="0"/>
    <xf numFmtId="224" fontId="14" fillId="0" borderId="0" applyFont="0" applyFill="0" applyBorder="0" applyAlignment="0" applyProtection="0"/>
    <xf numFmtId="0" fontId="142" fillId="0" borderId="0" applyFont="0" applyFill="0" applyBorder="0" applyAlignment="0" applyProtection="0"/>
    <xf numFmtId="0" fontId="142" fillId="0" borderId="0" applyFont="0" applyFill="0" applyBorder="0" applyAlignment="0" applyProtection="0"/>
    <xf numFmtId="166" fontId="14" fillId="0" borderId="0" applyFont="0" applyFill="0" applyBorder="0" applyAlignment="0" applyProtection="0"/>
    <xf numFmtId="168" fontId="14" fillId="0" borderId="0" applyFont="0" applyFill="0" applyBorder="0" applyAlignment="0" applyProtection="0"/>
    <xf numFmtId="0" fontId="143" fillId="0" borderId="0"/>
    <xf numFmtId="0" fontId="105" fillId="0" borderId="0"/>
    <xf numFmtId="189" fontId="144" fillId="0" borderId="0" applyFont="0" applyFill="0" applyBorder="0" applyAlignment="0" applyProtection="0"/>
    <xf numFmtId="41" fontId="49" fillId="0" borderId="0" applyFont="0" applyFill="0" applyBorder="0" applyAlignment="0" applyProtection="0"/>
    <xf numFmtId="43" fontId="49" fillId="0" borderId="0" applyFont="0" applyFill="0" applyBorder="0" applyAlignment="0" applyProtection="0"/>
    <xf numFmtId="0" fontId="144" fillId="0" borderId="0"/>
    <xf numFmtId="188" fontId="14" fillId="0" borderId="0" applyFont="0" applyFill="0" applyBorder="0" applyAlignment="0" applyProtection="0"/>
    <xf numFmtId="187" fontId="14" fillId="0" borderId="0" applyFont="0" applyFill="0" applyBorder="0" applyAlignment="0" applyProtection="0"/>
    <xf numFmtId="0" fontId="145" fillId="0" borderId="0"/>
    <xf numFmtId="175" fontId="49" fillId="0" borderId="0" applyFont="0" applyFill="0" applyBorder="0" applyAlignment="0" applyProtection="0"/>
    <xf numFmtId="207" fontId="51" fillId="0" borderId="0" applyFont="0" applyFill="0" applyBorder="0" applyAlignment="0" applyProtection="0"/>
    <xf numFmtId="206" fontId="49" fillId="0" borderId="0" applyFont="0" applyFill="0" applyBorder="0" applyAlignment="0" applyProtection="0"/>
    <xf numFmtId="168" fontId="14" fillId="0" borderId="0" applyFont="0" applyFill="0" applyBorder="0" applyAlignment="0" applyProtection="0"/>
    <xf numFmtId="166" fontId="14" fillId="0" borderId="0" applyFont="0" applyFill="0" applyBorder="0" applyAlignment="0" applyProtection="0"/>
    <xf numFmtId="0" fontId="146" fillId="0" borderId="0" applyNumberFormat="0" applyFill="0" applyBorder="0" applyAlignment="0" applyProtection="0"/>
    <xf numFmtId="0" fontId="147" fillId="0" borderId="33" applyNumberFormat="0" applyFill="0" applyAlignment="0" applyProtection="0"/>
    <xf numFmtId="0" fontId="148" fillId="0" borderId="34" applyNumberFormat="0" applyFill="0" applyAlignment="0" applyProtection="0"/>
    <xf numFmtId="0" fontId="149" fillId="0" borderId="35" applyNumberFormat="0" applyFill="0" applyAlignment="0" applyProtection="0"/>
    <xf numFmtId="0" fontId="149" fillId="0" borderId="0" applyNumberFormat="0" applyFill="0" applyBorder="0" applyAlignment="0" applyProtection="0"/>
    <xf numFmtId="0" fontId="150" fillId="43" borderId="0" applyNumberFormat="0" applyBorder="0" applyAlignment="0" applyProtection="0"/>
    <xf numFmtId="0" fontId="151" fillId="44" borderId="0" applyNumberFormat="0" applyBorder="0" applyAlignment="0" applyProtection="0"/>
    <xf numFmtId="0" fontId="152" fillId="45" borderId="0" applyNumberFormat="0" applyBorder="0" applyAlignment="0" applyProtection="0"/>
    <xf numFmtId="0" fontId="153" fillId="46" borderId="36" applyNumberFormat="0" applyAlignment="0" applyProtection="0"/>
    <xf numFmtId="0" fontId="154" fillId="47" borderId="37" applyNumberFormat="0" applyAlignment="0" applyProtection="0"/>
    <xf numFmtId="0" fontId="155" fillId="47" borderId="36" applyNumberFormat="0" applyAlignment="0" applyProtection="0"/>
    <xf numFmtId="0" fontId="156" fillId="0" borderId="38" applyNumberFormat="0" applyFill="0" applyAlignment="0" applyProtection="0"/>
    <xf numFmtId="0" fontId="157" fillId="48" borderId="39" applyNumberFormat="0" applyAlignment="0" applyProtection="0"/>
    <xf numFmtId="0" fontId="42" fillId="0" borderId="0" applyNumberFormat="0" applyFill="0" applyBorder="0" applyAlignment="0" applyProtection="0"/>
    <xf numFmtId="0" fontId="158" fillId="0" borderId="0" applyNumberFormat="0" applyFill="0" applyBorder="0" applyAlignment="0" applyProtection="0"/>
    <xf numFmtId="0" fontId="33" fillId="0" borderId="40" applyNumberFormat="0" applyFill="0" applyAlignment="0" applyProtection="0"/>
    <xf numFmtId="0" fontId="159" fillId="49"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59" fillId="50" borderId="0" applyNumberFormat="0" applyBorder="0" applyAlignment="0" applyProtection="0"/>
    <xf numFmtId="0" fontId="159" fillId="51"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59" fillId="52" borderId="0" applyNumberFormat="0" applyBorder="0" applyAlignment="0" applyProtection="0"/>
    <xf numFmtId="0" fontId="159" fillId="53"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59" fillId="54" borderId="0" applyNumberFormat="0" applyBorder="0" applyAlignment="0" applyProtection="0"/>
    <xf numFmtId="0" fontId="159" fillId="55"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59" fillId="56" borderId="0" applyNumberFormat="0" applyBorder="0" applyAlignment="0" applyProtection="0"/>
    <xf numFmtId="0" fontId="159" fillId="57"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59" fillId="58" borderId="0" applyNumberFormat="0" applyBorder="0" applyAlignment="0" applyProtection="0"/>
    <xf numFmtId="0" fontId="159" fillId="59"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59" fillId="60" borderId="0" applyNumberFormat="0" applyBorder="0" applyAlignment="0" applyProtection="0"/>
    <xf numFmtId="0" fontId="110" fillId="0" borderId="0">
      <alignment vertical="top"/>
    </xf>
    <xf numFmtId="0" fontId="11" fillId="3" borderId="7" applyNumberFormat="0" applyFont="0" applyAlignment="0" applyProtection="0"/>
    <xf numFmtId="0" fontId="10" fillId="0" borderId="0"/>
    <xf numFmtId="169" fontId="10" fillId="0" borderId="0" applyFont="0" applyFill="0" applyBorder="0" applyAlignment="0" applyProtection="0"/>
    <xf numFmtId="0" fontId="110" fillId="0" borderId="0">
      <alignment vertical="top"/>
    </xf>
    <xf numFmtId="0" fontId="10" fillId="4"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3" borderId="7" applyNumberFormat="0" applyFont="0" applyAlignment="0" applyProtection="0"/>
    <xf numFmtId="0" fontId="110" fillId="0" borderId="0">
      <alignment vertical="top"/>
    </xf>
    <xf numFmtId="0" fontId="110"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110" fillId="0" borderId="0">
      <alignment vertical="top"/>
    </xf>
    <xf numFmtId="0" fontId="110"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110"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110" fillId="0" borderId="0">
      <alignment vertical="top"/>
    </xf>
    <xf numFmtId="0" fontId="110"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110" fillId="0" borderId="0">
      <alignment vertical="top"/>
    </xf>
    <xf numFmtId="0" fontId="110"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4" fillId="0" borderId="0"/>
    <xf numFmtId="0" fontId="160" fillId="0" borderId="0" applyNumberFormat="0" applyFill="0" applyBorder="0" applyAlignment="0" applyProtection="0"/>
    <xf numFmtId="0" fontId="171"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172" fillId="0" borderId="0" applyNumberFormat="0" applyFill="0" applyBorder="0" applyAlignment="0" applyProtection="0"/>
    <xf numFmtId="0" fontId="171" fillId="0" borderId="0">
      <alignment vertical="top"/>
    </xf>
    <xf numFmtId="0" fontId="2" fillId="0" borderId="0"/>
    <xf numFmtId="43" fontId="2"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cellStyleXfs>
  <cellXfs count="616">
    <xf numFmtId="0" fontId="0" fillId="0" borderId="0" xfId="0"/>
    <xf numFmtId="0" fontId="18" fillId="2" borderId="0" xfId="0" applyFont="1" applyFill="1"/>
    <xf numFmtId="10" fontId="18" fillId="2" borderId="1" xfId="30" applyNumberFormat="1" applyFont="1" applyFill="1" applyBorder="1" applyAlignment="1" applyProtection="1">
      <alignment horizontal="left" vertical="center" wrapText="1"/>
    </xf>
    <xf numFmtId="49" fontId="18" fillId="2" borderId="1" xfId="30" applyNumberFormat="1" applyFont="1" applyFill="1" applyBorder="1" applyAlignment="1" applyProtection="1">
      <alignment horizontal="center" vertical="center" wrapText="1"/>
    </xf>
    <xf numFmtId="49" fontId="18" fillId="2" borderId="1" xfId="30" applyNumberFormat="1" applyFont="1" applyFill="1" applyBorder="1" applyAlignment="1" applyProtection="1">
      <alignment horizontal="left" vertical="center" wrapText="1"/>
    </xf>
    <xf numFmtId="14" fontId="17" fillId="2" borderId="1" xfId="30" applyNumberFormat="1" applyFont="1" applyFill="1" applyBorder="1" applyAlignment="1" applyProtection="1">
      <alignment horizontal="left" vertical="center" wrapText="1"/>
    </xf>
    <xf numFmtId="10" fontId="17" fillId="2" borderId="1" xfId="30" applyNumberFormat="1" applyFont="1" applyFill="1" applyBorder="1" applyAlignment="1" applyProtection="1">
      <alignment horizontal="left" vertical="center" wrapText="1"/>
    </xf>
    <xf numFmtId="0" fontId="23" fillId="2" borderId="0" xfId="0" applyFont="1" applyFill="1" applyAlignment="1">
      <alignment vertical="center"/>
    </xf>
    <xf numFmtId="0" fontId="23" fillId="2" borderId="0" xfId="0" applyFont="1" applyFill="1" applyAlignment="1">
      <alignment horizontal="center" vertical="center"/>
    </xf>
    <xf numFmtId="0" fontId="31" fillId="2" borderId="0" xfId="0" applyFont="1" applyFill="1" applyAlignment="1">
      <alignment vertical="center"/>
    </xf>
    <xf numFmtId="49" fontId="18" fillId="2" borderId="1" xfId="49" applyNumberFormat="1" applyFont="1" applyFill="1" applyBorder="1" applyAlignment="1" applyProtection="1">
      <alignment horizontal="center" vertical="center" wrapText="1"/>
    </xf>
    <xf numFmtId="49" fontId="18" fillId="2" borderId="1" xfId="49" applyNumberFormat="1" applyFont="1" applyFill="1" applyBorder="1" applyAlignment="1" applyProtection="1">
      <alignment horizontal="left" vertical="center" wrapText="1"/>
    </xf>
    <xf numFmtId="0" fontId="17" fillId="2" borderId="0" xfId="43" applyFont="1" applyFill="1" applyBorder="1" applyAlignment="1">
      <alignment vertical="center"/>
    </xf>
    <xf numFmtId="15" fontId="18" fillId="2" borderId="0" xfId="48" applyNumberFormat="1" applyFont="1" applyFill="1" applyAlignment="1">
      <alignment horizontal="left" vertical="center" wrapText="1"/>
    </xf>
    <xf numFmtId="49" fontId="18" fillId="2" borderId="1" xfId="19" applyNumberFormat="1" applyFont="1" applyFill="1" applyBorder="1" applyAlignment="1" applyProtection="1">
      <alignment horizontal="left" vertical="center" wrapText="1"/>
    </xf>
    <xf numFmtId="49" fontId="17" fillId="2" borderId="1" xfId="19" applyNumberFormat="1" applyFont="1" applyFill="1" applyBorder="1" applyAlignment="1" applyProtection="1">
      <alignment horizontal="left" vertical="center" wrapText="1"/>
    </xf>
    <xf numFmtId="0" fontId="16" fillId="2" borderId="0" xfId="0" applyFont="1" applyFill="1" applyAlignment="1">
      <alignment horizontal="center" vertical="center"/>
    </xf>
    <xf numFmtId="0" fontId="16" fillId="2" borderId="0" xfId="48" applyFont="1" applyFill="1" applyAlignment="1">
      <alignment horizontal="center" vertical="center"/>
    </xf>
    <xf numFmtId="0" fontId="18" fillId="2" borderId="0" xfId="48" applyFont="1" applyFill="1" applyAlignment="1">
      <alignment horizontal="left" vertical="center" wrapText="1"/>
    </xf>
    <xf numFmtId="0" fontId="18" fillId="2" borderId="0" xfId="19" applyFont="1" applyFill="1"/>
    <xf numFmtId="0" fontId="18" fillId="2" borderId="0" xfId="19" applyFont="1" applyFill="1" applyAlignment="1">
      <alignment vertical="center" wrapText="1"/>
    </xf>
    <xf numFmtId="0" fontId="18" fillId="2" borderId="0" xfId="19" applyFont="1" applyFill="1" applyAlignment="1">
      <alignment vertical="center"/>
    </xf>
    <xf numFmtId="170" fontId="18" fillId="2" borderId="0" xfId="19" applyNumberFormat="1" applyFont="1" applyFill="1" applyAlignment="1">
      <alignment vertical="center"/>
    </xf>
    <xf numFmtId="0" fontId="18" fillId="2" borderId="0" xfId="19" applyFont="1" applyFill="1" applyAlignment="1">
      <alignment horizontal="left"/>
    </xf>
    <xf numFmtId="0" fontId="14" fillId="2" borderId="0" xfId="0" applyFont="1" applyFill="1"/>
    <xf numFmtId="0" fontId="17" fillId="2" borderId="0" xfId="0" applyFont="1" applyFill="1" applyBorder="1"/>
    <xf numFmtId="170" fontId="18" fillId="2" borderId="0" xfId="1" applyNumberFormat="1" applyFont="1" applyFill="1" applyBorder="1" applyProtection="1">
      <protection locked="0"/>
    </xf>
    <xf numFmtId="170" fontId="17" fillId="2" borderId="0" xfId="1" applyNumberFormat="1" applyFont="1" applyFill="1" applyBorder="1" applyProtection="1">
      <protection locked="0"/>
    </xf>
    <xf numFmtId="0" fontId="18" fillId="2" borderId="2" xfId="0" applyFont="1" applyFill="1" applyBorder="1"/>
    <xf numFmtId="170" fontId="18" fillId="2" borderId="2" xfId="1" applyNumberFormat="1" applyFont="1" applyFill="1" applyBorder="1" applyProtection="1">
      <protection locked="0"/>
    </xf>
    <xf numFmtId="0" fontId="35" fillId="2" borderId="0" xfId="30" applyFont="1" applyFill="1" applyAlignment="1">
      <alignment horizontal="center"/>
    </xf>
    <xf numFmtId="0" fontId="35" fillId="2" borderId="0" xfId="30" applyFont="1" applyFill="1"/>
    <xf numFmtId="0" fontId="17" fillId="2" borderId="0" xfId="19" applyFont="1" applyFill="1" applyAlignment="1">
      <alignment vertical="center" wrapText="1"/>
    </xf>
    <xf numFmtId="170" fontId="18" fillId="2" borderId="0" xfId="19" applyNumberFormat="1" applyFont="1" applyFill="1"/>
    <xf numFmtId="0" fontId="18" fillId="2" borderId="0" xfId="30" applyFont="1" applyFill="1"/>
    <xf numFmtId="0" fontId="17" fillId="2" borderId="0" xfId="0" applyFont="1" applyFill="1"/>
    <xf numFmtId="170" fontId="18" fillId="2" borderId="0" xfId="1" applyNumberFormat="1" applyFont="1" applyFill="1" applyProtection="1">
      <protection locked="0"/>
    </xf>
    <xf numFmtId="170" fontId="17" fillId="2" borderId="0" xfId="1" applyNumberFormat="1" applyFont="1" applyFill="1" applyProtection="1">
      <protection locked="0"/>
    </xf>
    <xf numFmtId="0" fontId="16" fillId="2" borderId="0" xfId="0" applyFont="1" applyFill="1"/>
    <xf numFmtId="170" fontId="16" fillId="2" borderId="0" xfId="1" applyNumberFormat="1" applyFont="1" applyFill="1" applyProtection="1">
      <protection locked="0"/>
    </xf>
    <xf numFmtId="0" fontId="17" fillId="2" borderId="1" xfId="19" applyNumberFormat="1" applyFont="1" applyFill="1" applyBorder="1" applyAlignment="1" applyProtection="1">
      <alignment horizontal="center" vertical="center" wrapText="1"/>
    </xf>
    <xf numFmtId="0" fontId="17" fillId="2" borderId="3" xfId="19" applyNumberFormat="1" applyFont="1" applyFill="1" applyBorder="1" applyAlignment="1" applyProtection="1">
      <alignment horizontal="center" vertical="center" wrapText="1"/>
    </xf>
    <xf numFmtId="0" fontId="17" fillId="2" borderId="6" xfId="19" applyNumberFormat="1" applyFont="1" applyFill="1" applyBorder="1" applyAlignment="1" applyProtection="1">
      <alignment horizontal="center" vertical="center" wrapText="1"/>
    </xf>
    <xf numFmtId="0" fontId="17" fillId="2" borderId="6" xfId="19" applyNumberFormat="1" applyFont="1" applyFill="1" applyBorder="1" applyAlignment="1" applyProtection="1">
      <alignment horizontal="left" vertical="center" wrapText="1"/>
    </xf>
    <xf numFmtId="0" fontId="17" fillId="2" borderId="32" xfId="19" applyNumberFormat="1" applyFont="1" applyFill="1" applyBorder="1" applyAlignment="1" applyProtection="1">
      <alignment horizontal="center" vertical="center" wrapText="1"/>
    </xf>
    <xf numFmtId="170" fontId="74" fillId="2" borderId="0" xfId="6" applyNumberFormat="1" applyFont="1" applyFill="1" applyAlignment="1" applyProtection="1">
      <alignment horizontal="center" vertical="center"/>
      <protection locked="0"/>
    </xf>
    <xf numFmtId="0" fontId="18" fillId="2" borderId="0" xfId="43" applyNumberFormat="1" applyFont="1" applyFill="1" applyAlignment="1">
      <alignment vertical="center"/>
    </xf>
    <xf numFmtId="0" fontId="16" fillId="2" borderId="0" xfId="43" applyNumberFormat="1" applyFont="1" applyFill="1" applyAlignment="1">
      <alignment vertical="center"/>
    </xf>
    <xf numFmtId="0" fontId="17" fillId="2" borderId="8" xfId="43" applyNumberFormat="1" applyFont="1" applyFill="1" applyBorder="1" applyAlignment="1">
      <alignment vertical="center"/>
    </xf>
    <xf numFmtId="0" fontId="17" fillId="2" borderId="8" xfId="43" applyNumberFormat="1" applyFont="1" applyFill="1" applyBorder="1" applyAlignment="1">
      <alignment horizontal="right" vertical="center"/>
    </xf>
    <xf numFmtId="0" fontId="17" fillId="2" borderId="0" xfId="43" applyNumberFormat="1" applyFont="1" applyFill="1" applyBorder="1" applyAlignment="1">
      <alignment horizontal="right" vertical="center"/>
    </xf>
    <xf numFmtId="170" fontId="17" fillId="2" borderId="0" xfId="237" applyNumberFormat="1" applyFont="1" applyFill="1" applyBorder="1" applyAlignment="1">
      <alignment horizontal="right" vertical="center"/>
    </xf>
    <xf numFmtId="0" fontId="17" fillId="2" borderId="0" xfId="43" applyNumberFormat="1" applyFont="1" applyFill="1" applyBorder="1" applyAlignment="1">
      <alignment vertical="center"/>
    </xf>
    <xf numFmtId="0" fontId="17" fillId="2" borderId="0" xfId="422" applyFont="1" applyFill="1" applyBorder="1" applyAlignment="1">
      <alignment horizontal="right" vertical="center"/>
    </xf>
    <xf numFmtId="0" fontId="17" fillId="2" borderId="0" xfId="422" applyFont="1" applyFill="1" applyAlignment="1">
      <alignment horizontal="right" vertical="center"/>
    </xf>
    <xf numFmtId="170" fontId="17" fillId="2" borderId="0" xfId="237" applyNumberFormat="1" applyFont="1" applyFill="1" applyAlignment="1">
      <alignment horizontal="right" vertical="center"/>
    </xf>
    <xf numFmtId="0" fontId="18" fillId="2" borderId="0" xfId="422" applyFont="1" applyFill="1" applyAlignment="1">
      <alignment horizontal="right" vertical="center"/>
    </xf>
    <xf numFmtId="0" fontId="18" fillId="2" borderId="0" xfId="422" applyFont="1" applyFill="1" applyAlignment="1">
      <alignment vertical="center"/>
    </xf>
    <xf numFmtId="170" fontId="17" fillId="2" borderId="0" xfId="237" applyNumberFormat="1" applyFont="1" applyFill="1" applyAlignment="1">
      <alignment horizontal="center" wrapText="1"/>
    </xf>
    <xf numFmtId="0" fontId="17" fillId="2" borderId="0" xfId="48" applyFont="1" applyFill="1" applyAlignment="1">
      <alignment horizontal="center" wrapText="1"/>
    </xf>
    <xf numFmtId="0" fontId="18" fillId="2" borderId="0" xfId="48" applyFont="1" applyFill="1"/>
    <xf numFmtId="170" fontId="18" fillId="2" borderId="0" xfId="237" applyNumberFormat="1" applyFont="1" applyFill="1" applyAlignment="1">
      <alignment horizontal="center" wrapText="1"/>
    </xf>
    <xf numFmtId="0" fontId="18" fillId="2" borderId="0" xfId="48" applyFont="1" applyFill="1" applyAlignment="1">
      <alignment horizontal="center" wrapText="1"/>
    </xf>
    <xf numFmtId="170" fontId="17" fillId="2" borderId="0" xfId="237" applyNumberFormat="1" applyFont="1" applyFill="1" applyAlignment="1">
      <alignment horizontal="center" vertical="center" wrapText="1"/>
    </xf>
    <xf numFmtId="0" fontId="17" fillId="2" borderId="0" xfId="48" applyFont="1" applyFill="1" applyAlignment="1">
      <alignment horizontal="center" vertical="center" wrapText="1"/>
    </xf>
    <xf numFmtId="170" fontId="16" fillId="2" borderId="0" xfId="237" applyNumberFormat="1" applyFont="1" applyFill="1" applyAlignment="1">
      <alignment horizontal="center" vertical="center"/>
    </xf>
    <xf numFmtId="0" fontId="16" fillId="2" borderId="0" xfId="48" applyFont="1" applyFill="1" applyAlignment="1">
      <alignment horizontal="right" vertical="center"/>
    </xf>
    <xf numFmtId="170"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70" fontId="18" fillId="2" borderId="0" xfId="237"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170" fontId="18" fillId="2" borderId="0" xfId="237" applyNumberFormat="1" applyFont="1" applyFill="1" applyAlignment="1">
      <alignment horizontal="left" wrapText="1"/>
    </xf>
    <xf numFmtId="0" fontId="18" fillId="2" borderId="0" xfId="48" applyFont="1" applyFill="1" applyAlignment="1"/>
    <xf numFmtId="0" fontId="18" fillId="2" borderId="0" xfId="48" applyFont="1" applyFill="1" applyAlignment="1">
      <alignment horizontal="right" vertical="center"/>
    </xf>
    <xf numFmtId="170" fontId="18" fillId="2" borderId="0" xfId="237" applyNumberFormat="1" applyFont="1" applyFill="1" applyAlignment="1">
      <alignment horizontal="right"/>
    </xf>
    <xf numFmtId="0" fontId="18" fillId="2" borderId="0" xfId="48" applyFont="1" applyFill="1" applyAlignment="1">
      <alignment horizontal="right"/>
    </xf>
    <xf numFmtId="0" fontId="17" fillId="2" borderId="0" xfId="48" applyFont="1" applyFill="1" applyBorder="1" applyAlignment="1">
      <alignment vertical="center"/>
    </xf>
    <xf numFmtId="0" fontId="16" fillId="2" borderId="0" xfId="48" applyFont="1" applyFill="1" applyBorder="1" applyAlignment="1">
      <alignment horizontal="right" vertical="center"/>
    </xf>
    <xf numFmtId="170" fontId="17" fillId="2" borderId="0" xfId="237" applyNumberFormat="1" applyFont="1" applyFill="1" applyBorder="1" applyAlignment="1">
      <alignment horizontal="left" vertical="center"/>
    </xf>
    <xf numFmtId="0" fontId="17" fillId="2" borderId="0" xfId="48" applyFont="1" applyFill="1" applyBorder="1" applyAlignment="1">
      <alignment horizontal="left" vertical="center"/>
    </xf>
    <xf numFmtId="170" fontId="17" fillId="2" borderId="0" xfId="237" applyNumberFormat="1" applyFont="1" applyFill="1" applyBorder="1" applyAlignment="1" applyProtection="1">
      <alignment horizontal="center" vertical="center" wrapText="1"/>
    </xf>
    <xf numFmtId="0" fontId="17" fillId="2" borderId="0" xfId="19" applyNumberFormat="1" applyFont="1" applyFill="1" applyBorder="1" applyAlignment="1" applyProtection="1">
      <alignment horizontal="center" vertical="center" wrapText="1"/>
    </xf>
    <xf numFmtId="0" fontId="17" fillId="2" borderId="1" xfId="48" applyNumberFormat="1" applyFont="1" applyFill="1" applyBorder="1" applyAlignment="1" applyProtection="1">
      <alignment horizontal="center" vertical="center" wrapText="1"/>
    </xf>
    <xf numFmtId="0" fontId="17" fillId="2" borderId="1" xfId="48" applyNumberFormat="1" applyFont="1" applyFill="1" applyBorder="1" applyAlignment="1" applyProtection="1">
      <alignment horizontal="left" vertical="center" wrapText="1"/>
    </xf>
    <xf numFmtId="3"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left" vertical="center" wrapText="1"/>
    </xf>
    <xf numFmtId="3" fontId="17" fillId="2" borderId="3" xfId="48" applyNumberFormat="1" applyFont="1" applyFill="1" applyBorder="1" applyAlignment="1" applyProtection="1">
      <alignment horizontal="center" vertical="center" wrapText="1"/>
    </xf>
    <xf numFmtId="10" fontId="17" fillId="2" borderId="3" xfId="48" applyNumberFormat="1" applyFont="1" applyFill="1" applyBorder="1" applyAlignment="1" applyProtection="1">
      <alignment horizontal="right" vertical="center" wrapText="1"/>
    </xf>
    <xf numFmtId="0" fontId="17" fillId="2" borderId="0" xfId="48" applyNumberFormat="1" applyFont="1" applyFill="1" applyBorder="1" applyAlignment="1" applyProtection="1">
      <alignment horizontal="left" vertical="center" wrapText="1"/>
    </xf>
    <xf numFmtId="0" fontId="18" fillId="2" borderId="0" xfId="48" applyFont="1" applyFill="1" applyBorder="1"/>
    <xf numFmtId="0" fontId="18" fillId="2" borderId="1" xfId="48" applyNumberFormat="1" applyFont="1" applyFill="1" applyBorder="1" applyAlignment="1" applyProtection="1">
      <alignment horizontal="left" vertical="center" wrapText="1"/>
    </xf>
    <xf numFmtId="0"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right" vertical="center" wrapText="1"/>
    </xf>
    <xf numFmtId="170" fontId="17" fillId="2" borderId="3" xfId="48" applyNumberFormat="1" applyFont="1" applyFill="1" applyBorder="1" applyAlignment="1" applyProtection="1">
      <alignment horizontal="right" vertical="center" wrapText="1"/>
    </xf>
    <xf numFmtId="0" fontId="35" fillId="2" borderId="0" xfId="48" applyFont="1" applyFill="1"/>
    <xf numFmtId="3" fontId="17" fillId="2" borderId="3" xfId="48" applyNumberFormat="1" applyFont="1" applyFill="1" applyBorder="1" applyAlignment="1" applyProtection="1">
      <alignment horizontal="right" vertical="center" wrapText="1"/>
    </xf>
    <xf numFmtId="10" fontId="17" fillId="2" borderId="3" xfId="237" applyNumberFormat="1" applyFont="1" applyFill="1" applyBorder="1" applyAlignment="1" applyProtection="1">
      <alignment horizontal="right" vertical="center" wrapText="1"/>
      <protection locked="0"/>
    </xf>
    <xf numFmtId="0" fontId="35" fillId="2" borderId="0" xfId="48" applyFont="1" applyFill="1" applyAlignment="1">
      <alignment horizontal="right"/>
    </xf>
    <xf numFmtId="170" fontId="17" fillId="2" borderId="1" xfId="237" applyNumberFormat="1" applyFont="1" applyFill="1" applyBorder="1" applyAlignment="1" applyProtection="1">
      <alignment horizontal="right" vertical="center" wrapText="1"/>
    </xf>
    <xf numFmtId="170" fontId="17" fillId="2" borderId="3" xfId="237" applyNumberFormat="1" applyFont="1" applyFill="1" applyBorder="1" applyAlignment="1" applyProtection="1">
      <alignment horizontal="right" vertical="center" wrapText="1"/>
    </xf>
    <xf numFmtId="170" fontId="18" fillId="2" borderId="1" xfId="237" applyNumberFormat="1" applyFont="1" applyFill="1" applyBorder="1" applyAlignment="1" applyProtection="1">
      <alignment horizontal="right" vertical="center" wrapText="1"/>
      <protection locked="0"/>
    </xf>
    <xf numFmtId="170" fontId="18" fillId="2" borderId="3" xfId="237" applyNumberFormat="1" applyFont="1" applyFill="1" applyBorder="1" applyAlignment="1" applyProtection="1">
      <alignment horizontal="right" vertical="center" wrapText="1"/>
      <protection locked="0"/>
    </xf>
    <xf numFmtId="170" fontId="18" fillId="2" borderId="3" xfId="48" applyNumberFormat="1" applyFont="1" applyFill="1" applyBorder="1" applyAlignment="1" applyProtection="1">
      <alignment horizontal="right" vertical="center" wrapText="1"/>
    </xf>
    <xf numFmtId="10" fontId="18" fillId="2" borderId="3" xfId="237" applyNumberFormat="1" applyFont="1" applyFill="1" applyBorder="1" applyAlignment="1" applyProtection="1">
      <alignment horizontal="right" vertical="center" wrapText="1"/>
      <protection locked="0"/>
    </xf>
    <xf numFmtId="170" fontId="17" fillId="2" borderId="1" xfId="48" applyNumberFormat="1" applyFont="1" applyFill="1" applyBorder="1" applyAlignment="1" applyProtection="1">
      <alignment horizontal="right" vertical="center" wrapText="1"/>
    </xf>
    <xf numFmtId="10" fontId="17" fillId="2" borderId="3" xfId="709" applyNumberFormat="1" applyFont="1" applyFill="1" applyBorder="1" applyAlignment="1" applyProtection="1">
      <alignment horizontal="right" vertical="center" wrapText="1"/>
      <protection locked="0"/>
    </xf>
    <xf numFmtId="0" fontId="36" fillId="2" borderId="0" xfId="48" applyFont="1" applyFill="1"/>
    <xf numFmtId="0" fontId="18" fillId="2" borderId="1" xfId="48" applyNumberFormat="1" applyFont="1" applyFill="1" applyBorder="1" applyAlignment="1" applyProtection="1">
      <alignment horizontal="right" vertical="center" wrapText="1"/>
    </xf>
    <xf numFmtId="0" fontId="18" fillId="2" borderId="3" xfId="48" applyNumberFormat="1" applyFont="1" applyFill="1" applyBorder="1" applyAlignment="1" applyProtection="1">
      <alignment horizontal="right" vertical="center" wrapText="1"/>
    </xf>
    <xf numFmtId="170" fontId="18" fillId="2" borderId="3" xfId="237" applyNumberFormat="1" applyFont="1" applyFill="1" applyBorder="1" applyAlignment="1" applyProtection="1">
      <alignment horizontal="right" vertical="center" wrapText="1"/>
    </xf>
    <xf numFmtId="10" fontId="18" fillId="2" borderId="3" xfId="709" applyNumberFormat="1" applyFont="1" applyFill="1" applyBorder="1" applyAlignment="1" applyProtection="1">
      <alignment horizontal="right" vertical="center" wrapText="1"/>
      <protection locked="0"/>
    </xf>
    <xf numFmtId="170" fontId="35" fillId="2" borderId="0" xfId="48" applyNumberFormat="1" applyFont="1" applyFill="1"/>
    <xf numFmtId="0" fontId="17" fillId="2" borderId="1" xfId="19" applyNumberFormat="1" applyFont="1" applyFill="1" applyBorder="1" applyAlignment="1" applyProtection="1">
      <alignment horizontal="left" vertical="center" wrapText="1"/>
    </xf>
    <xf numFmtId="3" fontId="17" fillId="2" borderId="1" xfId="19" applyNumberFormat="1" applyFont="1" applyFill="1" applyBorder="1" applyAlignment="1" applyProtection="1">
      <alignment horizontal="right" vertical="center" wrapText="1"/>
    </xf>
    <xf numFmtId="0" fontId="17" fillId="2" borderId="1" xfId="19" applyNumberFormat="1" applyFont="1" applyFill="1" applyBorder="1" applyAlignment="1" applyProtection="1">
      <alignment horizontal="right" vertical="center" wrapText="1"/>
    </xf>
    <xf numFmtId="0" fontId="17" fillId="2" borderId="3" xfId="19" applyNumberFormat="1" applyFont="1" applyFill="1" applyBorder="1" applyAlignment="1" applyProtection="1">
      <alignment horizontal="right" vertical="center" wrapText="1"/>
    </xf>
    <xf numFmtId="3" fontId="17" fillId="2" borderId="3" xfId="19" applyNumberFormat="1" applyFont="1" applyFill="1" applyBorder="1" applyAlignment="1" applyProtection="1">
      <alignment horizontal="right" vertical="center" wrapText="1"/>
    </xf>
    <xf numFmtId="10" fontId="17" fillId="2" borderId="3" xfId="19" applyNumberFormat="1" applyFont="1" applyFill="1" applyBorder="1" applyAlignment="1" applyProtection="1">
      <alignment horizontal="right" vertical="center" wrapText="1"/>
    </xf>
    <xf numFmtId="170" fontId="17" fillId="2" borderId="0" xfId="237" applyNumberFormat="1" applyFont="1" applyFill="1" applyBorder="1" applyAlignment="1" applyProtection="1">
      <alignment horizontal="left" vertical="center" wrapText="1"/>
    </xf>
    <xf numFmtId="0" fontId="17" fillId="2" borderId="0" xfId="19" applyNumberFormat="1" applyFont="1" applyFill="1" applyBorder="1" applyAlignment="1" applyProtection="1">
      <alignment horizontal="left" vertical="center" wrapText="1"/>
    </xf>
    <xf numFmtId="170" fontId="18" fillId="2" borderId="0" xfId="237" applyNumberFormat="1" applyFont="1" applyFill="1"/>
    <xf numFmtId="0" fontId="17" fillId="2" borderId="0" xfId="417" applyFont="1" applyFill="1" applyAlignment="1">
      <alignment vertical="center"/>
    </xf>
    <xf numFmtId="0" fontId="17" fillId="2" borderId="0" xfId="48" applyFont="1" applyFill="1" applyAlignment="1">
      <alignment horizontal="left"/>
    </xf>
    <xf numFmtId="0" fontId="17" fillId="2" borderId="0" xfId="48" applyFont="1" applyFill="1" applyAlignment="1">
      <alignment horizontal="right"/>
    </xf>
    <xf numFmtId="0" fontId="17" fillId="2" borderId="0" xfId="48" applyFont="1" applyFill="1" applyBorder="1" applyAlignment="1">
      <alignment horizontal="left"/>
    </xf>
    <xf numFmtId="0" fontId="18" fillId="2" borderId="0" xfId="48" applyFont="1" applyFill="1" applyBorder="1" applyAlignment="1"/>
    <xf numFmtId="0" fontId="18" fillId="2" borderId="0" xfId="48" applyFont="1" applyFill="1" applyBorder="1" applyAlignment="1">
      <alignment horizontal="right" vertical="center"/>
    </xf>
    <xf numFmtId="0" fontId="18" fillId="2" borderId="8" xfId="48" applyFont="1" applyFill="1" applyBorder="1" applyAlignment="1"/>
    <xf numFmtId="170" fontId="17" fillId="2" borderId="8" xfId="1" applyNumberFormat="1" applyFont="1" applyFill="1" applyBorder="1" applyAlignment="1" applyProtection="1">
      <alignment horizontal="left"/>
      <protection locked="0"/>
    </xf>
    <xf numFmtId="170" fontId="18" fillId="2" borderId="8" xfId="1" applyNumberFormat="1" applyFont="1" applyFill="1" applyBorder="1" applyAlignment="1" applyProtection="1">
      <alignment horizontal="left"/>
      <protection locked="0"/>
    </xf>
    <xf numFmtId="170" fontId="17" fillId="2" borderId="0" xfId="1" applyNumberFormat="1" applyFont="1" applyFill="1" applyBorder="1" applyAlignment="1" applyProtection="1">
      <alignment horizontal="left"/>
      <protection locked="0"/>
    </xf>
    <xf numFmtId="170" fontId="18" fillId="2" borderId="0" xfId="1" applyNumberFormat="1" applyFont="1" applyFill="1" applyBorder="1" applyAlignment="1" applyProtection="1">
      <alignment horizontal="left"/>
      <protection locked="0"/>
    </xf>
    <xf numFmtId="3" fontId="17" fillId="2" borderId="0" xfId="496" applyNumberFormat="1" applyFont="1" applyFill="1" applyAlignment="1">
      <alignment vertical="center" wrapText="1"/>
    </xf>
    <xf numFmtId="3" fontId="18" fillId="2" borderId="0" xfId="496" applyNumberFormat="1" applyFont="1" applyFill="1" applyAlignment="1">
      <alignment vertical="center" wrapText="1"/>
    </xf>
    <xf numFmtId="3" fontId="40" fillId="2" borderId="0" xfId="496" applyNumberFormat="1" applyFont="1" applyFill="1" applyAlignment="1">
      <alignment horizontal="left" vertical="center" wrapText="1"/>
    </xf>
    <xf numFmtId="0" fontId="18" fillId="2" borderId="0" xfId="48" applyFont="1" applyFill="1" applyAlignment="1">
      <alignment vertical="center"/>
    </xf>
    <xf numFmtId="0" fontId="16" fillId="2" borderId="0" xfId="48" applyFont="1" applyFill="1" applyAlignment="1"/>
    <xf numFmtId="0" fontId="17" fillId="2" borderId="0" xfId="48" applyFont="1" applyFill="1" applyAlignment="1">
      <alignment vertical="center"/>
    </xf>
    <xf numFmtId="170" fontId="17" fillId="2" borderId="1" xfId="237" applyNumberFormat="1" applyFont="1" applyFill="1" applyBorder="1" applyAlignment="1" applyProtection="1">
      <alignment horizontal="center" vertical="center" wrapText="1"/>
    </xf>
    <xf numFmtId="0" fontId="17" fillId="2" borderId="1" xfId="48" applyFont="1" applyFill="1" applyBorder="1" applyAlignment="1">
      <alignment horizontal="center" vertical="center"/>
    </xf>
    <xf numFmtId="170" fontId="17" fillId="2" borderId="1" xfId="237" applyNumberFormat="1" applyFont="1" applyFill="1" applyBorder="1" applyAlignment="1" applyProtection="1">
      <alignment horizontal="left" vertical="center" wrapText="1"/>
    </xf>
    <xf numFmtId="0" fontId="34" fillId="2" borderId="0" xfId="48" applyFont="1" applyFill="1"/>
    <xf numFmtId="0" fontId="18" fillId="2" borderId="1" xfId="48" applyFont="1" applyFill="1" applyBorder="1" applyAlignment="1">
      <alignment horizontal="center" vertical="center"/>
    </xf>
    <xf numFmtId="170" fontId="18" fillId="2" borderId="1" xfId="237" applyNumberFormat="1" applyFont="1" applyFill="1" applyBorder="1" applyAlignment="1" applyProtection="1">
      <alignment horizontal="left" vertical="center" wrapText="1"/>
    </xf>
    <xf numFmtId="0" fontId="17" fillId="2" borderId="0" xfId="417" applyFont="1" applyFill="1" applyAlignment="1">
      <alignment vertical="top"/>
    </xf>
    <xf numFmtId="170" fontId="17" fillId="2" borderId="0" xfId="237" applyNumberFormat="1" applyFont="1" applyFill="1" applyAlignment="1">
      <alignment horizontal="left"/>
    </xf>
    <xf numFmtId="170" fontId="17" fillId="2" borderId="0" xfId="237" applyNumberFormat="1" applyFont="1" applyFill="1" applyAlignment="1"/>
    <xf numFmtId="170" fontId="18" fillId="2" borderId="0" xfId="237" applyNumberFormat="1" applyFont="1" applyFill="1" applyAlignment="1"/>
    <xf numFmtId="170" fontId="17" fillId="2" borderId="0" xfId="237" applyNumberFormat="1" applyFont="1" applyFill="1" applyBorder="1" applyAlignment="1">
      <alignment horizontal="left"/>
    </xf>
    <xf numFmtId="0" fontId="17" fillId="2" borderId="0" xfId="48" applyFont="1" applyFill="1" applyBorder="1" applyAlignment="1">
      <alignment horizontal="right"/>
    </xf>
    <xf numFmtId="0" fontId="17" fillId="2" borderId="8" xfId="43" applyFont="1" applyFill="1" applyBorder="1" applyAlignment="1">
      <alignment vertical="center"/>
    </xf>
    <xf numFmtId="0" fontId="17" fillId="2" borderId="0" xfId="422" applyFont="1" applyFill="1" applyBorder="1" applyAlignment="1">
      <alignment vertical="center"/>
    </xf>
    <xf numFmtId="170" fontId="17" fillId="2" borderId="8" xfId="1" applyNumberFormat="1" applyFont="1" applyFill="1" applyBorder="1" applyAlignment="1" applyProtection="1">
      <protection locked="0"/>
    </xf>
    <xf numFmtId="169" fontId="18" fillId="2" borderId="0" xfId="237" applyFont="1" applyFill="1"/>
    <xf numFmtId="169" fontId="18" fillId="2" borderId="0" xfId="237" applyFont="1" applyFill="1" applyAlignment="1">
      <alignment vertical="center"/>
    </xf>
    <xf numFmtId="3" fontId="40" fillId="2" borderId="0" xfId="496" applyNumberFormat="1" applyFont="1" applyFill="1" applyAlignment="1">
      <alignment vertical="center" wrapText="1"/>
    </xf>
    <xf numFmtId="0" fontId="18" fillId="2" borderId="0" xfId="48" applyFont="1" applyFill="1" applyBorder="1" applyAlignment="1">
      <alignment vertical="center"/>
    </xf>
    <xf numFmtId="0" fontId="16" fillId="2" borderId="0" xfId="48" applyFont="1" applyFill="1" applyAlignment="1">
      <alignment horizontal="right"/>
    </xf>
    <xf numFmtId="170" fontId="18" fillId="2" borderId="0" xfId="48" applyNumberFormat="1" applyFont="1" applyFill="1"/>
    <xf numFmtId="170" fontId="18" fillId="2" borderId="1" xfId="237" applyNumberFormat="1" applyFont="1" applyFill="1" applyBorder="1" applyAlignment="1" applyProtection="1">
      <alignment horizontal="right" vertical="center" wrapText="1"/>
    </xf>
    <xf numFmtId="10" fontId="18" fillId="2" borderId="1" xfId="709" applyNumberFormat="1" applyFont="1" applyFill="1" applyBorder="1" applyAlignment="1" applyProtection="1">
      <alignment horizontal="right" vertical="center" wrapText="1"/>
    </xf>
    <xf numFmtId="169" fontId="35" fillId="2" borderId="0" xfId="237" applyFont="1" applyFill="1"/>
    <xf numFmtId="10" fontId="17" fillId="2" borderId="1" xfId="709" applyNumberFormat="1" applyFont="1" applyFill="1" applyBorder="1" applyAlignment="1" applyProtection="1">
      <alignment horizontal="right" vertical="center" wrapText="1"/>
    </xf>
    <xf numFmtId="0" fontId="17" fillId="2" borderId="0" xfId="48" applyFont="1" applyFill="1" applyBorder="1" applyAlignment="1">
      <alignment horizontal="center" vertical="center"/>
    </xf>
    <xf numFmtId="49" fontId="17" fillId="2" borderId="0" xfId="19" applyNumberFormat="1" applyFont="1" applyFill="1" applyBorder="1" applyAlignment="1" applyProtection="1">
      <alignment horizontal="left" vertical="center" wrapText="1"/>
    </xf>
    <xf numFmtId="170" fontId="17" fillId="2" borderId="0" xfId="237" applyNumberFormat="1" applyFont="1" applyFill="1" applyBorder="1" applyAlignment="1" applyProtection="1">
      <alignment horizontal="right" vertical="center" wrapText="1"/>
    </xf>
    <xf numFmtId="10" fontId="17" fillId="2" borderId="0" xfId="709" applyNumberFormat="1" applyFont="1" applyFill="1" applyBorder="1" applyAlignment="1" applyProtection="1">
      <alignment horizontal="right" vertical="center" wrapText="1"/>
    </xf>
    <xf numFmtId="0" fontId="18" fillId="2" borderId="0" xfId="48" applyFont="1" applyFill="1" applyAlignment="1">
      <alignment horizontal="center"/>
    </xf>
    <xf numFmtId="0" fontId="18" fillId="2" borderId="0" xfId="48" applyFont="1" applyFill="1" applyAlignment="1">
      <alignment wrapText="1"/>
    </xf>
    <xf numFmtId="169" fontId="18" fillId="2" borderId="8" xfId="237" applyFont="1" applyFill="1" applyBorder="1"/>
    <xf numFmtId="169" fontId="18" fillId="2" borderId="0" xfId="237" applyFont="1" applyFill="1" applyBorder="1"/>
    <xf numFmtId="0" fontId="18" fillId="2" borderId="0" xfId="43" applyNumberFormat="1" applyFont="1" applyFill="1" applyBorder="1" applyAlignment="1">
      <alignment vertical="center"/>
    </xf>
    <xf numFmtId="0" fontId="18" fillId="2" borderId="1" xfId="49" applyFont="1" applyFill="1" applyBorder="1"/>
    <xf numFmtId="0" fontId="18" fillId="2" borderId="1" xfId="49" applyFont="1" applyFill="1" applyBorder="1" applyAlignment="1">
      <alignment vertical="center" wrapText="1"/>
    </xf>
    <xf numFmtId="0" fontId="18" fillId="2" borderId="1" xfId="49" applyFont="1" applyFill="1" applyBorder="1" applyAlignment="1" applyProtection="1">
      <alignment horizontal="center" vertical="center" wrapText="1"/>
    </xf>
    <xf numFmtId="0" fontId="18" fillId="2" borderId="1" xfId="49" applyFont="1" applyFill="1" applyBorder="1" applyAlignment="1" applyProtection="1">
      <alignment horizontal="left" vertical="center" wrapText="1"/>
    </xf>
    <xf numFmtId="0" fontId="18" fillId="2" borderId="0" xfId="49" applyFont="1" applyFill="1" applyAlignment="1">
      <alignment horizontal="center"/>
    </xf>
    <xf numFmtId="0" fontId="18" fillId="2" borderId="0" xfId="49" applyFont="1" applyFill="1"/>
    <xf numFmtId="0" fontId="17" fillId="2" borderId="0" xfId="48" applyFont="1" applyFill="1"/>
    <xf numFmtId="170" fontId="17" fillId="2" borderId="0" xfId="50" applyNumberFormat="1" applyFont="1" applyFill="1" applyAlignment="1" applyProtection="1">
      <alignment horizontal="right"/>
      <protection locked="0"/>
    </xf>
    <xf numFmtId="0" fontId="16" fillId="2" borderId="0" xfId="48" applyFont="1" applyFill="1"/>
    <xf numFmtId="170" fontId="16" fillId="2" borderId="0" xfId="50" applyNumberFormat="1" applyFont="1" applyFill="1" applyAlignment="1" applyProtection="1">
      <alignment horizontal="right"/>
      <protection locked="0"/>
    </xf>
    <xf numFmtId="0" fontId="35" fillId="2" borderId="0" xfId="49" applyFont="1" applyFill="1"/>
    <xf numFmtId="170" fontId="18" fillId="2" borderId="0" xfId="50" applyNumberFormat="1" applyFont="1" applyFill="1" applyAlignment="1" applyProtection="1">
      <alignment horizontal="right"/>
      <protection locked="0"/>
    </xf>
    <xf numFmtId="0" fontId="35" fillId="2" borderId="0" xfId="49" applyFont="1" applyFill="1" applyBorder="1"/>
    <xf numFmtId="170" fontId="18" fillId="2" borderId="0" xfId="50" applyNumberFormat="1" applyFont="1" applyFill="1" applyBorder="1" applyAlignment="1" applyProtection="1">
      <alignment horizontal="right"/>
      <protection locked="0"/>
    </xf>
    <xf numFmtId="0" fontId="17" fillId="2" borderId="8" xfId="48" applyFont="1" applyFill="1" applyBorder="1"/>
    <xf numFmtId="0" fontId="18" fillId="2" borderId="8" xfId="48" applyFont="1" applyFill="1" applyBorder="1"/>
    <xf numFmtId="0" fontId="17" fillId="2" borderId="1" xfId="49" applyFont="1" applyFill="1" applyBorder="1" applyAlignment="1">
      <alignment horizontal="center" vertical="center" wrapText="1"/>
    </xf>
    <xf numFmtId="0" fontId="35" fillId="2" borderId="0" xfId="49" applyFont="1" applyFill="1" applyAlignment="1">
      <alignment horizontal="center"/>
    </xf>
    <xf numFmtId="0" fontId="18" fillId="2" borderId="1" xfId="30" applyFont="1" applyFill="1" applyBorder="1"/>
    <xf numFmtId="0" fontId="18" fillId="2" borderId="1" xfId="30" applyFont="1" applyFill="1" applyBorder="1" applyAlignment="1">
      <alignment vertical="center" wrapText="1"/>
    </xf>
    <xf numFmtId="167" fontId="18" fillId="2" borderId="1" xfId="30" applyNumberFormat="1" applyFont="1" applyFill="1" applyBorder="1" applyAlignment="1">
      <alignment vertical="center" wrapText="1"/>
    </xf>
    <xf numFmtId="10" fontId="18" fillId="2" borderId="1" xfId="30" applyNumberFormat="1" applyFont="1" applyFill="1" applyBorder="1"/>
    <xf numFmtId="0" fontId="18" fillId="2" borderId="1" xfId="30" applyFont="1" applyFill="1" applyBorder="1" applyAlignment="1" applyProtection="1">
      <alignment horizontal="center" vertical="center" wrapText="1"/>
    </xf>
    <xf numFmtId="0" fontId="18" fillId="2" borderId="1" xfId="30" applyFont="1" applyFill="1" applyBorder="1" applyAlignment="1" applyProtection="1">
      <alignment horizontal="right" vertical="center" wrapText="1"/>
    </xf>
    <xf numFmtId="0" fontId="18" fillId="2" borderId="0" xfId="30" applyFont="1" applyFill="1" applyAlignment="1">
      <alignment horizontal="center"/>
    </xf>
    <xf numFmtId="0" fontId="35" fillId="2" borderId="2" xfId="30" applyFont="1" applyFill="1" applyBorder="1"/>
    <xf numFmtId="0" fontId="17" fillId="2" borderId="1" xfId="30" applyFont="1" applyFill="1" applyBorder="1" applyAlignment="1">
      <alignment horizontal="center" vertical="center" wrapText="1"/>
    </xf>
    <xf numFmtId="0" fontId="14" fillId="2" borderId="1" xfId="0" applyFont="1" applyFill="1" applyBorder="1"/>
    <xf numFmtId="169" fontId="14" fillId="2" borderId="1" xfId="1" applyFont="1" applyFill="1" applyBorder="1">
      <protection locked="0"/>
    </xf>
    <xf numFmtId="0" fontId="20" fillId="2" borderId="0" xfId="0" applyFont="1" applyFill="1"/>
    <xf numFmtId="49" fontId="22" fillId="2" borderId="1" xfId="37" applyNumberFormat="1" applyFont="1" applyFill="1" applyBorder="1" applyAlignment="1" applyProtection="1">
      <alignment horizontal="center" vertical="center" wrapText="1"/>
    </xf>
    <xf numFmtId="0" fontId="14" fillId="2" borderId="0" xfId="0" applyFont="1" applyFill="1" applyAlignment="1">
      <alignment wrapText="1"/>
    </xf>
    <xf numFmtId="0" fontId="23" fillId="2" borderId="0" xfId="0" applyFont="1" applyFill="1" applyAlignment="1">
      <alignment vertical="center" wrapText="1"/>
    </xf>
    <xf numFmtId="0" fontId="20" fillId="0" borderId="0" xfId="963" applyFont="1" applyFill="1"/>
    <xf numFmtId="0" fontId="163" fillId="0" borderId="0" xfId="963" applyFont="1" applyFill="1"/>
    <xf numFmtId="0" fontId="164" fillId="0" borderId="0" xfId="963" applyFont="1" applyFill="1"/>
    <xf numFmtId="0" fontId="165" fillId="0" borderId="0" xfId="963" applyFont="1" applyFill="1"/>
    <xf numFmtId="0" fontId="20" fillId="0" borderId="0" xfId="963" applyFont="1" applyFill="1" applyAlignment="1">
      <alignment horizontal="right" vertical="center"/>
    </xf>
    <xf numFmtId="0" fontId="166" fillId="0" borderId="0" xfId="963" applyFont="1" applyFill="1" applyAlignment="1">
      <alignment horizontal="right" vertical="center"/>
    </xf>
    <xf numFmtId="0" fontId="166" fillId="0" borderId="0" xfId="963" applyFont="1" applyFill="1" applyAlignment="1">
      <alignment horizontal="right"/>
    </xf>
    <xf numFmtId="0" fontId="166" fillId="0" borderId="0" xfId="963" applyFont="1" applyFill="1" applyBorder="1" applyAlignment="1" applyProtection="1">
      <alignment horizontal="left"/>
      <protection locked="0"/>
    </xf>
    <xf numFmtId="0" fontId="166" fillId="0" borderId="0" xfId="963" applyFont="1" applyFill="1"/>
    <xf numFmtId="0" fontId="167" fillId="0" borderId="1" xfId="963" applyFont="1" applyFill="1" applyBorder="1" applyAlignment="1">
      <alignment horizontal="center"/>
    </xf>
    <xf numFmtId="0" fontId="20" fillId="0" borderId="1" xfId="963" applyFont="1" applyFill="1" applyBorder="1" applyAlignment="1">
      <alignment horizontal="center"/>
    </xf>
    <xf numFmtId="0" fontId="20" fillId="0" borderId="1" xfId="963" applyFont="1" applyFill="1" applyBorder="1" applyAlignment="1">
      <alignment horizontal="left" wrapText="1"/>
    </xf>
    <xf numFmtId="0" fontId="169" fillId="0" borderId="1" xfId="964" applyFont="1" applyFill="1" applyBorder="1" applyAlignment="1">
      <alignment vertical="center" wrapText="1"/>
    </xf>
    <xf numFmtId="0" fontId="20" fillId="0" borderId="1" xfId="963" applyFont="1" applyFill="1" applyBorder="1" applyAlignment="1">
      <alignment vertical="center" wrapText="1"/>
    </xf>
    <xf numFmtId="0" fontId="20" fillId="0" borderId="1" xfId="963" applyFont="1" applyFill="1" applyBorder="1"/>
    <xf numFmtId="0" fontId="167" fillId="0" borderId="0" xfId="963" applyFont="1" applyFill="1" applyAlignment="1">
      <alignment horizontal="center" vertical="center"/>
    </xf>
    <xf numFmtId="0" fontId="167" fillId="0" borderId="0" xfId="963" applyFont="1" applyFill="1" applyAlignment="1">
      <alignment horizontal="center"/>
    </xf>
    <xf numFmtId="0" fontId="168" fillId="0" borderId="0" xfId="963" applyFont="1" applyFill="1" applyAlignment="1">
      <alignment horizontal="center"/>
    </xf>
    <xf numFmtId="0" fontId="166" fillId="0" borderId="0" xfId="963" applyFont="1" applyFill="1" applyAlignment="1">
      <alignment horizontal="center"/>
    </xf>
    <xf numFmtId="0" fontId="170" fillId="0" borderId="0" xfId="963" applyFont="1" applyFill="1"/>
    <xf numFmtId="0" fontId="170" fillId="0" borderId="0" xfId="963" applyFont="1" applyFill="1" applyAlignment="1">
      <alignment vertical="top" wrapText="1"/>
    </xf>
    <xf numFmtId="0" fontId="18" fillId="2" borderId="1" xfId="8" applyFont="1" applyFill="1" applyBorder="1" applyAlignment="1" applyProtection="1">
      <alignment horizontal="center" vertical="center" wrapText="1"/>
    </xf>
    <xf numFmtId="0" fontId="17" fillId="2" borderId="1" xfId="8" applyFont="1" applyFill="1" applyBorder="1" applyAlignment="1" applyProtection="1">
      <alignment horizontal="center" vertical="center" wrapText="1"/>
    </xf>
    <xf numFmtId="0" fontId="14" fillId="2" borderId="0" xfId="19" applyFont="1" applyFill="1"/>
    <xf numFmtId="0" fontId="17" fillId="2" borderId="0" xfId="19" applyFont="1" applyFill="1" applyAlignment="1">
      <alignment horizontal="left" vertical="top" wrapText="1"/>
    </xf>
    <xf numFmtId="0" fontId="18" fillId="2" borderId="0" xfId="19" applyFont="1" applyFill="1" applyAlignment="1">
      <alignment horizontal="left" vertical="top" wrapText="1"/>
    </xf>
    <xf numFmtId="0" fontId="17" fillId="2" borderId="1" xfId="8" applyFont="1" applyFill="1" applyBorder="1" applyAlignment="1" applyProtection="1">
      <alignment wrapText="1"/>
    </xf>
    <xf numFmtId="0" fontId="18" fillId="2" borderId="1" xfId="8" applyFont="1" applyFill="1" applyBorder="1" applyAlignment="1" applyProtection="1">
      <alignment wrapText="1"/>
    </xf>
    <xf numFmtId="0" fontId="17" fillId="2" borderId="1" xfId="8" applyFont="1" applyFill="1" applyBorder="1" applyAlignment="1" applyProtection="1">
      <alignment vertical="center" wrapText="1"/>
    </xf>
    <xf numFmtId="0" fontId="17" fillId="2" borderId="0" xfId="19" applyFont="1" applyFill="1"/>
    <xf numFmtId="0" fontId="16" fillId="2" borderId="0" xfId="19" applyFont="1" applyFill="1"/>
    <xf numFmtId="0" fontId="18" fillId="2" borderId="2" xfId="19" applyFont="1" applyFill="1" applyBorder="1"/>
    <xf numFmtId="0" fontId="14" fillId="2" borderId="2" xfId="19" applyFont="1" applyFill="1" applyBorder="1"/>
    <xf numFmtId="0" fontId="17" fillId="2" borderId="0" xfId="19" applyFont="1" applyFill="1" applyBorder="1"/>
    <xf numFmtId="0" fontId="14" fillId="2" borderId="0" xfId="19" applyFont="1" applyFill="1" applyAlignment="1">
      <alignment horizontal="left"/>
    </xf>
    <xf numFmtId="3" fontId="17" fillId="2" borderId="1" xfId="8" applyNumberFormat="1" applyFont="1" applyFill="1" applyBorder="1" applyAlignment="1" applyProtection="1">
      <alignment horizontal="left" wrapText="1"/>
    </xf>
    <xf numFmtId="49" fontId="17" fillId="2" borderId="1" xfId="19" applyNumberFormat="1" applyFont="1" applyFill="1" applyBorder="1" applyAlignment="1" applyProtection="1">
      <alignment horizontal="center" vertical="center" wrapText="1"/>
    </xf>
    <xf numFmtId="0" fontId="15" fillId="2" borderId="0" xfId="19" applyFont="1" applyFill="1" applyAlignment="1">
      <alignment horizontal="center" vertical="center" wrapText="1"/>
    </xf>
    <xf numFmtId="0" fontId="16" fillId="2" borderId="0" xfId="19" applyFont="1" applyFill="1" applyAlignment="1">
      <alignment horizontal="center" vertical="center"/>
    </xf>
    <xf numFmtId="0" fontId="18" fillId="2" borderId="0" xfId="0" applyFont="1" applyFill="1" applyAlignment="1">
      <alignment horizontal="left" vertical="center" wrapText="1"/>
    </xf>
    <xf numFmtId="0" fontId="17" fillId="2" borderId="0" xfId="0" applyFont="1" applyFill="1" applyAlignment="1">
      <alignment horizontal="left" vertical="center" wrapText="1"/>
    </xf>
    <xf numFmtId="0" fontId="22" fillId="2" borderId="0" xfId="0" applyFont="1" applyFill="1" applyAlignment="1">
      <alignment horizontal="right" vertical="center" wrapText="1"/>
    </xf>
    <xf numFmtId="0" fontId="31" fillId="2" borderId="0" xfId="0" applyFont="1" applyFill="1" applyAlignment="1">
      <alignment horizontal="right" vertical="center" wrapText="1"/>
    </xf>
    <xf numFmtId="0" fontId="15" fillId="2" borderId="0" xfId="0" applyFont="1" applyFill="1" applyAlignment="1">
      <alignment horizontal="center" vertical="center" wrapText="1"/>
    </xf>
    <xf numFmtId="0" fontId="16" fillId="2" borderId="0" xfId="0" applyFont="1" applyFill="1" applyAlignment="1">
      <alignment horizontal="center" vertical="center"/>
    </xf>
    <xf numFmtId="0" fontId="0" fillId="2" borderId="0" xfId="0" applyFill="1"/>
    <xf numFmtId="0" fontId="18" fillId="2" borderId="0" xfId="0" applyFont="1" applyFill="1" applyAlignment="1">
      <alignment horizontal="center" vertical="center"/>
    </xf>
    <xf numFmtId="0" fontId="18" fillId="2" borderId="0" xfId="0" applyFont="1" applyFill="1" applyAlignment="1">
      <alignment vertical="center"/>
    </xf>
    <xf numFmtId="0" fontId="17" fillId="2" borderId="0" xfId="0" applyFont="1" applyFill="1" applyAlignment="1">
      <alignment vertical="center" wrapText="1"/>
    </xf>
    <xf numFmtId="0" fontId="18" fillId="2" borderId="0" xfId="0" applyFont="1" applyFill="1" applyAlignment="1">
      <alignment vertical="center" wrapText="1"/>
    </xf>
    <xf numFmtId="49" fontId="17" fillId="2" borderId="1" xfId="0" applyNumberFormat="1" applyFont="1" applyFill="1" applyBorder="1" applyAlignment="1" applyProtection="1">
      <alignment horizontal="center" vertical="center" wrapText="1"/>
    </xf>
    <xf numFmtId="167" fontId="18" fillId="2" borderId="0" xfId="0" applyNumberFormat="1" applyFont="1" applyFill="1"/>
    <xf numFmtId="0" fontId="17" fillId="2" borderId="1" xfId="8" applyFont="1" applyFill="1" applyBorder="1" applyAlignment="1" applyProtection="1">
      <alignment horizontal="left" vertical="center" wrapText="1"/>
    </xf>
    <xf numFmtId="167" fontId="17" fillId="2" borderId="1" xfId="8" applyNumberFormat="1" applyFont="1" applyFill="1" applyBorder="1" applyAlignment="1" applyProtection="1">
      <alignment horizontal="right" vertical="center" wrapText="1"/>
    </xf>
    <xf numFmtId="167" fontId="14" fillId="2" borderId="0" xfId="0" applyNumberFormat="1" applyFont="1" applyFill="1"/>
    <xf numFmtId="169" fontId="18" fillId="2" borderId="0" xfId="1" applyFont="1" applyFill="1">
      <protection locked="0"/>
    </xf>
    <xf numFmtId="0" fontId="18" fillId="2" borderId="1" xfId="8" applyFont="1" applyFill="1" applyBorder="1" applyAlignment="1" applyProtection="1">
      <alignment horizontal="left" vertical="center" wrapText="1"/>
    </xf>
    <xf numFmtId="167" fontId="18" fillId="2" borderId="1" xfId="8" applyNumberFormat="1" applyFont="1" applyFill="1" applyBorder="1" applyAlignment="1" applyProtection="1">
      <alignment horizontal="right" vertical="center" wrapText="1"/>
    </xf>
    <xf numFmtId="167" fontId="174" fillId="2" borderId="1" xfId="8" applyNumberFormat="1" applyFont="1" applyFill="1" applyBorder="1" applyAlignment="1" applyProtection="1">
      <alignment horizontal="right" vertical="center" wrapText="1"/>
    </xf>
    <xf numFmtId="167" fontId="173" fillId="2" borderId="1" xfId="1" applyNumberFormat="1" applyFont="1" applyFill="1" applyBorder="1" applyAlignment="1" applyProtection="1">
      <alignment horizontal="right" vertical="center"/>
    </xf>
    <xf numFmtId="167" fontId="18" fillId="2" borderId="1" xfId="1" applyNumberFormat="1" applyFont="1" applyFill="1" applyBorder="1" applyAlignment="1" applyProtection="1">
      <alignment horizontal="right" vertical="center"/>
    </xf>
    <xf numFmtId="2" fontId="18" fillId="2" borderId="1" xfId="8" applyNumberFormat="1" applyFont="1" applyFill="1" applyBorder="1" applyAlignment="1" applyProtection="1">
      <alignment horizontal="center" vertical="center" wrapText="1"/>
    </xf>
    <xf numFmtId="0" fontId="17" fillId="2" borderId="1" xfId="8" quotePrefix="1" applyFont="1" applyFill="1" applyBorder="1" applyAlignment="1" applyProtection="1">
      <alignment horizontal="center" vertical="center" wrapText="1"/>
    </xf>
    <xf numFmtId="0" fontId="18" fillId="2" borderId="1" xfId="8" quotePrefix="1" applyFont="1" applyFill="1" applyBorder="1" applyAlignment="1" applyProtection="1">
      <alignment horizontal="center" vertical="center" wrapText="1"/>
    </xf>
    <xf numFmtId="167" fontId="173" fillId="2" borderId="1" xfId="8" applyNumberFormat="1" applyFont="1" applyFill="1" applyBorder="1" applyAlignment="1" applyProtection="1">
      <alignment horizontal="right" vertical="center" wrapText="1"/>
    </xf>
    <xf numFmtId="0" fontId="18" fillId="2" borderId="0" xfId="0" applyFont="1" applyFill="1" applyBorder="1"/>
    <xf numFmtId="170" fontId="18" fillId="2" borderId="0" xfId="4" applyNumberFormat="1" applyFont="1" applyFill="1" applyBorder="1"/>
    <xf numFmtId="0" fontId="40" fillId="2" borderId="0" xfId="30" applyFont="1" applyFill="1"/>
    <xf numFmtId="170" fontId="18" fillId="2" borderId="2" xfId="4" applyNumberFormat="1" applyFont="1" applyFill="1" applyBorder="1"/>
    <xf numFmtId="170" fontId="18" fillId="2" borderId="0" xfId="2" applyNumberFormat="1" applyFont="1" applyFill="1" applyAlignment="1">
      <alignment vertical="center"/>
    </xf>
    <xf numFmtId="167" fontId="0" fillId="2" borderId="0" xfId="0" applyNumberFormat="1" applyFill="1"/>
    <xf numFmtId="0" fontId="14" fillId="2" borderId="0" xfId="0" applyNumberFormat="1" applyFont="1" applyFill="1"/>
    <xf numFmtId="170" fontId="17" fillId="2" borderId="1" xfId="1" applyNumberFormat="1" applyFont="1" applyFill="1" applyBorder="1" applyAlignment="1" applyProtection="1">
      <alignment horizontal="center" vertical="center" wrapText="1"/>
      <protection locked="0"/>
    </xf>
    <xf numFmtId="0" fontId="18" fillId="2" borderId="0" xfId="0" applyNumberFormat="1" applyFont="1" applyFill="1"/>
    <xf numFmtId="0" fontId="26" fillId="2" borderId="1" xfId="8" applyFont="1" applyFill="1" applyBorder="1" applyAlignment="1" applyProtection="1">
      <alignment horizontal="left" wrapText="1"/>
    </xf>
    <xf numFmtId="170" fontId="26" fillId="2" borderId="1" xfId="1" applyNumberFormat="1" applyFont="1" applyFill="1" applyBorder="1" applyAlignment="1" applyProtection="1">
      <alignment horizontal="left" wrapText="1"/>
      <protection locked="0"/>
    </xf>
    <xf numFmtId="167" fontId="27" fillId="2" borderId="1" xfId="1" applyNumberFormat="1" applyFont="1" applyFill="1" applyBorder="1" applyAlignment="1" applyProtection="1">
      <alignment horizontal="right" vertical="center"/>
    </xf>
    <xf numFmtId="170" fontId="26" fillId="2" borderId="1" xfId="1" applyNumberFormat="1" applyFont="1" applyFill="1" applyBorder="1" applyAlignment="1" applyProtection="1">
      <alignment horizontal="right" vertical="center" wrapText="1"/>
      <protection locked="0"/>
    </xf>
    <xf numFmtId="0" fontId="26" fillId="2" borderId="1" xfId="8" applyFont="1" applyFill="1" applyBorder="1" applyAlignment="1" applyProtection="1">
      <alignment horizontal="center" wrapText="1"/>
    </xf>
    <xf numFmtId="170" fontId="26" fillId="2" borderId="1" xfId="1" applyNumberFormat="1" applyFont="1" applyFill="1" applyBorder="1" applyAlignment="1" applyProtection="1">
      <alignment horizontal="left"/>
      <protection locked="0"/>
    </xf>
    <xf numFmtId="170" fontId="18" fillId="2" borderId="0" xfId="0" applyNumberFormat="1" applyFont="1" applyFill="1"/>
    <xf numFmtId="170" fontId="14" fillId="2" borderId="0" xfId="0" applyNumberFormat="1" applyFont="1" applyFill="1"/>
    <xf numFmtId="0" fontId="27" fillId="2" borderId="1" xfId="8" applyFont="1" applyFill="1" applyBorder="1" applyAlignment="1" applyProtection="1">
      <alignment horizontal="left" wrapText="1"/>
    </xf>
    <xf numFmtId="0" fontId="27" fillId="2" borderId="1" xfId="8" applyFont="1" applyFill="1" applyBorder="1" applyAlignment="1" applyProtection="1">
      <alignment horizontal="center" wrapText="1"/>
    </xf>
    <xf numFmtId="0" fontId="27" fillId="2" borderId="1" xfId="8" applyFont="1" applyFill="1" applyBorder="1" applyAlignment="1" applyProtection="1">
      <alignment horizontal="center" vertical="center" wrapText="1"/>
    </xf>
    <xf numFmtId="0" fontId="26" fillId="2" borderId="1" xfId="8" applyFont="1" applyFill="1" applyBorder="1" applyAlignment="1" applyProtection="1">
      <alignment horizontal="center" vertical="center" wrapText="1"/>
    </xf>
    <xf numFmtId="167" fontId="26" fillId="2" borderId="1" xfId="1" applyNumberFormat="1" applyFont="1" applyFill="1" applyBorder="1" applyAlignment="1" applyProtection="1">
      <alignment horizontal="right" vertical="center"/>
    </xf>
    <xf numFmtId="170" fontId="27" fillId="2" borderId="1" xfId="1" applyNumberFormat="1" applyFont="1" applyFill="1" applyBorder="1" applyAlignment="1" applyProtection="1">
      <alignment horizontal="left"/>
      <protection locked="0"/>
    </xf>
    <xf numFmtId="0" fontId="30" fillId="2" borderId="1" xfId="0" quotePrefix="1" applyFont="1" applyFill="1" applyBorder="1" applyAlignment="1">
      <alignment horizontal="center"/>
    </xf>
    <xf numFmtId="0" fontId="29" fillId="2" borderId="1" xfId="0" quotePrefix="1" applyFont="1" applyFill="1" applyBorder="1" applyAlignment="1">
      <alignment horizontal="center"/>
    </xf>
    <xf numFmtId="170" fontId="26" fillId="2" borderId="1" xfId="1" applyNumberFormat="1" applyFont="1" applyFill="1" applyBorder="1" applyAlignment="1">
      <alignment horizontal="right" vertical="center"/>
      <protection locked="0"/>
    </xf>
    <xf numFmtId="167" fontId="27" fillId="2" borderId="1" xfId="8" applyNumberFormat="1" applyFont="1" applyFill="1" applyBorder="1" applyAlignment="1" applyProtection="1">
      <alignment horizontal="right" vertical="center" wrapText="1"/>
    </xf>
    <xf numFmtId="169" fontId="26" fillId="2" borderId="1" xfId="1" applyFont="1" applyFill="1" applyBorder="1" applyAlignment="1">
      <alignment horizontal="right" vertical="center"/>
      <protection locked="0"/>
    </xf>
    <xf numFmtId="169" fontId="27" fillId="2" borderId="1" xfId="1" applyFont="1" applyFill="1" applyBorder="1" applyAlignment="1">
      <alignment horizontal="right" vertical="center"/>
      <protection locked="0"/>
    </xf>
    <xf numFmtId="169" fontId="27" fillId="2" borderId="1" xfId="1" applyFont="1" applyFill="1" applyBorder="1" applyAlignment="1">
      <alignment horizontal="right" vertical="center" wrapText="1"/>
      <protection locked="0"/>
    </xf>
    <xf numFmtId="49" fontId="17" fillId="2" borderId="1" xfId="0" applyNumberFormat="1" applyFont="1" applyFill="1" applyBorder="1" applyAlignment="1" applyProtection="1">
      <alignment horizontal="left" wrapText="1"/>
    </xf>
    <xf numFmtId="49" fontId="17" fillId="2" borderId="1" xfId="0" applyNumberFormat="1" applyFont="1" applyFill="1" applyBorder="1" applyAlignment="1" applyProtection="1">
      <alignment horizontal="center" wrapText="1"/>
    </xf>
    <xf numFmtId="49" fontId="17" fillId="2" borderId="1" xfId="0" applyNumberFormat="1" applyFont="1" applyFill="1" applyBorder="1" applyAlignment="1" applyProtection="1">
      <alignment wrapText="1"/>
    </xf>
    <xf numFmtId="0" fontId="18" fillId="2" borderId="0" xfId="0" applyFont="1" applyFill="1" applyAlignment="1">
      <alignment horizontal="left"/>
    </xf>
    <xf numFmtId="0" fontId="18" fillId="2" borderId="0" xfId="0" applyFont="1" applyFill="1" applyAlignment="1">
      <alignment horizontal="right"/>
    </xf>
    <xf numFmtId="0" fontId="16" fillId="2" borderId="0" xfId="0" applyFont="1" applyFill="1" applyBorder="1"/>
    <xf numFmtId="170" fontId="16" fillId="2" borderId="0" xfId="1" applyNumberFormat="1" applyFont="1" applyFill="1" applyBorder="1" applyProtection="1">
      <protection locked="0"/>
    </xf>
    <xf numFmtId="0" fontId="18" fillId="2" borderId="0" xfId="0" applyFont="1" applyFill="1" applyBorder="1" applyAlignment="1">
      <alignment vertical="center"/>
    </xf>
    <xf numFmtId="0" fontId="17" fillId="2" borderId="0" xfId="0" applyFont="1" applyFill="1" applyAlignment="1"/>
    <xf numFmtId="0" fontId="18" fillId="2" borderId="0" xfId="0" applyFont="1" applyFill="1" applyAlignment="1">
      <alignment vertical="top"/>
    </xf>
    <xf numFmtId="170" fontId="0" fillId="2" borderId="0" xfId="1" applyNumberFormat="1" applyFont="1" applyFill="1">
      <protection locked="0"/>
    </xf>
    <xf numFmtId="0" fontId="17" fillId="2" borderId="0" xfId="30" applyFont="1" applyFill="1" applyAlignment="1">
      <alignment vertical="center"/>
    </xf>
    <xf numFmtId="170" fontId="14" fillId="2" borderId="0" xfId="4" applyNumberFormat="1" applyFont="1" applyFill="1"/>
    <xf numFmtId="0" fontId="17" fillId="2" borderId="1" xfId="19" applyFont="1" applyFill="1" applyBorder="1" applyAlignment="1" applyProtection="1">
      <alignment horizontal="center" vertical="center" wrapText="1"/>
    </xf>
    <xf numFmtId="170" fontId="17" fillId="2" borderId="1" xfId="1" applyNumberFormat="1" applyFont="1" applyFill="1" applyBorder="1" applyAlignment="1" applyProtection="1">
      <alignment horizontal="center" vertical="center" wrapText="1"/>
    </xf>
    <xf numFmtId="10" fontId="17" fillId="2" borderId="1" xfId="44" applyNumberFormat="1" applyFont="1" applyFill="1" applyBorder="1" applyAlignment="1" applyProtection="1">
      <alignment horizontal="center" vertical="center" wrapText="1"/>
    </xf>
    <xf numFmtId="0" fontId="36" fillId="2" borderId="0" xfId="30" applyFont="1" applyFill="1"/>
    <xf numFmtId="0" fontId="18" fillId="2" borderId="1" xfId="0" applyFont="1" applyFill="1" applyBorder="1" applyAlignment="1">
      <alignment horizontal="center"/>
    </xf>
    <xf numFmtId="170" fontId="18" fillId="2" borderId="1" xfId="1" applyNumberFormat="1" applyFont="1" applyFill="1" applyBorder="1" applyAlignment="1" applyProtection="1">
      <alignment horizontal="right" vertical="center" wrapText="1"/>
    </xf>
    <xf numFmtId="170" fontId="18" fillId="2" borderId="1" xfId="1" applyNumberFormat="1" applyFont="1" applyFill="1" applyBorder="1" applyAlignment="1" applyProtection="1">
      <alignment horizontal="left" vertical="center" wrapText="1"/>
    </xf>
    <xf numFmtId="0" fontId="35" fillId="2" borderId="0" xfId="0" applyFont="1" applyFill="1"/>
    <xf numFmtId="41" fontId="18" fillId="2" borderId="1" xfId="0" applyNumberFormat="1" applyFont="1" applyFill="1" applyBorder="1" applyAlignment="1" applyProtection="1">
      <alignment horizontal="right" vertical="center" wrapText="1"/>
    </xf>
    <xf numFmtId="41" fontId="18" fillId="2" borderId="1" xfId="0" applyNumberFormat="1" applyFont="1" applyFill="1" applyBorder="1" applyAlignment="1" applyProtection="1">
      <alignment horizontal="left" vertical="center" wrapText="1"/>
    </xf>
    <xf numFmtId="170" fontId="14" fillId="2" borderId="0" xfId="1" applyNumberFormat="1" applyFont="1" applyFill="1">
      <protection locked="0"/>
    </xf>
    <xf numFmtId="41" fontId="14" fillId="2" borderId="0" xfId="0" applyNumberFormat="1" applyFont="1" applyFill="1"/>
    <xf numFmtId="49" fontId="18" fillId="2" borderId="1" xfId="19" applyNumberFormat="1" applyFont="1" applyFill="1" applyBorder="1" applyAlignment="1" applyProtection="1">
      <alignment horizontal="left" vertical="center" wrapText="1" indent="1"/>
    </xf>
    <xf numFmtId="0" fontId="17" fillId="2" borderId="1" xfId="0" applyFont="1" applyFill="1" applyBorder="1" applyAlignment="1">
      <alignment horizontal="center"/>
    </xf>
    <xf numFmtId="41" fontId="17" fillId="2" borderId="1" xfId="0" applyNumberFormat="1" applyFont="1" applyFill="1" applyBorder="1" applyAlignment="1" applyProtection="1">
      <alignment horizontal="right" vertical="center" wrapText="1"/>
    </xf>
    <xf numFmtId="41" fontId="17" fillId="2" borderId="1" xfId="0" applyNumberFormat="1" applyFont="1" applyFill="1" applyBorder="1" applyAlignment="1" applyProtection="1">
      <alignment horizontal="left" vertical="center" wrapText="1"/>
    </xf>
    <xf numFmtId="0" fontId="36" fillId="2" borderId="0" xfId="0" applyFont="1" applyFill="1"/>
    <xf numFmtId="41" fontId="25" fillId="2" borderId="1" xfId="0" applyNumberFormat="1" applyFont="1" applyFill="1" applyBorder="1" applyAlignment="1" applyProtection="1">
      <alignment horizontal="right" vertical="center" wrapText="1"/>
    </xf>
    <xf numFmtId="41" fontId="25" fillId="2" borderId="1" xfId="0" applyNumberFormat="1" applyFont="1" applyFill="1" applyBorder="1" applyAlignment="1" applyProtection="1">
      <alignment horizontal="left" vertical="center" wrapText="1"/>
    </xf>
    <xf numFmtId="49" fontId="17" fillId="2" borderId="1" xfId="19" applyNumberFormat="1" applyFont="1" applyFill="1" applyBorder="1" applyAlignment="1" applyProtection="1">
      <alignment horizontal="left" vertical="center" wrapText="1" indent="1"/>
    </xf>
    <xf numFmtId="0" fontId="18" fillId="2" borderId="0" xfId="30" applyFont="1" applyFill="1" applyBorder="1" applyAlignment="1">
      <alignment horizontal="center" vertical="center"/>
    </xf>
    <xf numFmtId="49" fontId="18" fillId="2" borderId="0" xfId="19" applyNumberFormat="1" applyFont="1" applyFill="1" applyBorder="1" applyAlignment="1" applyProtection="1">
      <alignment horizontal="left" wrapText="1"/>
    </xf>
    <xf numFmtId="49" fontId="18" fillId="2" borderId="0" xfId="19" applyNumberFormat="1" applyFont="1" applyFill="1" applyBorder="1" applyAlignment="1" applyProtection="1">
      <alignment horizontal="center" vertical="center" wrapText="1"/>
    </xf>
    <xf numFmtId="167" fontId="18" fillId="2" borderId="0" xfId="30" applyNumberFormat="1" applyFont="1" applyFill="1" applyBorder="1" applyAlignment="1" applyProtection="1">
      <alignment horizontal="right" wrapText="1"/>
    </xf>
    <xf numFmtId="167" fontId="35" fillId="2" borderId="0" xfId="30" applyNumberFormat="1" applyFont="1" applyFill="1"/>
    <xf numFmtId="0" fontId="18" fillId="2" borderId="0" xfId="0" applyFont="1" applyFill="1" applyAlignment="1"/>
    <xf numFmtId="170" fontId="18" fillId="2" borderId="0" xfId="1" applyNumberFormat="1" applyFont="1" applyFill="1" applyAlignment="1" applyProtection="1">
      <alignment horizontal="right"/>
    </xf>
    <xf numFmtId="170" fontId="18" fillId="2" borderId="2" xfId="1" applyNumberFormat="1" applyFont="1" applyFill="1" applyBorder="1" applyAlignment="1" applyProtection="1">
      <alignment horizontal="right"/>
    </xf>
    <xf numFmtId="170" fontId="21" fillId="2" borderId="0" xfId="4" applyNumberFormat="1" applyFont="1" applyFill="1"/>
    <xf numFmtId="169" fontId="35" fillId="2" borderId="0" xfId="1" applyFont="1" applyFill="1">
      <protection locked="0"/>
    </xf>
    <xf numFmtId="174" fontId="35" fillId="2" borderId="0" xfId="1" applyNumberFormat="1" applyFont="1" applyFill="1">
      <protection locked="0"/>
    </xf>
    <xf numFmtId="170" fontId="35" fillId="2" borderId="0" xfId="1" applyNumberFormat="1" applyFont="1" applyFill="1">
      <protection locked="0"/>
    </xf>
    <xf numFmtId="170" fontId="35" fillId="2" borderId="0" xfId="0" applyNumberFormat="1" applyFont="1" applyFill="1"/>
    <xf numFmtId="0" fontId="26" fillId="2" borderId="1" xfId="19" applyFont="1" applyFill="1" applyBorder="1" applyAlignment="1" applyProtection="1">
      <alignment horizontal="center" vertical="center" wrapText="1"/>
    </xf>
    <xf numFmtId="170" fontId="26" fillId="2" borderId="1" xfId="1" applyNumberFormat="1" applyFont="1" applyFill="1" applyBorder="1" applyAlignment="1" applyProtection="1">
      <alignment horizontal="center" vertical="center" wrapText="1"/>
    </xf>
    <xf numFmtId="0" fontId="17" fillId="2" borderId="1" xfId="0" applyFont="1" applyFill="1" applyBorder="1" applyAlignment="1">
      <alignment horizontal="center" vertical="center"/>
    </xf>
    <xf numFmtId="49" fontId="26" fillId="2" borderId="1" xfId="19" applyNumberFormat="1" applyFont="1" applyFill="1" applyBorder="1" applyAlignment="1" applyProtection="1">
      <alignment horizontal="left" vertical="center" wrapText="1"/>
    </xf>
    <xf numFmtId="41" fontId="26" fillId="2" borderId="1" xfId="0" applyNumberFormat="1" applyFont="1" applyFill="1" applyBorder="1" applyAlignment="1" applyProtection="1">
      <alignment horizontal="right" vertical="center" wrapText="1"/>
    </xf>
    <xf numFmtId="170" fontId="162" fillId="2" borderId="0" xfId="30" applyNumberFormat="1" applyFont="1" applyFill="1" applyAlignment="1">
      <alignment vertical="center"/>
    </xf>
    <xf numFmtId="0" fontId="162" fillId="2" borderId="0" xfId="30" applyFont="1" applyFill="1" applyAlignment="1">
      <alignment vertical="center"/>
    </xf>
    <xf numFmtId="0" fontId="18" fillId="2" borderId="1" xfId="0" applyFont="1" applyFill="1" applyBorder="1" applyAlignment="1">
      <alignment horizontal="center" vertical="center"/>
    </xf>
    <xf numFmtId="49" fontId="27" fillId="2" borderId="1" xfId="19" applyNumberFormat="1" applyFont="1" applyFill="1" applyBorder="1" applyAlignment="1" applyProtection="1">
      <alignment horizontal="left" vertical="center" wrapText="1"/>
    </xf>
    <xf numFmtId="41" fontId="177" fillId="2" borderId="1" xfId="0" applyNumberFormat="1" applyFont="1" applyFill="1" applyBorder="1" applyAlignment="1" applyProtection="1">
      <alignment horizontal="right" vertical="center" wrapText="1"/>
    </xf>
    <xf numFmtId="170" fontId="34" fillId="2" borderId="0" xfId="30" applyNumberFormat="1" applyFont="1" applyFill="1" applyAlignment="1">
      <alignment vertical="center"/>
    </xf>
    <xf numFmtId="0" fontId="34" fillId="2" borderId="0" xfId="30" applyFont="1" applyFill="1" applyAlignment="1">
      <alignment vertical="center"/>
    </xf>
    <xf numFmtId="41" fontId="27" fillId="2" borderId="1" xfId="0" applyNumberFormat="1" applyFont="1" applyFill="1" applyBorder="1" applyAlignment="1" applyProtection="1">
      <alignment horizontal="right" vertical="center" wrapText="1"/>
    </xf>
    <xf numFmtId="49" fontId="28" fillId="2" borderId="1" xfId="19" applyNumberFormat="1" applyFont="1" applyFill="1" applyBorder="1" applyAlignment="1" applyProtection="1">
      <alignment horizontal="left" vertical="center" wrapText="1"/>
    </xf>
    <xf numFmtId="11" fontId="27" fillId="2" borderId="1" xfId="19" applyNumberFormat="1" applyFont="1" applyFill="1" applyBorder="1" applyAlignment="1" applyProtection="1">
      <alignment horizontal="left" vertical="center" wrapText="1"/>
    </xf>
    <xf numFmtId="167" fontId="177" fillId="2" borderId="1" xfId="0" applyNumberFormat="1" applyFont="1" applyFill="1" applyBorder="1" applyAlignment="1" applyProtection="1">
      <alignment horizontal="right" vertical="center" wrapText="1"/>
    </xf>
    <xf numFmtId="167" fontId="27" fillId="2" borderId="1" xfId="0" applyNumberFormat="1" applyFont="1" applyFill="1" applyBorder="1" applyAlignment="1" applyProtection="1">
      <alignment horizontal="right" vertical="center" wrapText="1"/>
    </xf>
    <xf numFmtId="167" fontId="26" fillId="2" borderId="1" xfId="0" applyNumberFormat="1" applyFont="1" applyFill="1" applyBorder="1" applyAlignment="1" applyProtection="1">
      <alignment horizontal="right" vertical="center" wrapText="1"/>
    </xf>
    <xf numFmtId="170" fontId="27" fillId="2" borderId="1" xfId="0" applyNumberFormat="1" applyFont="1" applyFill="1" applyBorder="1" applyAlignment="1" applyProtection="1">
      <alignment horizontal="right" vertical="center" wrapText="1"/>
    </xf>
    <xf numFmtId="167" fontId="175" fillId="2" borderId="1" xfId="0" applyNumberFormat="1" applyFont="1" applyFill="1" applyBorder="1" applyAlignment="1" applyProtection="1">
      <alignment horizontal="right" vertical="center" wrapText="1"/>
    </xf>
    <xf numFmtId="167" fontId="37" fillId="2" borderId="1" xfId="0" applyNumberFormat="1" applyFont="1" applyFill="1" applyBorder="1" applyAlignment="1" applyProtection="1">
      <alignment horizontal="right" vertical="center" wrapText="1"/>
    </xf>
    <xf numFmtId="10" fontId="27" fillId="2" borderId="1" xfId="0" applyNumberFormat="1" applyFont="1" applyFill="1" applyBorder="1" applyAlignment="1" applyProtection="1">
      <alignment horizontal="right" vertical="center" wrapText="1"/>
    </xf>
    <xf numFmtId="170" fontId="18" fillId="2" borderId="0" xfId="1" applyNumberFormat="1" applyFont="1" applyFill="1" applyBorder="1" applyProtection="1"/>
    <xf numFmtId="169" fontId="14" fillId="2" borderId="0" xfId="1" applyFont="1" applyFill="1">
      <protection locked="0"/>
    </xf>
    <xf numFmtId="170" fontId="162" fillId="2" borderId="0" xfId="1" applyNumberFormat="1" applyFont="1" applyFill="1" applyAlignment="1">
      <alignment vertical="center"/>
      <protection locked="0"/>
    </xf>
    <xf numFmtId="170" fontId="34" fillId="2" borderId="0" xfId="1" applyNumberFormat="1" applyFont="1" applyFill="1" applyAlignment="1">
      <alignment vertical="center"/>
      <protection locked="0"/>
    </xf>
    <xf numFmtId="170" fontId="18" fillId="2" borderId="0" xfId="1" applyNumberFormat="1" applyFont="1" applyFill="1">
      <protection locked="0"/>
    </xf>
    <xf numFmtId="0" fontId="18" fillId="2" borderId="0" xfId="0" applyFont="1" applyFill="1" applyBorder="1" applyAlignment="1">
      <alignment horizontal="left"/>
    </xf>
    <xf numFmtId="0" fontId="18" fillId="2" borderId="0" xfId="0" applyFont="1" applyFill="1" applyBorder="1" applyAlignment="1">
      <alignment horizontal="left" vertical="center" wrapText="1"/>
    </xf>
    <xf numFmtId="0" fontId="17" fillId="2" borderId="0" xfId="30" applyFont="1" applyFill="1" applyBorder="1" applyAlignment="1">
      <alignment horizontal="left" vertical="center"/>
    </xf>
    <xf numFmtId="0" fontId="35" fillId="2" borderId="0" xfId="30" applyFont="1" applyFill="1" applyBorder="1" applyAlignment="1">
      <alignment vertical="center"/>
    </xf>
    <xf numFmtId="0" fontId="35" fillId="2" borderId="0" xfId="30" applyFont="1" applyFill="1" applyAlignment="1">
      <alignment vertical="center"/>
    </xf>
    <xf numFmtId="10" fontId="17" fillId="2" borderId="0" xfId="44" applyNumberFormat="1" applyFont="1" applyFill="1" applyBorder="1" applyAlignment="1" applyProtection="1">
      <alignment horizontal="center" vertical="center" wrapText="1"/>
    </xf>
    <xf numFmtId="49" fontId="17" fillId="2" borderId="1" xfId="0" applyNumberFormat="1" applyFont="1" applyFill="1" applyBorder="1" applyAlignment="1" applyProtection="1">
      <alignment horizontal="left" vertical="center" wrapText="1"/>
    </xf>
    <xf numFmtId="0" fontId="17" fillId="2" borderId="1" xfId="0" applyNumberFormat="1" applyFont="1" applyFill="1" applyBorder="1" applyAlignment="1" applyProtection="1">
      <alignment horizontal="left" vertical="center" wrapText="1"/>
    </xf>
    <xf numFmtId="170" fontId="17" fillId="2" borderId="1" xfId="1" applyNumberFormat="1" applyFont="1" applyFill="1" applyBorder="1" applyAlignment="1" applyProtection="1">
      <alignment horizontal="right"/>
    </xf>
    <xf numFmtId="43" fontId="17" fillId="2" borderId="1" xfId="1" applyNumberFormat="1" applyFont="1" applyFill="1" applyBorder="1" applyAlignment="1" applyProtection="1">
      <alignment horizontal="right"/>
    </xf>
    <xf numFmtId="0" fontId="18" fillId="2" borderId="1" xfId="0" applyNumberFormat="1" applyFont="1" applyFill="1" applyBorder="1" applyAlignment="1" applyProtection="1">
      <alignment horizontal="left" vertical="center" wrapText="1"/>
    </xf>
    <xf numFmtId="170" fontId="14" fillId="2" borderId="1" xfId="2" applyNumberFormat="1" applyFont="1" applyFill="1" applyBorder="1" applyAlignment="1">
      <alignment horizontal="right" vertical="center"/>
    </xf>
    <xf numFmtId="170" fontId="18" fillId="2" borderId="1" xfId="1" applyNumberFormat="1" applyFont="1" applyFill="1" applyBorder="1" applyAlignment="1" applyProtection="1">
      <alignment horizontal="right"/>
    </xf>
    <xf numFmtId="10" fontId="18" fillId="2" borderId="1" xfId="1" applyNumberFormat="1" applyFont="1" applyFill="1" applyBorder="1" applyAlignment="1" applyProtection="1">
      <alignment horizontal="right"/>
    </xf>
    <xf numFmtId="10" fontId="17" fillId="2" borderId="1" xfId="1" applyNumberFormat="1" applyFont="1" applyFill="1" applyBorder="1" applyAlignment="1" applyProtection="1">
      <alignment horizontal="right"/>
    </xf>
    <xf numFmtId="170" fontId="18" fillId="2" borderId="1" xfId="1" applyNumberFormat="1" applyFont="1" applyFill="1" applyBorder="1" applyAlignment="1">
      <alignment horizontal="right"/>
      <protection locked="0"/>
    </xf>
    <xf numFmtId="170" fontId="17" fillId="2" borderId="1" xfId="1" applyNumberFormat="1" applyFont="1" applyFill="1" applyBorder="1" applyAlignment="1">
      <alignment horizontal="right"/>
      <protection locked="0"/>
    </xf>
    <xf numFmtId="170" fontId="0" fillId="2" borderId="0" xfId="0" applyNumberFormat="1" applyFill="1"/>
    <xf numFmtId="0" fontId="17" fillId="2" borderId="0" xfId="0" applyNumberFormat="1" applyFont="1" applyFill="1" applyBorder="1" applyAlignment="1" applyProtection="1">
      <alignment horizontal="left" vertical="center" wrapText="1"/>
    </xf>
    <xf numFmtId="170" fontId="17" fillId="2" borderId="0" xfId="1" applyNumberFormat="1" applyFont="1" applyFill="1" applyBorder="1" applyAlignment="1" applyProtection="1">
      <alignment horizontal="right"/>
    </xf>
    <xf numFmtId="170" fontId="17" fillId="2" borderId="0" xfId="1" applyNumberFormat="1" applyFont="1" applyFill="1" applyBorder="1" applyAlignment="1">
      <alignment horizontal="right"/>
      <protection locked="0"/>
    </xf>
    <xf numFmtId="10" fontId="17" fillId="2" borderId="0" xfId="1" applyNumberFormat="1" applyFont="1" applyFill="1" applyBorder="1" applyAlignment="1" applyProtection="1">
      <alignment horizontal="right"/>
    </xf>
    <xf numFmtId="0" fontId="18" fillId="2" borderId="0" xfId="30" applyFont="1" applyFill="1" applyBorder="1" applyAlignment="1">
      <alignment horizontal="left"/>
    </xf>
    <xf numFmtId="0" fontId="18" fillId="2" borderId="0" xfId="30" applyFont="1" applyFill="1" applyBorder="1"/>
    <xf numFmtId="0" fontId="18" fillId="2" borderId="0" xfId="30" applyFont="1" applyFill="1" applyBorder="1" applyAlignment="1">
      <alignment horizontal="center"/>
    </xf>
    <xf numFmtId="0" fontId="35" fillId="2" borderId="0" xfId="30" applyFont="1" applyFill="1" applyBorder="1" applyAlignment="1">
      <alignment horizontal="center"/>
    </xf>
    <xf numFmtId="0" fontId="35" fillId="2" borderId="0" xfId="30" applyFont="1" applyFill="1" applyBorder="1"/>
    <xf numFmtId="170" fontId="174" fillId="2" borderId="1" xfId="5" applyNumberFormat="1" applyFont="1" applyFill="1" applyBorder="1" applyAlignment="1" applyProtection="1">
      <alignment vertical="center"/>
      <protection locked="0"/>
    </xf>
    <xf numFmtId="170" fontId="17" fillId="2" borderId="1" xfId="5" applyNumberFormat="1" applyFont="1" applyFill="1" applyBorder="1" applyAlignment="1" applyProtection="1">
      <alignment vertical="center"/>
      <protection locked="0"/>
    </xf>
    <xf numFmtId="170" fontId="18" fillId="2" borderId="1" xfId="5" applyNumberFormat="1" applyFont="1" applyFill="1" applyBorder="1" applyAlignment="1" applyProtection="1">
      <alignment horizontal="left" vertical="center" wrapText="1"/>
      <protection locked="0"/>
    </xf>
    <xf numFmtId="10" fontId="35" fillId="2" borderId="0" xfId="44" applyNumberFormat="1" applyFont="1" applyFill="1">
      <protection locked="0"/>
    </xf>
    <xf numFmtId="170" fontId="35" fillId="2" borderId="0" xfId="30" applyNumberFormat="1" applyFont="1" applyFill="1"/>
    <xf numFmtId="170" fontId="35" fillId="2" borderId="0" xfId="44" applyNumberFormat="1" applyFont="1" applyFill="1">
      <protection locked="0"/>
    </xf>
    <xf numFmtId="0" fontId="17" fillId="2" borderId="1" xfId="0" applyFont="1" applyFill="1" applyBorder="1" applyAlignment="1" applyProtection="1">
      <alignment horizontal="center" vertical="center" wrapText="1"/>
    </xf>
    <xf numFmtId="0" fontId="17" fillId="2" borderId="1" xfId="0" applyNumberFormat="1" applyFont="1" applyFill="1" applyBorder="1" applyAlignment="1" applyProtection="1">
      <alignment horizontal="center" vertical="center" wrapText="1"/>
    </xf>
    <xf numFmtId="0" fontId="18" fillId="2" borderId="0" xfId="30" applyFont="1" applyFill="1" applyAlignment="1">
      <alignment vertical="center"/>
    </xf>
    <xf numFmtId="10" fontId="18" fillId="2" borderId="0" xfId="44" applyNumberFormat="1" applyFont="1" applyFill="1" applyAlignment="1">
      <alignment vertical="center"/>
      <protection locked="0"/>
    </xf>
    <xf numFmtId="170" fontId="18" fillId="2" borderId="0" xfId="1" applyNumberFormat="1" applyFont="1" applyFill="1" applyAlignment="1">
      <alignment vertical="center"/>
      <protection locked="0"/>
    </xf>
    <xf numFmtId="49" fontId="18" fillId="2" borderId="1" xfId="0" applyNumberFormat="1" applyFont="1" applyFill="1" applyBorder="1" applyAlignment="1" applyProtection="1">
      <alignment horizontal="left" vertical="center" wrapText="1"/>
    </xf>
    <xf numFmtId="10" fontId="18" fillId="2" borderId="1" xfId="1" applyNumberFormat="1" applyFont="1" applyFill="1" applyBorder="1" applyAlignment="1" applyProtection="1">
      <alignment horizontal="right" vertical="center" wrapText="1"/>
    </xf>
    <xf numFmtId="10" fontId="173" fillId="2" borderId="1" xfId="1" applyNumberFormat="1" applyFont="1" applyFill="1" applyBorder="1" applyAlignment="1" applyProtection="1">
      <alignment vertical="center" wrapText="1"/>
    </xf>
    <xf numFmtId="41" fontId="35" fillId="2" borderId="0" xfId="0" applyNumberFormat="1" applyFont="1" applyFill="1"/>
    <xf numFmtId="2" fontId="41" fillId="2" borderId="0" xfId="1" applyNumberFormat="1" applyFont="1" applyFill="1" applyProtection="1"/>
    <xf numFmtId="172" fontId="41" fillId="2" borderId="0" xfId="1" applyNumberFormat="1" applyFont="1" applyFill="1" applyProtection="1"/>
    <xf numFmtId="11" fontId="18" fillId="2" borderId="1" xfId="0" applyNumberFormat="1" applyFont="1" applyFill="1" applyBorder="1" applyAlignment="1" applyProtection="1">
      <alignment horizontal="left" vertical="center" wrapText="1"/>
    </xf>
    <xf numFmtId="225" fontId="171" fillId="2" borderId="41" xfId="965" applyNumberFormat="1" applyFill="1" applyBorder="1" applyAlignment="1">
      <alignment horizontal="center" vertical="top"/>
    </xf>
    <xf numFmtId="226" fontId="171" fillId="2" borderId="41" xfId="980" applyNumberFormat="1" applyFill="1" applyBorder="1" applyAlignment="1">
      <alignment vertical="top"/>
    </xf>
    <xf numFmtId="10" fontId="18" fillId="2" borderId="1" xfId="1" applyNumberFormat="1" applyFont="1" applyFill="1" applyBorder="1" applyAlignment="1" applyProtection="1">
      <alignment vertical="center" wrapText="1"/>
    </xf>
    <xf numFmtId="172" fontId="35" fillId="2" borderId="0" xfId="1" applyNumberFormat="1" applyFont="1" applyFill="1" applyProtection="1"/>
    <xf numFmtId="170" fontId="18" fillId="2" borderId="1" xfId="1" applyNumberFormat="1" applyFont="1" applyFill="1" applyBorder="1" applyAlignment="1" applyProtection="1">
      <alignment vertical="center" wrapText="1"/>
    </xf>
    <xf numFmtId="170" fontId="18" fillId="2" borderId="1" xfId="1" applyNumberFormat="1" applyFont="1" applyFill="1" applyBorder="1" applyAlignment="1">
      <alignment vertical="center" wrapText="1"/>
      <protection locked="0"/>
    </xf>
    <xf numFmtId="169" fontId="18" fillId="2" borderId="1" xfId="1" applyFont="1" applyFill="1" applyBorder="1" applyAlignment="1" applyProtection="1">
      <alignment horizontal="right" vertical="center" wrapText="1"/>
    </xf>
    <xf numFmtId="43" fontId="18" fillId="2" borderId="1" xfId="1" applyNumberFormat="1" applyFont="1" applyFill="1" applyBorder="1" applyAlignment="1" applyProtection="1">
      <alignment vertical="center" wrapText="1"/>
    </xf>
    <xf numFmtId="169" fontId="18" fillId="2" borderId="1" xfId="1" applyNumberFormat="1" applyFont="1" applyFill="1" applyBorder="1" applyAlignment="1" applyProtection="1">
      <alignment vertical="center" wrapText="1"/>
    </xf>
    <xf numFmtId="170" fontId="173" fillId="2" borderId="1" xfId="1" applyNumberFormat="1" applyFont="1" applyFill="1" applyBorder="1" applyAlignment="1" applyProtection="1">
      <alignment vertical="center" wrapText="1"/>
    </xf>
    <xf numFmtId="170" fontId="173" fillId="2" borderId="1" xfId="1" applyNumberFormat="1" applyFont="1" applyFill="1" applyBorder="1" applyAlignment="1" applyProtection="1">
      <alignment horizontal="right" vertical="center" wrapText="1"/>
    </xf>
    <xf numFmtId="169" fontId="35" fillId="2" borderId="0" xfId="0" applyNumberFormat="1" applyFont="1" applyFill="1"/>
    <xf numFmtId="169" fontId="18" fillId="2" borderId="1" xfId="1" applyNumberFormat="1" applyFont="1" applyFill="1" applyBorder="1" applyAlignment="1" applyProtection="1">
      <alignment horizontal="right" vertical="center" wrapText="1"/>
    </xf>
    <xf numFmtId="225" fontId="110" fillId="2" borderId="41" xfId="949" applyNumberFormat="1" applyFont="1" applyFill="1" applyBorder="1" applyAlignment="1">
      <alignment horizontal="center" vertical="top"/>
    </xf>
    <xf numFmtId="226" fontId="110" fillId="2" borderId="41" xfId="948" applyNumberFormat="1" applyFont="1" applyFill="1" applyBorder="1" applyAlignment="1">
      <alignment vertical="top"/>
    </xf>
    <xf numFmtId="0" fontId="18" fillId="2" borderId="0" xfId="30" applyFont="1" applyFill="1" applyAlignment="1"/>
    <xf numFmtId="225" fontId="110" fillId="2" borderId="41" xfId="934" applyNumberFormat="1" applyFont="1" applyFill="1" applyBorder="1" applyAlignment="1">
      <alignment horizontal="center" vertical="top"/>
    </xf>
    <xf numFmtId="225" fontId="110" fillId="2" borderId="42" xfId="905" applyNumberFormat="1" applyFont="1" applyFill="1" applyBorder="1" applyAlignment="1">
      <alignment horizontal="center" vertical="top"/>
    </xf>
    <xf numFmtId="226" fontId="110" fillId="2" borderId="1" xfId="904" applyNumberFormat="1" applyFont="1" applyFill="1" applyBorder="1" applyAlignment="1">
      <alignment vertical="top"/>
    </xf>
    <xf numFmtId="226" fontId="179" fillId="2" borderId="41" xfId="980" applyNumberFormat="1" applyFont="1" applyFill="1" applyBorder="1" applyAlignment="1">
      <alignment vertical="top"/>
    </xf>
    <xf numFmtId="3" fontId="0" fillId="2" borderId="0" xfId="0" applyNumberFormat="1" applyFill="1"/>
    <xf numFmtId="173" fontId="27" fillId="2" borderId="1" xfId="0" applyNumberFormat="1" applyFont="1" applyFill="1" applyBorder="1" applyAlignment="1" applyProtection="1">
      <alignment horizontal="right" vertical="center" wrapText="1"/>
    </xf>
    <xf numFmtId="170" fontId="180" fillId="61" borderId="0" xfId="1" applyNumberFormat="1" applyFont="1" applyFill="1">
      <protection locked="0"/>
    </xf>
    <xf numFmtId="0" fontId="18" fillId="2" borderId="0" xfId="0" applyFont="1" applyFill="1" applyAlignment="1">
      <alignment horizontal="left" vertical="center" wrapText="1"/>
    </xf>
    <xf numFmtId="0" fontId="16" fillId="2" borderId="0" xfId="0" applyFont="1" applyFill="1" applyAlignment="1">
      <alignment horizontal="center" vertical="center"/>
    </xf>
    <xf numFmtId="43" fontId="35" fillId="2" borderId="0" xfId="0" applyNumberFormat="1" applyFont="1" applyFill="1"/>
    <xf numFmtId="0" fontId="18" fillId="2" borderId="1" xfId="0" quotePrefix="1" applyNumberFormat="1" applyFont="1" applyFill="1" applyBorder="1" applyAlignment="1" applyProtection="1">
      <alignment horizontal="left" vertical="center" wrapText="1"/>
    </xf>
    <xf numFmtId="171" fontId="178" fillId="2" borderId="1" xfId="0" applyNumberFormat="1" applyFont="1" applyFill="1" applyBorder="1" applyAlignment="1" applyProtection="1">
      <alignment horizontal="right" vertical="center" wrapText="1"/>
    </xf>
    <xf numFmtId="171" fontId="178" fillId="2" borderId="1" xfId="0" applyNumberFormat="1" applyFont="1" applyFill="1" applyBorder="1" applyAlignment="1" applyProtection="1">
      <alignment horizontal="left" vertical="center" wrapText="1"/>
    </xf>
    <xf numFmtId="0" fontId="14" fillId="0" borderId="0" xfId="19" applyNumberFormat="1" applyFont="1" applyFill="1"/>
    <xf numFmtId="0" fontId="14" fillId="0" borderId="0" xfId="19" applyFont="1" applyFill="1"/>
    <xf numFmtId="0" fontId="16" fillId="0" borderId="0" xfId="19" applyFont="1" applyFill="1" applyAlignment="1">
      <alignment horizontal="center" vertical="center"/>
    </xf>
    <xf numFmtId="0" fontId="17" fillId="0" borderId="0" xfId="19" applyFont="1" applyFill="1" applyAlignment="1">
      <alignment horizontal="left" vertical="center" wrapText="1"/>
    </xf>
    <xf numFmtId="0" fontId="18" fillId="0" borderId="0" xfId="19" applyFont="1" applyFill="1" applyAlignment="1">
      <alignment horizontal="left" vertical="center" wrapText="1"/>
    </xf>
    <xf numFmtId="49" fontId="22" fillId="62" borderId="1" xfId="19" applyNumberFormat="1" applyFont="1" applyFill="1" applyBorder="1" applyAlignment="1" applyProtection="1">
      <alignment horizontal="center" vertical="center" wrapText="1"/>
    </xf>
    <xf numFmtId="49" fontId="181" fillId="62" borderId="1" xfId="19" applyNumberFormat="1" applyFont="1" applyFill="1" applyBorder="1" applyAlignment="1" applyProtection="1">
      <alignment horizontal="center" vertical="center" wrapText="1"/>
    </xf>
    <xf numFmtId="0" fontId="18" fillId="0" borderId="0" xfId="19" applyNumberFormat="1" applyFont="1" applyFill="1"/>
    <xf numFmtId="0" fontId="18" fillId="0" borderId="0" xfId="19" applyFont="1" applyFill="1"/>
    <xf numFmtId="0" fontId="22" fillId="2" borderId="1" xfId="8" applyFont="1" applyFill="1" applyBorder="1" applyAlignment="1" applyProtection="1">
      <alignment horizontal="left" vertical="center" wrapText="1"/>
    </xf>
    <xf numFmtId="0" fontId="23" fillId="2" borderId="1" xfId="8" applyFont="1" applyFill="1" applyBorder="1" applyAlignment="1" applyProtection="1">
      <alignment horizontal="center" vertical="center" wrapText="1"/>
    </xf>
    <xf numFmtId="49" fontId="22" fillId="0" borderId="1" xfId="19" applyNumberFormat="1" applyFont="1" applyFill="1" applyBorder="1" applyAlignment="1" applyProtection="1">
      <alignment horizontal="center" vertical="center" wrapText="1"/>
    </xf>
    <xf numFmtId="0" fontId="22" fillId="2" borderId="1" xfId="8" applyNumberFormat="1" applyFont="1" applyFill="1" applyBorder="1" applyAlignment="1" applyProtection="1">
      <alignment horizontal="center" vertical="center" wrapText="1"/>
    </xf>
    <xf numFmtId="0" fontId="22" fillId="2" borderId="1" xfId="8" applyFont="1" applyFill="1" applyBorder="1" applyAlignment="1" applyProtection="1">
      <alignment horizontal="center" vertical="center" wrapText="1"/>
    </xf>
    <xf numFmtId="170" fontId="22" fillId="2" borderId="1" xfId="983" applyNumberFormat="1" applyFont="1" applyFill="1" applyBorder="1" applyAlignment="1" applyProtection="1">
      <alignment vertical="center"/>
      <protection locked="0"/>
    </xf>
    <xf numFmtId="170" fontId="18" fillId="0" borderId="0" xfId="1" applyNumberFormat="1" applyFont="1" applyFill="1">
      <protection locked="0"/>
    </xf>
    <xf numFmtId="170" fontId="18" fillId="0" borderId="0" xfId="19" applyNumberFormat="1" applyFont="1" applyFill="1"/>
    <xf numFmtId="0" fontId="23" fillId="2" borderId="1" xfId="8" applyFont="1" applyFill="1" applyBorder="1" applyAlignment="1" applyProtection="1">
      <alignment horizontal="left" vertical="center" wrapText="1"/>
    </xf>
    <xf numFmtId="0" fontId="23" fillId="2" borderId="1" xfId="8" applyNumberFormat="1" applyFont="1" applyFill="1" applyBorder="1" applyAlignment="1" applyProtection="1">
      <alignment horizontal="center" vertical="center" wrapText="1"/>
    </xf>
    <xf numFmtId="170" fontId="23" fillId="2" borderId="1" xfId="983" applyNumberFormat="1" applyFont="1" applyFill="1" applyBorder="1" applyAlignment="1" applyProtection="1">
      <alignment vertical="center"/>
      <protection locked="0"/>
    </xf>
    <xf numFmtId="0" fontId="23" fillId="0" borderId="1" xfId="8" applyFont="1" applyFill="1" applyBorder="1" applyAlignment="1" applyProtection="1">
      <alignment horizontal="left" vertical="center" wrapText="1"/>
    </xf>
    <xf numFmtId="0" fontId="23" fillId="0" borderId="1" xfId="8" applyNumberFormat="1" applyFont="1" applyFill="1" applyBorder="1" applyAlignment="1" applyProtection="1">
      <alignment horizontal="center" vertical="center" wrapText="1"/>
    </xf>
    <xf numFmtId="0" fontId="23" fillId="0" borderId="1" xfId="8" applyFont="1" applyFill="1" applyBorder="1" applyAlignment="1" applyProtection="1">
      <alignment horizontal="center" vertical="center" wrapText="1"/>
    </xf>
    <xf numFmtId="170" fontId="182" fillId="2" borderId="1" xfId="983" applyNumberFormat="1" applyFont="1" applyFill="1" applyBorder="1" applyAlignment="1" applyProtection="1">
      <alignment vertical="center"/>
      <protection locked="0"/>
    </xf>
    <xf numFmtId="170" fontId="183" fillId="2" borderId="1" xfId="983" applyNumberFormat="1" applyFont="1" applyFill="1" applyBorder="1" applyAlignment="1" applyProtection="1">
      <alignment vertical="center"/>
      <protection locked="0"/>
    </xf>
    <xf numFmtId="0" fontId="183" fillId="0" borderId="1" xfId="8" applyFont="1" applyFill="1" applyBorder="1" applyAlignment="1" applyProtection="1">
      <alignment horizontal="left" vertical="center" wrapText="1"/>
    </xf>
    <xf numFmtId="0" fontId="183" fillId="0" borderId="1" xfId="8" applyNumberFormat="1" applyFont="1" applyFill="1" applyBorder="1" applyAlignment="1" applyProtection="1">
      <alignment horizontal="center" vertical="center" wrapText="1"/>
    </xf>
    <xf numFmtId="0" fontId="183" fillId="0" borderId="1" xfId="8" applyFont="1" applyFill="1" applyBorder="1" applyAlignment="1" applyProtection="1">
      <alignment horizontal="center" vertical="center" wrapText="1"/>
    </xf>
    <xf numFmtId="49" fontId="23" fillId="2" borderId="1" xfId="8" applyNumberFormat="1" applyFont="1" applyFill="1" applyBorder="1" applyAlignment="1" applyProtection="1">
      <alignment horizontal="center" vertical="center" wrapText="1"/>
    </xf>
    <xf numFmtId="170" fontId="23" fillId="2" borderId="1" xfId="983" applyNumberFormat="1" applyFont="1" applyFill="1" applyBorder="1" applyAlignment="1" applyProtection="1">
      <alignment horizontal="right" vertical="center"/>
      <protection locked="0"/>
    </xf>
    <xf numFmtId="0" fontId="22" fillId="0" borderId="1" xfId="8" applyFont="1" applyFill="1" applyBorder="1" applyAlignment="1" applyProtection="1">
      <alignment horizontal="left" vertical="center" wrapText="1"/>
    </xf>
    <xf numFmtId="170" fontId="22" fillId="2" borderId="1" xfId="8" applyNumberFormat="1" applyFont="1" applyFill="1" applyBorder="1" applyAlignment="1" applyProtection="1">
      <alignment horizontal="center" vertical="center" wrapText="1"/>
    </xf>
    <xf numFmtId="170" fontId="23" fillId="0" borderId="1" xfId="8" applyNumberFormat="1" applyFont="1" applyFill="1" applyBorder="1" applyAlignment="1" applyProtection="1">
      <alignment horizontal="center" vertical="center" wrapText="1"/>
    </xf>
    <xf numFmtId="170" fontId="23" fillId="2" borderId="1" xfId="8" applyNumberFormat="1" applyFont="1" applyFill="1" applyBorder="1" applyAlignment="1" applyProtection="1">
      <alignment horizontal="center" vertical="center" wrapText="1"/>
    </xf>
    <xf numFmtId="0" fontId="23" fillId="0" borderId="1" xfId="8" quotePrefix="1" applyFont="1" applyFill="1" applyBorder="1" applyAlignment="1" applyProtection="1">
      <alignment horizontal="left" vertical="center" wrapText="1"/>
    </xf>
    <xf numFmtId="169" fontId="23" fillId="0" borderId="1" xfId="983" applyNumberFormat="1" applyFont="1" applyFill="1" applyBorder="1" applyAlignment="1" applyProtection="1">
      <alignment horizontal="center" vertical="center" wrapText="1"/>
      <protection locked="0"/>
    </xf>
    <xf numFmtId="169" fontId="23" fillId="2" borderId="1" xfId="983" applyNumberFormat="1" applyFont="1" applyFill="1" applyBorder="1" applyAlignment="1" applyProtection="1">
      <alignment horizontal="center" vertical="center" wrapText="1"/>
      <protection locked="0"/>
    </xf>
    <xf numFmtId="169" fontId="23" fillId="0" borderId="1" xfId="8" applyNumberFormat="1" applyFont="1" applyFill="1" applyBorder="1" applyAlignment="1" applyProtection="1">
      <alignment horizontal="center" vertical="center" wrapText="1"/>
    </xf>
    <xf numFmtId="170" fontId="184" fillId="2" borderId="1" xfId="983" applyNumberFormat="1" applyFont="1" applyFill="1" applyBorder="1" applyAlignment="1" applyProtection="1">
      <alignment vertical="center"/>
      <protection locked="0"/>
    </xf>
    <xf numFmtId="170" fontId="23" fillId="2" borderId="3" xfId="983" applyNumberFormat="1" applyFont="1" applyFill="1" applyBorder="1" applyAlignment="1" applyProtection="1">
      <alignment vertical="center"/>
      <protection locked="0"/>
    </xf>
    <xf numFmtId="169" fontId="23" fillId="2" borderId="3" xfId="983" applyNumberFormat="1" applyFont="1" applyFill="1" applyBorder="1" applyAlignment="1" applyProtection="1">
      <alignment horizontal="center" vertical="center" wrapText="1"/>
      <protection locked="0"/>
    </xf>
    <xf numFmtId="170" fontId="22" fillId="2" borderId="3" xfId="8" applyNumberFormat="1" applyFont="1" applyFill="1" applyBorder="1" applyAlignment="1" applyProtection="1">
      <alignment horizontal="center" vertical="center" wrapText="1"/>
    </xf>
    <xf numFmtId="170" fontId="23" fillId="0" borderId="3" xfId="8" applyNumberFormat="1" applyFont="1" applyFill="1" applyBorder="1" applyAlignment="1" applyProtection="1">
      <alignment horizontal="left" vertical="center" wrapText="1"/>
    </xf>
    <xf numFmtId="170" fontId="23" fillId="0" borderId="1" xfId="8" applyNumberFormat="1" applyFont="1" applyFill="1" applyBorder="1" applyAlignment="1" applyProtection="1">
      <alignment horizontal="left" vertical="center" wrapText="1"/>
    </xf>
    <xf numFmtId="49" fontId="22" fillId="62" borderId="3" xfId="19" applyNumberFormat="1" applyFont="1" applyFill="1" applyBorder="1" applyAlignment="1" applyProtection="1">
      <alignment horizontal="center" vertical="center" wrapText="1"/>
    </xf>
    <xf numFmtId="0" fontId="18" fillId="0" borderId="0" xfId="19" applyFont="1" applyFill="1" applyAlignment="1">
      <alignment horizontal="left"/>
    </xf>
    <xf numFmtId="0" fontId="18" fillId="0" borderId="0" xfId="19" applyFont="1" applyFill="1" applyAlignment="1">
      <alignment horizontal="center" vertical="center"/>
    </xf>
    <xf numFmtId="0" fontId="18" fillId="0" borderId="0" xfId="19" applyFont="1" applyFill="1" applyAlignment="1">
      <alignment horizontal="right"/>
    </xf>
    <xf numFmtId="0" fontId="17" fillId="0" borderId="0" xfId="19" applyFont="1" applyFill="1" applyBorder="1"/>
    <xf numFmtId="0" fontId="18" fillId="0" borderId="0" xfId="19" applyFont="1" applyFill="1" applyBorder="1" applyAlignment="1">
      <alignment horizontal="center"/>
    </xf>
    <xf numFmtId="170" fontId="17" fillId="0" borderId="0" xfId="1" applyNumberFormat="1" applyFont="1" applyFill="1" applyBorder="1" applyProtection="1">
      <protection locked="0"/>
    </xf>
    <xf numFmtId="0" fontId="16" fillId="0" borderId="0" xfId="19" applyFont="1" applyFill="1" applyBorder="1"/>
    <xf numFmtId="170" fontId="16" fillId="0" borderId="0" xfId="1" applyNumberFormat="1" applyFont="1" applyFill="1" applyBorder="1" applyProtection="1">
      <protection locked="0"/>
    </xf>
    <xf numFmtId="0" fontId="18" fillId="0" borderId="0" xfId="19" applyFont="1" applyFill="1" applyBorder="1"/>
    <xf numFmtId="170" fontId="18" fillId="0" borderId="0" xfId="1" applyNumberFormat="1" applyFont="1" applyFill="1" applyBorder="1" applyProtection="1">
      <protection locked="0"/>
    </xf>
    <xf numFmtId="0" fontId="18" fillId="0" borderId="2" xfId="19" applyFont="1" applyFill="1" applyBorder="1"/>
    <xf numFmtId="0" fontId="18" fillId="0" borderId="2" xfId="19" applyFont="1" applyFill="1" applyBorder="1" applyAlignment="1">
      <alignment horizontal="center"/>
    </xf>
    <xf numFmtId="170" fontId="18" fillId="0" borderId="2" xfId="1" applyNumberFormat="1" applyFont="1" applyFill="1" applyBorder="1" applyProtection="1">
      <protection locked="0"/>
    </xf>
    <xf numFmtId="170" fontId="17" fillId="0" borderId="0" xfId="1" applyNumberFormat="1" applyFont="1" applyFill="1" applyBorder="1" applyAlignment="1" applyProtection="1">
      <alignment horizontal="left"/>
      <protection locked="0"/>
    </xf>
    <xf numFmtId="0" fontId="18" fillId="0" borderId="0" xfId="19" applyFont="1" applyFill="1" applyAlignment="1">
      <alignment vertical="center"/>
    </xf>
    <xf numFmtId="170" fontId="18" fillId="0" borderId="0" xfId="984" applyNumberFormat="1" applyFont="1" applyFill="1" applyAlignment="1">
      <alignment vertical="center"/>
    </xf>
    <xf numFmtId="0" fontId="18" fillId="0" borderId="0" xfId="19" applyFont="1" applyFill="1" applyBorder="1" applyAlignment="1">
      <alignment vertical="center"/>
    </xf>
    <xf numFmtId="0" fontId="17" fillId="0" borderId="0" xfId="19" applyFont="1" applyFill="1" applyAlignment="1"/>
    <xf numFmtId="0" fontId="18" fillId="0" borderId="0" xfId="19" applyFont="1" applyFill="1" applyAlignment="1">
      <alignment vertical="top"/>
    </xf>
    <xf numFmtId="0" fontId="18" fillId="0" borderId="0" xfId="19" applyFont="1" applyFill="1" applyAlignment="1">
      <alignment horizontal="center"/>
    </xf>
    <xf numFmtId="0" fontId="14" fillId="0" borderId="0" xfId="19" applyFont="1" applyFill="1" applyAlignment="1">
      <alignment horizontal="center"/>
    </xf>
    <xf numFmtId="10" fontId="18" fillId="0" borderId="1" xfId="1" applyNumberFormat="1" applyFont="1" applyFill="1" applyBorder="1" applyAlignment="1" applyProtection="1">
      <alignment vertical="center" wrapText="1"/>
    </xf>
    <xf numFmtId="10" fontId="173" fillId="0" borderId="1" xfId="1" applyNumberFormat="1" applyFont="1" applyFill="1" applyBorder="1" applyAlignment="1" applyProtection="1">
      <alignment vertical="center" wrapText="1"/>
    </xf>
    <xf numFmtId="170" fontId="173" fillId="0" borderId="1" xfId="1" applyNumberFormat="1" applyFont="1" applyFill="1" applyBorder="1" applyAlignment="1">
      <alignment vertical="center" wrapText="1"/>
      <protection locked="0"/>
    </xf>
    <xf numFmtId="169" fontId="173" fillId="0" borderId="1" xfId="1" applyNumberFormat="1" applyFont="1" applyFill="1" applyBorder="1" applyAlignment="1" applyProtection="1">
      <alignment horizontal="right" vertical="center" wrapText="1"/>
    </xf>
    <xf numFmtId="0" fontId="18" fillId="2" borderId="0" xfId="0" applyFont="1" applyFill="1" applyAlignment="1">
      <alignment horizontal="left" vertical="center" wrapText="1"/>
    </xf>
    <xf numFmtId="170" fontId="42" fillId="63" borderId="0" xfId="1" applyNumberFormat="1" applyFont="1" applyFill="1">
      <protection locked="0"/>
    </xf>
    <xf numFmtId="227" fontId="0" fillId="0" borderId="0" xfId="0" applyNumberFormat="1"/>
    <xf numFmtId="10" fontId="18" fillId="2" borderId="0" xfId="44" applyNumberFormat="1" applyFont="1" applyFill="1" applyProtection="1"/>
    <xf numFmtId="10" fontId="35" fillId="2" borderId="0" xfId="30" applyNumberFormat="1" applyFont="1" applyFill="1"/>
    <xf numFmtId="9" fontId="18" fillId="2" borderId="1" xfId="19" applyNumberFormat="1" applyFont="1" applyFill="1" applyBorder="1" applyAlignment="1" applyProtection="1">
      <alignment horizontal="right" vertical="center" wrapText="1"/>
    </xf>
    <xf numFmtId="10" fontId="18" fillId="2" borderId="1" xfId="44" applyNumberFormat="1" applyFont="1" applyFill="1" applyBorder="1" applyAlignment="1" applyProtection="1">
      <alignment horizontal="right" vertical="center" wrapText="1"/>
    </xf>
    <xf numFmtId="10" fontId="18" fillId="2" borderId="0" xfId="44" applyNumberFormat="1" applyFont="1" applyFill="1" applyBorder="1" applyAlignment="1">
      <alignment horizontal="right" wrapText="1"/>
      <protection locked="0"/>
    </xf>
    <xf numFmtId="10" fontId="18" fillId="2" borderId="0" xfId="44" applyNumberFormat="1" applyFont="1" applyFill="1" applyAlignment="1" applyProtection="1">
      <alignment horizontal="right"/>
    </xf>
    <xf numFmtId="10" fontId="18" fillId="2" borderId="2" xfId="44" applyNumberFormat="1" applyFont="1" applyFill="1" applyBorder="1" applyAlignment="1" applyProtection="1">
      <alignment horizontal="right"/>
    </xf>
    <xf numFmtId="2" fontId="18" fillId="2" borderId="1" xfId="0" quotePrefix="1" applyNumberFormat="1" applyFont="1" applyFill="1" applyBorder="1" applyAlignment="1" applyProtection="1">
      <alignment horizontal="left" vertical="center" wrapText="1"/>
    </xf>
    <xf numFmtId="0" fontId="20" fillId="0" borderId="0" xfId="963" applyFont="1" applyFill="1" applyBorder="1" applyAlignment="1" applyProtection="1">
      <alignment horizontal="left"/>
      <protection locked="0"/>
    </xf>
    <xf numFmtId="0" fontId="166" fillId="0" borderId="0" xfId="963" applyFont="1" applyFill="1" applyBorder="1" applyAlignment="1">
      <alignment horizontal="left" vertical="center"/>
    </xf>
    <xf numFmtId="0" fontId="176" fillId="0" borderId="0" xfId="963" applyFont="1" applyFill="1" applyBorder="1" applyAlignment="1" applyProtection="1">
      <alignment horizontal="left"/>
      <protection locked="0"/>
    </xf>
    <xf numFmtId="0" fontId="20" fillId="0" borderId="0" xfId="963" applyFont="1" applyFill="1" applyBorder="1" applyAlignment="1">
      <alignment horizontal="left" vertical="center"/>
    </xf>
    <xf numFmtId="10" fontId="18" fillId="0" borderId="1" xfId="1" applyNumberFormat="1" applyFont="1" applyFill="1" applyBorder="1" applyAlignment="1" applyProtection="1">
      <alignment horizontal="right" vertical="center" wrapText="1"/>
    </xf>
    <xf numFmtId="0" fontId="18" fillId="0" borderId="0" xfId="0" applyFont="1" applyFill="1" applyAlignment="1">
      <alignment horizontal="left" vertical="center" wrapText="1"/>
    </xf>
    <xf numFmtId="14" fontId="173" fillId="0" borderId="0" xfId="0" applyNumberFormat="1" applyFont="1" applyFill="1" applyAlignment="1">
      <alignment horizontal="left" vertical="center" wrapText="1"/>
    </xf>
    <xf numFmtId="0" fontId="17" fillId="0" borderId="0" xfId="0" applyFont="1" applyFill="1" applyAlignment="1">
      <alignment horizontal="left" vertical="center" wrapText="1"/>
    </xf>
    <xf numFmtId="0" fontId="18" fillId="0" borderId="0" xfId="19" applyFont="1" applyFill="1" applyAlignment="1">
      <alignment horizontal="left" vertical="center" wrapText="1"/>
    </xf>
    <xf numFmtId="0" fontId="22" fillId="0" borderId="0" xfId="19" applyFont="1" applyFill="1" applyAlignment="1">
      <alignment horizontal="right" vertical="center" wrapText="1"/>
    </xf>
    <xf numFmtId="0" fontId="23" fillId="0" borderId="0" xfId="19" applyFont="1" applyFill="1" applyAlignment="1">
      <alignment horizontal="right" vertical="center" wrapText="1"/>
    </xf>
    <xf numFmtId="0" fontId="15" fillId="0" borderId="0" xfId="19" applyFont="1" applyFill="1" applyAlignment="1">
      <alignment horizontal="center" vertical="center" wrapText="1"/>
    </xf>
    <xf numFmtId="0" fontId="16" fillId="2" borderId="0" xfId="19" applyFont="1" applyFill="1" applyAlignment="1">
      <alignment horizontal="center" vertical="center"/>
    </xf>
    <xf numFmtId="0" fontId="17" fillId="0" borderId="0" xfId="19" applyFont="1" applyFill="1" applyAlignment="1">
      <alignment horizontal="left" vertical="center" wrapText="1"/>
    </xf>
    <xf numFmtId="0" fontId="18" fillId="0" borderId="0" xfId="43" applyFont="1" applyFill="1" applyAlignment="1">
      <alignment horizontal="center" vertical="center"/>
    </xf>
    <xf numFmtId="0" fontId="18" fillId="0" borderId="0" xfId="19" applyFont="1" applyFill="1" applyAlignment="1">
      <alignment horizontal="center" vertical="top"/>
    </xf>
    <xf numFmtId="0" fontId="17" fillId="2" borderId="0" xfId="0" applyFont="1" applyFill="1" applyAlignment="1">
      <alignment horizontal="left" vertical="center" wrapText="1"/>
    </xf>
    <xf numFmtId="0" fontId="18" fillId="0" borderId="0" xfId="19" applyFont="1" applyFill="1" applyBorder="1" applyAlignment="1">
      <alignment horizontal="center" vertical="center"/>
    </xf>
    <xf numFmtId="0" fontId="17" fillId="0" borderId="0" xfId="19" applyFont="1" applyFill="1" applyAlignment="1">
      <alignment horizontal="center"/>
    </xf>
    <xf numFmtId="49" fontId="17" fillId="2" borderId="3" xfId="0" applyNumberFormat="1" applyFont="1" applyFill="1" applyBorder="1" applyAlignment="1" applyProtection="1">
      <alignment horizontal="center" vertical="center" wrapText="1"/>
    </xf>
    <xf numFmtId="49" fontId="17" fillId="2" borderId="4" xfId="0" applyNumberFormat="1" applyFont="1" applyFill="1" applyBorder="1" applyAlignment="1" applyProtection="1">
      <alignment horizontal="center" vertical="center" wrapText="1"/>
    </xf>
    <xf numFmtId="49" fontId="17" fillId="2" borderId="5" xfId="0" applyNumberFormat="1" applyFont="1" applyFill="1" applyBorder="1" applyAlignment="1" applyProtection="1">
      <alignment horizontal="center" vertical="center" wrapText="1"/>
    </xf>
    <xf numFmtId="49" fontId="17" fillId="2" borderId="6" xfId="0" applyNumberFormat="1" applyFont="1" applyFill="1" applyBorder="1" applyAlignment="1" applyProtection="1">
      <alignment horizontal="center" vertical="center" wrapText="1"/>
    </xf>
    <xf numFmtId="0" fontId="18" fillId="2" borderId="0" xfId="0" applyFont="1" applyFill="1" applyAlignment="1">
      <alignment horizontal="left" vertical="center" wrapText="1"/>
    </xf>
    <xf numFmtId="0" fontId="38" fillId="2" borderId="0" xfId="0" applyFont="1" applyFill="1" applyAlignment="1">
      <alignment horizontal="right" vertical="center" wrapText="1"/>
    </xf>
    <xf numFmtId="0" fontId="39" fillId="2" borderId="0" xfId="0" applyFont="1" applyFill="1" applyAlignment="1">
      <alignment horizontal="right"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xf>
    <xf numFmtId="0" fontId="18" fillId="2" borderId="0" xfId="0" applyFont="1" applyFill="1" applyAlignment="1">
      <alignment horizontal="center" vertical="top"/>
    </xf>
    <xf numFmtId="0" fontId="17" fillId="2" borderId="0" xfId="0" applyFont="1" applyFill="1" applyAlignment="1">
      <alignment horizontal="center"/>
    </xf>
    <xf numFmtId="0" fontId="18" fillId="2" borderId="0" xfId="43" applyFont="1" applyFill="1" applyAlignment="1">
      <alignment horizontal="center" vertical="center"/>
    </xf>
    <xf numFmtId="0" fontId="18" fillId="2" borderId="0" xfId="0" applyFont="1" applyFill="1" applyBorder="1" applyAlignment="1">
      <alignment horizontal="center" vertical="center"/>
    </xf>
    <xf numFmtId="0" fontId="22" fillId="2" borderId="0" xfId="0" applyFont="1" applyFill="1" applyAlignment="1">
      <alignment horizontal="right" vertical="center" wrapText="1"/>
    </xf>
    <xf numFmtId="0" fontId="23" fillId="2" borderId="0" xfId="0" applyFont="1" applyFill="1" applyAlignment="1">
      <alignment horizontal="right" vertical="center" wrapText="1"/>
    </xf>
    <xf numFmtId="0" fontId="16" fillId="2" borderId="0" xfId="0" applyFont="1" applyFill="1" applyAlignment="1">
      <alignment horizontal="center" vertical="center"/>
    </xf>
    <xf numFmtId="0" fontId="31" fillId="2" borderId="0" xfId="0" applyFont="1" applyFill="1" applyAlignment="1">
      <alignment horizontal="right" vertical="center" wrapText="1"/>
    </xf>
    <xf numFmtId="49" fontId="17" fillId="2" borderId="1" xfId="19" applyNumberFormat="1" applyFont="1" applyFill="1" applyBorder="1" applyAlignment="1" applyProtection="1">
      <alignment horizontal="center" vertical="center" wrapText="1"/>
    </xf>
    <xf numFmtId="0" fontId="18" fillId="2" borderId="5" xfId="8" applyFont="1" applyFill="1" applyBorder="1" applyAlignment="1" applyProtection="1">
      <alignment horizontal="center" vertical="center" wrapText="1"/>
    </xf>
    <xf numFmtId="0" fontId="18" fillId="2" borderId="6" xfId="8" applyFont="1" applyFill="1" applyBorder="1" applyAlignment="1" applyProtection="1">
      <alignment horizontal="center" vertical="center" wrapText="1"/>
    </xf>
    <xf numFmtId="0" fontId="0" fillId="0" borderId="6" xfId="0" applyBorder="1"/>
    <xf numFmtId="0" fontId="18" fillId="2" borderId="0" xfId="19" applyFont="1" applyFill="1" applyAlignment="1">
      <alignment horizontal="left" vertical="center" wrapText="1"/>
    </xf>
    <xf numFmtId="0" fontId="17" fillId="2" borderId="0" xfId="19" applyFont="1" applyFill="1" applyAlignment="1">
      <alignment horizontal="left" vertical="center" wrapText="1"/>
    </xf>
    <xf numFmtId="0" fontId="22" fillId="2" borderId="0" xfId="19" applyFont="1" applyFill="1" applyAlignment="1">
      <alignment horizontal="right" vertical="center" wrapText="1"/>
    </xf>
    <xf numFmtId="0" fontId="31" fillId="2" borderId="0" xfId="19" applyFont="1" applyFill="1" applyAlignment="1">
      <alignment horizontal="right" vertical="center" wrapText="1"/>
    </xf>
    <xf numFmtId="0" fontId="15" fillId="2" borderId="0" xfId="19" applyFont="1" applyFill="1" applyAlignment="1">
      <alignment horizontal="center" vertical="center" wrapText="1"/>
    </xf>
    <xf numFmtId="0" fontId="18" fillId="2" borderId="5" xfId="0" applyFont="1" applyFill="1" applyBorder="1" applyAlignment="1">
      <alignment horizontal="center" vertical="center"/>
    </xf>
    <xf numFmtId="0" fontId="18" fillId="2" borderId="30" xfId="0" applyFont="1" applyFill="1" applyBorder="1" applyAlignment="1">
      <alignment horizontal="center" vertical="center"/>
    </xf>
    <xf numFmtId="0" fontId="18" fillId="2" borderId="6" xfId="0" applyFont="1" applyFill="1" applyBorder="1" applyAlignment="1">
      <alignment horizontal="center" vertical="center"/>
    </xf>
    <xf numFmtId="0" fontId="17" fillId="2" borderId="5" xfId="30" applyFont="1" applyFill="1" applyBorder="1" applyAlignment="1">
      <alignment horizontal="center" vertical="center" wrapText="1"/>
    </xf>
    <xf numFmtId="0" fontId="17" fillId="2" borderId="6" xfId="30" applyFont="1" applyFill="1" applyBorder="1" applyAlignment="1">
      <alignment horizontal="center" vertical="center" wrapText="1"/>
    </xf>
    <xf numFmtId="0" fontId="17" fillId="2" borderId="3" xfId="30" applyFont="1" applyFill="1" applyBorder="1" applyAlignment="1">
      <alignment horizontal="center" vertical="center" wrapText="1"/>
    </xf>
    <xf numFmtId="0" fontId="17" fillId="2" borderId="4" xfId="30" applyFont="1" applyFill="1" applyBorder="1" applyAlignment="1">
      <alignment horizontal="center" vertical="center" wrapText="1"/>
    </xf>
    <xf numFmtId="0" fontId="17" fillId="2" borderId="5" xfId="30" applyFont="1" applyFill="1" applyBorder="1" applyAlignment="1" applyProtection="1">
      <alignment horizontal="center" vertical="center" wrapText="1"/>
    </xf>
    <xf numFmtId="0" fontId="17" fillId="2" borderId="6" xfId="30" applyFont="1" applyFill="1" applyBorder="1" applyAlignment="1" applyProtection="1">
      <alignment horizontal="center" vertical="center" wrapText="1"/>
    </xf>
    <xf numFmtId="0" fontId="161" fillId="2" borderId="2" xfId="49" applyFont="1" applyFill="1" applyBorder="1" applyAlignment="1">
      <alignment horizontal="left"/>
    </xf>
    <xf numFmtId="0" fontId="17" fillId="2" borderId="5" xfId="49" applyFont="1" applyFill="1" applyBorder="1" applyAlignment="1">
      <alignment horizontal="center" vertical="center" wrapText="1"/>
    </xf>
    <xf numFmtId="0" fontId="17" fillId="2" borderId="6" xfId="49" applyFont="1" applyFill="1" applyBorder="1" applyAlignment="1">
      <alignment horizontal="center" vertical="center" wrapText="1"/>
    </xf>
    <xf numFmtId="0" fontId="17" fillId="2" borderId="1" xfId="49" applyFont="1" applyFill="1" applyBorder="1" applyAlignment="1">
      <alignment horizontal="center" vertical="center" wrapText="1"/>
    </xf>
    <xf numFmtId="0" fontId="16" fillId="2" borderId="8" xfId="49" applyFont="1" applyFill="1" applyBorder="1" applyAlignment="1">
      <alignment horizontal="left"/>
    </xf>
    <xf numFmtId="0" fontId="18" fillId="2" borderId="0" xfId="48" applyFont="1" applyFill="1" applyAlignment="1">
      <alignment horizontal="left" vertical="center" wrapText="1"/>
    </xf>
    <xf numFmtId="0" fontId="17" fillId="2" borderId="0" xfId="48" applyFont="1" applyFill="1" applyAlignment="1">
      <alignment horizontal="left" vertical="center" wrapText="1"/>
    </xf>
    <xf numFmtId="0" fontId="111" fillId="2" borderId="0" xfId="48" applyFont="1" applyFill="1" applyAlignment="1">
      <alignment horizontal="right" vertical="center" wrapText="1"/>
    </xf>
    <xf numFmtId="0" fontId="31" fillId="2" borderId="0" xfId="48" applyFont="1" applyFill="1" applyAlignment="1">
      <alignment horizontal="right" vertical="center" wrapText="1"/>
    </xf>
    <xf numFmtId="0" fontId="15" fillId="2" borderId="0" xfId="48" applyFont="1" applyFill="1" applyAlignment="1">
      <alignment horizontal="center" vertical="center" wrapText="1"/>
    </xf>
    <xf numFmtId="15" fontId="16" fillId="2" borderId="0" xfId="48" applyNumberFormat="1" applyFont="1" applyFill="1" applyAlignment="1">
      <alignment horizontal="center" vertical="center"/>
    </xf>
    <xf numFmtId="0" fontId="16" fillId="2" borderId="0" xfId="48" applyFont="1" applyFill="1" applyAlignment="1">
      <alignment horizontal="center" vertical="center"/>
    </xf>
    <xf numFmtId="0" fontId="16" fillId="2" borderId="8" xfId="48" applyFont="1" applyFill="1" applyBorder="1" applyAlignment="1">
      <alignment horizontal="left" vertical="center"/>
    </xf>
    <xf numFmtId="0" fontId="17" fillId="2" borderId="5" xfId="19" applyNumberFormat="1" applyFont="1" applyFill="1" applyBorder="1" applyAlignment="1" applyProtection="1">
      <alignment horizontal="center" vertical="center" wrapText="1"/>
    </xf>
    <xf numFmtId="0" fontId="17" fillId="2" borderId="6" xfId="19" applyNumberFormat="1" applyFont="1" applyFill="1" applyBorder="1" applyAlignment="1" applyProtection="1">
      <alignment horizontal="center" vertical="center" wrapText="1"/>
    </xf>
    <xf numFmtId="170" fontId="17" fillId="2" borderId="3" xfId="237" applyNumberFormat="1" applyFont="1" applyFill="1" applyBorder="1" applyAlignment="1" applyProtection="1">
      <alignment horizontal="center" vertical="center" wrapText="1"/>
    </xf>
    <xf numFmtId="170" fontId="17" fillId="2" borderId="4" xfId="237" applyNumberFormat="1" applyFont="1" applyFill="1" applyBorder="1" applyAlignment="1" applyProtection="1">
      <alignment horizontal="center" vertical="center" wrapText="1"/>
    </xf>
    <xf numFmtId="0" fontId="18" fillId="2" borderId="0" xfId="48" applyFont="1" applyFill="1" applyAlignment="1">
      <alignment vertical="center" wrapText="1"/>
    </xf>
    <xf numFmtId="3" fontId="18" fillId="2" borderId="0" xfId="49" applyNumberFormat="1" applyFont="1" applyFill="1" applyAlignment="1">
      <alignment horizontal="left" vertical="center" wrapText="1"/>
    </xf>
    <xf numFmtId="3" fontId="17" fillId="2" borderId="0" xfId="49"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0" fontId="17" fillId="2" borderId="0" xfId="48" applyFont="1" applyFill="1" applyAlignment="1">
      <alignment horizontal="right" vertical="center" wrapText="1"/>
    </xf>
    <xf numFmtId="0" fontId="16" fillId="2" borderId="0" xfId="48" applyFont="1" applyFill="1" applyAlignment="1">
      <alignment horizontal="right" vertical="center" wrapText="1"/>
    </xf>
    <xf numFmtId="3" fontId="18" fillId="2" borderId="0" xfId="496" applyNumberFormat="1" applyFont="1" applyFill="1" applyAlignment="1">
      <alignment horizontal="left" vertical="center" wrapText="1"/>
    </xf>
    <xf numFmtId="0" fontId="17" fillId="2" borderId="0" xfId="48" applyFont="1" applyFill="1" applyAlignment="1">
      <alignment vertical="center" wrapText="1"/>
    </xf>
    <xf numFmtId="170" fontId="17" fillId="2" borderId="5" xfId="237" applyNumberFormat="1" applyFont="1" applyFill="1" applyBorder="1" applyAlignment="1" applyProtection="1">
      <alignment horizontal="center" vertical="center" wrapText="1"/>
    </xf>
    <xf numFmtId="170" fontId="17" fillId="2" borderId="6" xfId="237" applyNumberFormat="1" applyFont="1" applyFill="1" applyBorder="1" applyAlignment="1" applyProtection="1">
      <alignment horizontal="center" vertical="center" wrapText="1"/>
    </xf>
    <xf numFmtId="0" fontId="17" fillId="2" borderId="0" xfId="48" applyFont="1" applyFill="1" applyAlignment="1">
      <alignment horizontal="right" wrapText="1"/>
    </xf>
    <xf numFmtId="0" fontId="17" fillId="2" borderId="0" xfId="48" applyFont="1" applyFill="1" applyAlignment="1">
      <alignment horizontal="center"/>
    </xf>
    <xf numFmtId="0" fontId="18" fillId="2" borderId="0" xfId="48" applyFont="1" applyFill="1" applyAlignment="1">
      <alignment horizontal="center"/>
    </xf>
    <xf numFmtId="0" fontId="17" fillId="2" borderId="3" xfId="19" applyNumberFormat="1" applyFont="1" applyFill="1" applyBorder="1" applyAlignment="1" applyProtection="1">
      <alignment horizontal="center" vertical="center" wrapText="1"/>
    </xf>
    <xf numFmtId="0" fontId="17" fillId="2" borderId="4" xfId="19" applyNumberFormat="1" applyFont="1" applyFill="1" applyBorder="1" applyAlignment="1" applyProtection="1">
      <alignment horizontal="center" vertical="center" wrapText="1"/>
    </xf>
    <xf numFmtId="0" fontId="17" fillId="2" borderId="31" xfId="19" applyNumberFormat="1" applyFont="1" applyFill="1" applyBorder="1" applyAlignment="1" applyProtection="1">
      <alignment horizontal="center" vertical="center" wrapText="1"/>
    </xf>
    <xf numFmtId="0" fontId="17" fillId="2" borderId="32" xfId="19" applyNumberFormat="1" applyFont="1" applyFill="1" applyBorder="1" applyAlignment="1" applyProtection="1">
      <alignment horizontal="center" vertical="center" wrapText="1"/>
    </xf>
  </cellXfs>
  <cellStyles count="985">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0 3" xfId="984"/>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 7" xfId="98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NGVM1/QUAN%20LY%20KHACH%20HANG/1%20QUY%20TCFF_CIF%2011561238/BAO%20CAO_GIAM%20SAT/RECORD/Theo%20doi%20Giao%20dich20190321_Hongv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DS TCPH"/>
      <sheetName val="TRADING"/>
      <sheetName val="Tinh GiaTP"/>
      <sheetName val="Quyen"/>
      <sheetName val="Price"/>
      <sheetName val="HDTG"/>
      <sheetName val="ENTRYS"/>
      <sheetName val="BOOK"/>
      <sheetName val="REPORTS"/>
      <sheetName val="VCSH-NAV"/>
      <sheetName val="Temp"/>
      <sheetName val="Balance"/>
      <sheetName val="Realtime"/>
      <sheetName val="Accrual fee"/>
      <sheetName val="Cash"/>
      <sheetName val="PL24 daily"/>
      <sheetName val="PL26 weekly"/>
    </sheetNames>
    <sheetDataSet>
      <sheetData sheetId="0">
        <row r="8">
          <cell r="O8">
            <v>43465</v>
          </cell>
        </row>
        <row r="9">
          <cell r="O9">
            <v>43466</v>
          </cell>
        </row>
        <row r="10">
          <cell r="O10">
            <v>43500</v>
          </cell>
        </row>
        <row r="11">
          <cell r="O11">
            <v>43501</v>
          </cell>
        </row>
        <row r="12">
          <cell r="O12">
            <v>43502</v>
          </cell>
        </row>
        <row r="13">
          <cell r="O13">
            <v>43503</v>
          </cell>
        </row>
        <row r="14">
          <cell r="O14">
            <v>43504</v>
          </cell>
        </row>
        <row r="15">
          <cell r="O15">
            <v>0</v>
          </cell>
        </row>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130" zoomScaleNormal="130" workbookViewId="0">
      <selection activeCell="B23" sqref="B23"/>
    </sheetView>
  </sheetViews>
  <sheetFormatPr defaultColWidth="9.140625" defaultRowHeight="12.75"/>
  <cols>
    <col min="1" max="1" width="9.140625" style="24"/>
    <col min="2" max="2" width="41" style="24" customWidth="1"/>
    <col min="3" max="3" width="42" style="24" customWidth="1"/>
    <col min="4" max="16384" width="9.140625" style="24"/>
  </cols>
  <sheetData>
    <row r="1" spans="1:3">
      <c r="A1" s="199" t="s">
        <v>461</v>
      </c>
      <c r="B1" s="199" t="s">
        <v>462</v>
      </c>
      <c r="C1" s="199" t="s">
        <v>463</v>
      </c>
    </row>
    <row r="2" spans="1:3">
      <c r="A2" s="199"/>
      <c r="B2" s="200">
        <f>BCthunhap!D46-BCKetQuaHoatDong_06028!D44</f>
        <v>0</v>
      </c>
      <c r="C2" s="200">
        <f>BCtinhhinhtaichinh!D33-BCTaiSan_06027!D30</f>
        <v>0</v>
      </c>
    </row>
    <row r="3" spans="1:3">
      <c r="A3" s="199"/>
      <c r="B3" s="200">
        <f>BCthunhap!D45-BCKetQuaHoatDong_06028!D43-BCKetQuaHoatDong_06028!D41</f>
        <v>0</v>
      </c>
      <c r="C3" s="200">
        <f>BCTaiSan_06027!D54-BCtinhhinhtaichinh!D45</f>
        <v>0</v>
      </c>
    </row>
    <row r="4" spans="1:3">
      <c r="A4" s="199"/>
      <c r="B4" s="200">
        <f>BCtinhhinhtaichinh!D51-BCtinhhinhtaichinh!E51-BCthunhap!D48</f>
        <v>0</v>
      </c>
      <c r="C4" s="200">
        <f>BCtinhhinhtaichinh!D52-BCTaiSan_06027!D57</f>
        <v>0</v>
      </c>
    </row>
    <row r="5" spans="1:3">
      <c r="A5" s="199"/>
      <c r="B5" s="200">
        <f>BCthunhap!D48-BCKetQuaHoatDong_06028!D45</f>
        <v>0</v>
      </c>
      <c r="C5" s="200">
        <f>BCtinhhinhtaichinh!D47-Khac_06030!D34</f>
        <v>0</v>
      </c>
    </row>
    <row r="6" spans="1:3">
      <c r="A6" s="199"/>
      <c r="B6" s="200"/>
      <c r="C6" s="200">
        <f>BCtinhhinhtaichinh!D33-BCDanhMucDauTu_06029!F65</f>
        <v>0</v>
      </c>
    </row>
    <row r="7" spans="1:3">
      <c r="A7" s="199"/>
      <c r="B7" s="200"/>
      <c r="C7" s="200">
        <f>BCtinhhinhtaichinh!D33-BCDanhMucDauTu_06029!F65</f>
        <v>0</v>
      </c>
    </row>
    <row r="10" spans="1:3">
      <c r="B10" s="7" t="s">
        <v>702</v>
      </c>
    </row>
    <row r="11" spans="1:3">
      <c r="B11" s="8"/>
    </row>
    <row r="12" spans="1:3">
      <c r="B12" s="9" t="s">
        <v>703</v>
      </c>
    </row>
    <row r="13" spans="1:3" ht="15">
      <c r="B13" s="201"/>
    </row>
    <row r="14" spans="1:3" ht="21">
      <c r="B14" s="204" t="s">
        <v>704</v>
      </c>
    </row>
    <row r="15" spans="1:3" ht="15">
      <c r="B15" s="201"/>
    </row>
    <row r="16" spans="1:3" ht="21">
      <c r="B16" s="202" t="s">
        <v>705</v>
      </c>
      <c r="C16" s="202" t="s">
        <v>700</v>
      </c>
    </row>
    <row r="21" spans="2:3" ht="25.5">
      <c r="B21" s="203" t="s">
        <v>706</v>
      </c>
      <c r="C21" s="203" t="s">
        <v>701</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topLeftCell="A19" zoomScaleNormal="100" zoomScaleSheetLayoutView="100" workbookViewId="0">
      <selection activeCell="D22" sqref="D22:D23"/>
    </sheetView>
  </sheetViews>
  <sheetFormatPr defaultColWidth="9.140625" defaultRowHeight="15"/>
  <cols>
    <col min="1" max="1" width="9.140625" style="31"/>
    <col min="2" max="2" width="59.42578125" style="31" customWidth="1"/>
    <col min="3" max="3" width="12.85546875" style="31" customWidth="1"/>
    <col min="4" max="4" width="28.85546875" style="31" customWidth="1"/>
    <col min="5" max="5" width="29.5703125" style="31" customWidth="1"/>
    <col min="6" max="6" width="2.5703125" style="31" customWidth="1"/>
    <col min="7" max="9" width="17.85546875" style="31" customWidth="1"/>
    <col min="10" max="11" width="17.85546875" style="403" customWidth="1"/>
    <col min="12" max="13" width="17.85546875" style="31" customWidth="1"/>
    <col min="14" max="14" width="19" style="31" bestFit="1" customWidth="1"/>
    <col min="15" max="16" width="17.85546875" style="344" customWidth="1"/>
    <col min="17" max="28" width="17.85546875" style="31" customWidth="1"/>
    <col min="29" max="16384" width="9.140625" style="31"/>
  </cols>
  <sheetData>
    <row r="1" spans="1:16" ht="23.25" customHeight="1">
      <c r="A1" s="560" t="s">
        <v>544</v>
      </c>
      <c r="B1" s="560"/>
      <c r="C1" s="560"/>
      <c r="D1" s="560"/>
      <c r="E1" s="560"/>
      <c r="F1" s="560"/>
      <c r="G1" s="31">
        <v>365</v>
      </c>
      <c r="H1" s="31" t="s">
        <v>482</v>
      </c>
      <c r="I1" s="31">
        <f>SUM(L18:L86)</f>
        <v>-45199</v>
      </c>
      <c r="J1" s="403" t="s">
        <v>481</v>
      </c>
      <c r="K1" s="518">
        <f>SUM(M18:M86)/SUM(L18:L86)</f>
        <v>-142747371.56715858</v>
      </c>
      <c r="L1" s="31">
        <f>M88/L88</f>
        <v>-142747371.56715858</v>
      </c>
    </row>
    <row r="2" spans="1:16" ht="27" customHeight="1">
      <c r="A2" s="563" t="s">
        <v>545</v>
      </c>
      <c r="B2" s="563"/>
      <c r="C2" s="563"/>
      <c r="D2" s="563"/>
      <c r="E2" s="563"/>
      <c r="F2" s="563"/>
      <c r="K2" s="344"/>
      <c r="L2" s="404"/>
    </row>
    <row r="3" spans="1:16" ht="15" customHeight="1">
      <c r="A3" s="554" t="s">
        <v>280</v>
      </c>
      <c r="B3" s="554"/>
      <c r="C3" s="554"/>
      <c r="D3" s="554"/>
      <c r="E3" s="554"/>
      <c r="F3" s="554"/>
      <c r="K3" s="405"/>
    </row>
    <row r="4" spans="1:16">
      <c r="A4" s="554"/>
      <c r="B4" s="554"/>
      <c r="C4" s="554"/>
      <c r="D4" s="554"/>
      <c r="E4" s="554"/>
      <c r="F4" s="554"/>
    </row>
    <row r="5" spans="1:16">
      <c r="A5" s="562" t="str">
        <f>'ngay thang'!B10</f>
        <v>Quý 4 năm 2023/Quarter IV 2023</v>
      </c>
      <c r="B5" s="562"/>
      <c r="C5" s="562"/>
      <c r="D5" s="562"/>
      <c r="E5" s="562"/>
      <c r="F5" s="562"/>
    </row>
    <row r="6" spans="1:16">
      <c r="A6" s="442"/>
      <c r="B6" s="442"/>
      <c r="C6" s="442"/>
      <c r="D6" s="442"/>
      <c r="E6" s="442"/>
      <c r="F6" s="1"/>
    </row>
    <row r="7" spans="1:16" ht="31.5" customHeight="1">
      <c r="A7" s="544" t="s">
        <v>245</v>
      </c>
      <c r="B7" s="544"/>
      <c r="C7" s="544" t="s">
        <v>652</v>
      </c>
      <c r="D7" s="544"/>
      <c r="E7" s="544"/>
      <c r="F7" s="544"/>
    </row>
    <row r="8" spans="1:16" ht="30" customHeight="1">
      <c r="A8" s="544" t="s">
        <v>243</v>
      </c>
      <c r="B8" s="544"/>
      <c r="C8" s="544" t="s">
        <v>474</v>
      </c>
      <c r="D8" s="544"/>
      <c r="E8" s="544"/>
      <c r="F8" s="544"/>
    </row>
    <row r="9" spans="1:16" ht="30" customHeight="1">
      <c r="A9" s="551" t="s">
        <v>242</v>
      </c>
      <c r="B9" s="551"/>
      <c r="C9" s="551" t="s">
        <v>244</v>
      </c>
      <c r="D9" s="551"/>
      <c r="E9" s="551"/>
      <c r="F9" s="551"/>
      <c r="I9" s="31" t="s">
        <v>483</v>
      </c>
      <c r="J9" s="344">
        <v>90832350000</v>
      </c>
    </row>
    <row r="10" spans="1:16" ht="30" customHeight="1">
      <c r="A10" s="551" t="s">
        <v>246</v>
      </c>
      <c r="B10" s="551"/>
      <c r="C10" s="551" t="str">
        <f>'ngay thang'!B14</f>
        <v>Ngày 10 tháng 01 năm 2024
10 Jan 2024</v>
      </c>
      <c r="D10" s="551"/>
      <c r="E10" s="551"/>
      <c r="F10" s="551"/>
      <c r="I10" s="31" t="s">
        <v>649</v>
      </c>
      <c r="J10" s="344">
        <v>63240889460</v>
      </c>
    </row>
    <row r="11" spans="1:16" ht="22.5" customHeight="1">
      <c r="A11" s="441"/>
      <c r="B11" s="441"/>
      <c r="C11" s="441"/>
      <c r="D11" s="441"/>
      <c r="E11" s="441"/>
      <c r="F11" s="441"/>
    </row>
    <row r="12" spans="1:16" ht="21" customHeight="1">
      <c r="A12" s="311" t="s">
        <v>284</v>
      </c>
    </row>
    <row r="13" spans="1:16" s="408" customFormat="1" ht="43.5" customHeight="1">
      <c r="A13" s="406" t="s">
        <v>200</v>
      </c>
      <c r="B13" s="406" t="s">
        <v>205</v>
      </c>
      <c r="C13" s="406" t="s">
        <v>206</v>
      </c>
      <c r="D13" s="407" t="s">
        <v>484</v>
      </c>
      <c r="E13" s="407" t="s">
        <v>485</v>
      </c>
      <c r="J13" s="409"/>
      <c r="K13" s="409"/>
      <c r="O13" s="410"/>
      <c r="P13" s="410"/>
    </row>
    <row r="14" spans="1:16" s="320" customFormat="1" ht="31.5" customHeight="1">
      <c r="A14" s="317" t="s">
        <v>46</v>
      </c>
      <c r="B14" s="411" t="s">
        <v>263</v>
      </c>
      <c r="C14" s="411" t="s">
        <v>147</v>
      </c>
      <c r="D14" s="383"/>
      <c r="E14" s="383"/>
      <c r="O14" s="344"/>
      <c r="P14" s="344"/>
    </row>
    <row r="15" spans="1:16" s="320" customFormat="1" ht="50.25" customHeight="1">
      <c r="A15" s="317">
        <v>1</v>
      </c>
      <c r="B15" s="411" t="s">
        <v>563</v>
      </c>
      <c r="C15" s="411" t="s">
        <v>148</v>
      </c>
      <c r="D15" s="412">
        <f>G15/K1*G1/I1</f>
        <v>1.2001162824042833E-2</v>
      </c>
      <c r="E15" s="420">
        <v>1.2003875302622466E-2</v>
      </c>
      <c r="G15" s="414">
        <f>BCKetQuaHoatDong_06028!D20</f>
        <v>212142367</v>
      </c>
      <c r="O15" s="344"/>
      <c r="P15" s="344"/>
    </row>
    <row r="16" spans="1:16" s="320" customFormat="1" ht="56.25" customHeight="1">
      <c r="A16" s="317">
        <v>2</v>
      </c>
      <c r="B16" s="411" t="s">
        <v>564</v>
      </c>
      <c r="C16" s="411" t="s">
        <v>149</v>
      </c>
      <c r="D16" s="412">
        <f>G16/K1*G1/I1</f>
        <v>4.4725699218891718E-3</v>
      </c>
      <c r="E16" s="413">
        <v>4.5760172962393802E-3</v>
      </c>
      <c r="G16" s="414">
        <f>BCKetQuaHoatDong_06028!D21</f>
        <v>79060803</v>
      </c>
      <c r="H16" s="415"/>
      <c r="I16" s="416"/>
      <c r="O16" s="344"/>
      <c r="P16" s="344"/>
    </row>
    <row r="17" spans="1:19" s="320" customFormat="1" ht="75" customHeight="1">
      <c r="A17" s="317">
        <v>3</v>
      </c>
      <c r="B17" s="417" t="s">
        <v>565</v>
      </c>
      <c r="C17" s="411" t="s">
        <v>150</v>
      </c>
      <c r="D17" s="412">
        <f>G17/K1*G1/I1</f>
        <v>5.0405000318593431E-3</v>
      </c>
      <c r="E17" s="413">
        <v>5.1016245630510597E-3</v>
      </c>
      <c r="G17" s="414">
        <f>BCKetQuaHoatDong_06028!D25</f>
        <v>89100000</v>
      </c>
      <c r="H17" s="415"/>
      <c r="I17" s="416"/>
      <c r="J17" s="320" t="s">
        <v>477</v>
      </c>
      <c r="K17" s="320" t="s">
        <v>478</v>
      </c>
      <c r="L17" s="320" t="s">
        <v>479</v>
      </c>
      <c r="M17" s="320" t="s">
        <v>480</v>
      </c>
      <c r="O17" s="344"/>
      <c r="P17" s="344"/>
    </row>
    <row r="18" spans="1:19" s="320" customFormat="1" ht="48" customHeight="1">
      <c r="A18" s="317">
        <v>4</v>
      </c>
      <c r="B18" s="411" t="s">
        <v>264</v>
      </c>
      <c r="C18" s="411" t="s">
        <v>151</v>
      </c>
      <c r="D18" s="412">
        <f>G18/K1*G1/I1</f>
        <v>1.043051320105691E-3</v>
      </c>
      <c r="E18" s="413">
        <v>1.0556991536264596E-3</v>
      </c>
      <c r="G18" s="414">
        <f>BCKetQuaHoatDong_06028!D30</f>
        <v>18437828</v>
      </c>
      <c r="J18" s="418">
        <v>45200</v>
      </c>
      <c r="K18" s="437">
        <v>69905221498</v>
      </c>
      <c r="L18" s="320">
        <v>1</v>
      </c>
      <c r="M18" s="343">
        <f>K18*L18</f>
        <v>69905221498</v>
      </c>
      <c r="N18" s="323">
        <v>69905221498</v>
      </c>
      <c r="O18" s="440">
        <f>N18-M18</f>
        <v>0</v>
      </c>
      <c r="P18" s="369"/>
      <c r="Q18" s="369"/>
      <c r="R18" s="24"/>
      <c r="S18" s="342"/>
    </row>
    <row r="19" spans="1:19" s="320" customFormat="1" ht="56.25" customHeight="1">
      <c r="A19" s="317">
        <v>5</v>
      </c>
      <c r="B19" s="411" t="s">
        <v>566</v>
      </c>
      <c r="C19" s="411"/>
      <c r="D19" s="412"/>
      <c r="E19" s="420"/>
      <c r="G19" s="414">
        <v>0</v>
      </c>
      <c r="J19" s="418">
        <v>45201</v>
      </c>
      <c r="K19" s="437">
        <v>70388413912</v>
      </c>
      <c r="L19" s="320">
        <f>J19-J18</f>
        <v>1</v>
      </c>
      <c r="M19" s="343">
        <f t="shared" ref="M19:M83" si="0">K19*L19</f>
        <v>70388413912</v>
      </c>
      <c r="N19" s="323">
        <v>70388413912</v>
      </c>
      <c r="O19" s="440">
        <f t="shared" ref="O19:O82" si="1">N19-M19</f>
        <v>0</v>
      </c>
      <c r="P19" s="369"/>
      <c r="Q19" s="369"/>
      <c r="R19" s="24"/>
      <c r="S19" s="342"/>
    </row>
    <row r="20" spans="1:19" s="320" customFormat="1" ht="57.75" customHeight="1">
      <c r="A20" s="317">
        <v>6</v>
      </c>
      <c r="B20" s="411" t="s">
        <v>567</v>
      </c>
      <c r="C20" s="411"/>
      <c r="D20" s="412"/>
      <c r="E20" s="420"/>
      <c r="G20" s="414">
        <v>0</v>
      </c>
      <c r="J20" s="418">
        <v>45202</v>
      </c>
      <c r="K20" s="437">
        <v>68662387247</v>
      </c>
      <c r="L20" s="320">
        <f t="shared" ref="L20:L83" si="2">J20-J19</f>
        <v>1</v>
      </c>
      <c r="M20" s="343">
        <f t="shared" si="0"/>
        <v>68662387247</v>
      </c>
      <c r="N20" s="323">
        <v>68662387247</v>
      </c>
      <c r="O20" s="440">
        <f t="shared" si="1"/>
        <v>0</v>
      </c>
      <c r="P20" s="369"/>
      <c r="Q20" s="323"/>
      <c r="R20" s="286"/>
      <c r="S20" s="342"/>
    </row>
    <row r="21" spans="1:19" s="320" customFormat="1" ht="81" customHeight="1">
      <c r="A21" s="317">
        <v>7</v>
      </c>
      <c r="B21" s="417" t="s">
        <v>265</v>
      </c>
      <c r="C21" s="411" t="s">
        <v>152</v>
      </c>
      <c r="D21" s="412">
        <f>G21/K1*G1/I1</f>
        <v>1.2592330035158755E-2</v>
      </c>
      <c r="E21" s="413">
        <v>1.2673835240851349E-2</v>
      </c>
      <c r="G21" s="414">
        <f>BCKetQuaHoatDong_06028!D31+BCKetQuaHoatDong_06028!D33+BCKetQuaHoatDong_06028!D37</f>
        <v>222592322</v>
      </c>
      <c r="J21" s="418">
        <v>45203</v>
      </c>
      <c r="K21" s="437">
        <v>69323901699</v>
      </c>
      <c r="L21" s="320">
        <f t="shared" si="2"/>
        <v>1</v>
      </c>
      <c r="M21" s="343">
        <f t="shared" si="0"/>
        <v>69323901699</v>
      </c>
      <c r="N21" s="323">
        <v>69323901699</v>
      </c>
      <c r="O21" s="440">
        <f t="shared" si="1"/>
        <v>0</v>
      </c>
      <c r="P21" s="369"/>
      <c r="Q21" s="323"/>
      <c r="R21" s="286"/>
      <c r="S21" s="342"/>
    </row>
    <row r="22" spans="1:19" s="320" customFormat="1" ht="42" customHeight="1">
      <c r="A22" s="317">
        <v>8</v>
      </c>
      <c r="B22" s="411" t="s">
        <v>568</v>
      </c>
      <c r="C22" s="411" t="s">
        <v>153</v>
      </c>
      <c r="D22" s="532">
        <f>G22/K1/I1*G1</f>
        <v>3.5149614133055798E-2</v>
      </c>
      <c r="E22" s="413">
        <v>3.541105155639071E-2</v>
      </c>
      <c r="G22" s="414">
        <f>BCKetQuaHoatDong_06028!D19</f>
        <v>621333320</v>
      </c>
      <c r="J22" s="418">
        <v>45204</v>
      </c>
      <c r="K22" s="437">
        <v>68852737978</v>
      </c>
      <c r="L22" s="320">
        <f t="shared" si="2"/>
        <v>1</v>
      </c>
      <c r="M22" s="343">
        <f t="shared" si="0"/>
        <v>68852737978</v>
      </c>
      <c r="N22" s="323">
        <v>68852737978</v>
      </c>
      <c r="O22" s="440">
        <f t="shared" si="1"/>
        <v>0</v>
      </c>
      <c r="P22" s="369"/>
      <c r="Q22" s="369"/>
      <c r="R22" s="24"/>
      <c r="S22" s="342"/>
    </row>
    <row r="23" spans="1:19" s="320" customFormat="1" ht="69.75" customHeight="1">
      <c r="A23" s="317">
        <v>9</v>
      </c>
      <c r="B23" s="417" t="s">
        <v>266</v>
      </c>
      <c r="C23" s="411" t="s">
        <v>154</v>
      </c>
      <c r="D23" s="514">
        <f>G23/2/K1*G1/I1</f>
        <v>4.3580593064354787</v>
      </c>
      <c r="E23" s="413">
        <v>4.7165197870583198</v>
      </c>
      <c r="G23" s="345">
        <f>J9+J10</f>
        <v>154073239460</v>
      </c>
      <c r="H23" s="421"/>
      <c r="J23" s="418">
        <v>45207</v>
      </c>
      <c r="K23" s="437">
        <v>69874768469</v>
      </c>
      <c r="L23" s="320">
        <f t="shared" si="2"/>
        <v>3</v>
      </c>
      <c r="M23" s="343">
        <f t="shared" si="0"/>
        <v>209624305407</v>
      </c>
      <c r="N23" s="323">
        <v>209624305407</v>
      </c>
      <c r="O23" s="440">
        <f t="shared" si="1"/>
        <v>0</v>
      </c>
      <c r="P23" s="369"/>
      <c r="Q23" s="369"/>
      <c r="R23" s="24"/>
      <c r="S23" s="342"/>
    </row>
    <row r="24" spans="1:19" s="320" customFormat="1" ht="57" customHeight="1">
      <c r="A24" s="317">
        <v>10</v>
      </c>
      <c r="B24" s="417" t="s">
        <v>569</v>
      </c>
      <c r="C24" s="411"/>
      <c r="D24" s="420"/>
      <c r="E24" s="420"/>
      <c r="H24" s="421"/>
      <c r="J24" s="418">
        <v>45208</v>
      </c>
      <c r="K24" s="437">
        <v>70681561227</v>
      </c>
      <c r="L24" s="320">
        <f t="shared" si="2"/>
        <v>1</v>
      </c>
      <c r="M24" s="343">
        <f t="shared" si="0"/>
        <v>70681561227</v>
      </c>
      <c r="N24" s="323">
        <v>70681561227</v>
      </c>
      <c r="O24" s="440">
        <f t="shared" si="1"/>
        <v>0</v>
      </c>
      <c r="P24" s="369"/>
      <c r="Q24" s="369"/>
      <c r="R24" s="24"/>
      <c r="S24" s="342"/>
    </row>
    <row r="25" spans="1:19" s="320" customFormat="1" ht="25.5">
      <c r="A25" s="317" t="s">
        <v>56</v>
      </c>
      <c r="B25" s="411" t="s">
        <v>267</v>
      </c>
      <c r="C25" s="411" t="s">
        <v>155</v>
      </c>
      <c r="D25" s="412"/>
      <c r="E25" s="422"/>
      <c r="H25" s="421"/>
      <c r="J25" s="418">
        <v>45209</v>
      </c>
      <c r="K25" s="437">
        <v>70384545040</v>
      </c>
      <c r="L25" s="320">
        <f t="shared" si="2"/>
        <v>1</v>
      </c>
      <c r="M25" s="343">
        <f t="shared" si="0"/>
        <v>70384545040</v>
      </c>
      <c r="N25" s="323">
        <v>70384545040</v>
      </c>
      <c r="O25" s="440">
        <f t="shared" si="1"/>
        <v>0</v>
      </c>
      <c r="P25" s="369"/>
      <c r="Q25" s="369"/>
      <c r="R25" s="24"/>
      <c r="S25" s="342"/>
    </row>
    <row r="26" spans="1:19" s="320" customFormat="1" ht="30" customHeight="1">
      <c r="A26" s="573">
        <v>1</v>
      </c>
      <c r="B26" s="411" t="s">
        <v>268</v>
      </c>
      <c r="C26" s="411" t="s">
        <v>156</v>
      </c>
      <c r="D26" s="422">
        <v>56357805800</v>
      </c>
      <c r="E26" s="423">
        <v>52077608200</v>
      </c>
      <c r="J26" s="418">
        <v>45210</v>
      </c>
      <c r="K26" s="437">
        <v>71607403258</v>
      </c>
      <c r="L26" s="320">
        <f t="shared" si="2"/>
        <v>1</v>
      </c>
      <c r="M26" s="343">
        <f t="shared" si="0"/>
        <v>71607403258</v>
      </c>
      <c r="N26" s="323">
        <v>71607403258</v>
      </c>
      <c r="O26" s="440">
        <f t="shared" si="1"/>
        <v>0</v>
      </c>
      <c r="P26" s="369"/>
      <c r="Q26" s="369"/>
      <c r="R26" s="24"/>
      <c r="S26" s="342"/>
    </row>
    <row r="27" spans="1:19" s="320" customFormat="1" ht="39.75" customHeight="1">
      <c r="A27" s="574"/>
      <c r="B27" s="411" t="s">
        <v>269</v>
      </c>
      <c r="C27" s="411" t="s">
        <v>157</v>
      </c>
      <c r="D27" s="422">
        <v>56357805800</v>
      </c>
      <c r="E27" s="422">
        <v>52077608200</v>
      </c>
      <c r="J27" s="418">
        <v>45211</v>
      </c>
      <c r="K27" s="437">
        <v>71737427795</v>
      </c>
      <c r="L27" s="320">
        <f t="shared" si="2"/>
        <v>1</v>
      </c>
      <c r="M27" s="343">
        <f t="shared" si="0"/>
        <v>71737427795</v>
      </c>
      <c r="N27" s="323">
        <v>71737427795</v>
      </c>
      <c r="O27" s="440">
        <f t="shared" si="1"/>
        <v>0</v>
      </c>
      <c r="P27" s="369"/>
      <c r="Q27" s="369"/>
      <c r="R27" s="24"/>
      <c r="S27" s="342"/>
    </row>
    <row r="28" spans="1:19" s="320" customFormat="1" ht="42.75" customHeight="1">
      <c r="A28" s="575"/>
      <c r="B28" s="411" t="s">
        <v>270</v>
      </c>
      <c r="C28" s="411" t="s">
        <v>158</v>
      </c>
      <c r="D28" s="424">
        <v>5635780.5800000001</v>
      </c>
      <c r="E28" s="425">
        <v>5207760.82</v>
      </c>
      <c r="J28" s="418">
        <v>45214</v>
      </c>
      <c r="K28" s="437">
        <v>72380688947</v>
      </c>
      <c r="L28" s="320">
        <f t="shared" si="2"/>
        <v>3</v>
      </c>
      <c r="M28" s="343">
        <f t="shared" si="0"/>
        <v>217142066841</v>
      </c>
      <c r="N28" s="323">
        <v>217142066841</v>
      </c>
      <c r="O28" s="440">
        <f t="shared" si="1"/>
        <v>0</v>
      </c>
      <c r="P28" s="369"/>
      <c r="Q28" s="369"/>
      <c r="R28" s="24"/>
      <c r="S28" s="342"/>
    </row>
    <row r="29" spans="1:19" s="320" customFormat="1" ht="32.25" customHeight="1">
      <c r="A29" s="573">
        <v>2</v>
      </c>
      <c r="B29" s="411" t="s">
        <v>271</v>
      </c>
      <c r="C29" s="411" t="s">
        <v>159</v>
      </c>
      <c r="D29" s="422">
        <v>2737211600</v>
      </c>
      <c r="E29" s="422">
        <v>4280197600</v>
      </c>
      <c r="J29" s="418">
        <v>45215</v>
      </c>
      <c r="K29" s="437">
        <v>71347689290</v>
      </c>
      <c r="L29" s="320">
        <f t="shared" si="2"/>
        <v>1</v>
      </c>
      <c r="M29" s="343">
        <f t="shared" si="0"/>
        <v>71347689290</v>
      </c>
      <c r="N29" s="323">
        <v>71347689290</v>
      </c>
      <c r="O29" s="440">
        <f t="shared" si="1"/>
        <v>0</v>
      </c>
      <c r="P29" s="369"/>
      <c r="Q29" s="369"/>
      <c r="R29" s="24"/>
      <c r="S29" s="342"/>
    </row>
    <row r="30" spans="1:19" s="320" customFormat="1" ht="31.5" customHeight="1">
      <c r="A30" s="574"/>
      <c r="B30" s="411" t="s">
        <v>272</v>
      </c>
      <c r="C30" s="411" t="s">
        <v>160</v>
      </c>
      <c r="D30" s="426">
        <v>364085.8</v>
      </c>
      <c r="E30" s="426">
        <v>549717.48</v>
      </c>
      <c r="J30" s="418">
        <v>45216</v>
      </c>
      <c r="K30" s="437">
        <v>68604261912</v>
      </c>
      <c r="L30" s="320">
        <f t="shared" si="2"/>
        <v>1</v>
      </c>
      <c r="M30" s="343">
        <f t="shared" si="0"/>
        <v>68604261912</v>
      </c>
      <c r="N30" s="323">
        <v>68604261912</v>
      </c>
      <c r="O30" s="440">
        <f t="shared" si="1"/>
        <v>0</v>
      </c>
      <c r="P30" s="369"/>
      <c r="Q30" s="369"/>
      <c r="R30" s="24"/>
      <c r="S30" s="342"/>
    </row>
    <row r="31" spans="1:19" s="320" customFormat="1" ht="30" customHeight="1">
      <c r="A31" s="574"/>
      <c r="B31" s="411" t="s">
        <v>273</v>
      </c>
      <c r="C31" s="411" t="s">
        <v>161</v>
      </c>
      <c r="D31" s="422">
        <v>3640858000</v>
      </c>
      <c r="E31" s="422">
        <v>5497174800</v>
      </c>
      <c r="G31" s="443"/>
      <c r="J31" s="418">
        <v>45217</v>
      </c>
      <c r="K31" s="437">
        <v>67895608359</v>
      </c>
      <c r="L31" s="320">
        <f t="shared" si="2"/>
        <v>1</v>
      </c>
      <c r="M31" s="343">
        <f t="shared" si="0"/>
        <v>67895608359</v>
      </c>
      <c r="N31" s="323">
        <v>67895608359</v>
      </c>
      <c r="O31" s="440">
        <f t="shared" si="1"/>
        <v>0</v>
      </c>
      <c r="P31" s="369"/>
      <c r="Q31" s="369"/>
      <c r="R31" s="24"/>
      <c r="S31" s="342"/>
    </row>
    <row r="32" spans="1:19" s="320" customFormat="1" ht="30.75" customHeight="1">
      <c r="A32" s="574"/>
      <c r="B32" s="411" t="s">
        <v>570</v>
      </c>
      <c r="C32" s="411" t="s">
        <v>162</v>
      </c>
      <c r="D32" s="426">
        <v>-90364.64</v>
      </c>
      <c r="E32" s="426">
        <v>-121697.72</v>
      </c>
      <c r="J32" s="418">
        <v>45218</v>
      </c>
      <c r="K32" s="437">
        <v>67102991054</v>
      </c>
      <c r="L32" s="320">
        <f t="shared" si="2"/>
        <v>1</v>
      </c>
      <c r="M32" s="343">
        <f t="shared" si="0"/>
        <v>67102991054</v>
      </c>
      <c r="N32" s="323">
        <v>67102991054</v>
      </c>
      <c r="O32" s="440">
        <f t="shared" si="1"/>
        <v>0</v>
      </c>
      <c r="P32" s="369"/>
      <c r="Q32" s="369"/>
      <c r="R32" s="24"/>
      <c r="S32" s="342"/>
    </row>
    <row r="33" spans="1:19" s="320" customFormat="1" ht="42.75" customHeight="1">
      <c r="A33" s="575"/>
      <c r="B33" s="411" t="s">
        <v>274</v>
      </c>
      <c r="C33" s="411" t="s">
        <v>163</v>
      </c>
      <c r="D33" s="427">
        <v>-903646400</v>
      </c>
      <c r="E33" s="422">
        <v>-1216977200</v>
      </c>
      <c r="I33" s="320">
        <f>J32-J18+1</f>
        <v>19</v>
      </c>
      <c r="J33" s="418">
        <v>45221</v>
      </c>
      <c r="K33" s="437">
        <v>67816117711</v>
      </c>
      <c r="L33" s="320">
        <f t="shared" si="2"/>
        <v>3</v>
      </c>
      <c r="M33" s="343">
        <f t="shared" si="0"/>
        <v>203448353133</v>
      </c>
      <c r="N33" s="323">
        <v>203448353133</v>
      </c>
      <c r="O33" s="440">
        <f t="shared" si="1"/>
        <v>0</v>
      </c>
      <c r="P33" s="369"/>
      <c r="Q33" s="369"/>
      <c r="R33" s="24"/>
      <c r="S33" s="342"/>
    </row>
    <row r="34" spans="1:19" s="320" customFormat="1" ht="33" customHeight="1">
      <c r="A34" s="573">
        <v>3</v>
      </c>
      <c r="B34" s="411" t="s">
        <v>275</v>
      </c>
      <c r="C34" s="411" t="s">
        <v>164</v>
      </c>
      <c r="D34" s="428">
        <v>59095017400</v>
      </c>
      <c r="E34" s="422">
        <v>56357805800</v>
      </c>
      <c r="G34" s="345"/>
      <c r="J34" s="418">
        <v>45222</v>
      </c>
      <c r="K34" s="437">
        <v>67410952827</v>
      </c>
      <c r="L34" s="320">
        <f t="shared" si="2"/>
        <v>1</v>
      </c>
      <c r="M34" s="343">
        <f t="shared" si="0"/>
        <v>67410952827</v>
      </c>
      <c r="N34" s="323">
        <v>67410952827</v>
      </c>
      <c r="O34" s="440">
        <f t="shared" si="1"/>
        <v>0</v>
      </c>
      <c r="P34" s="369"/>
      <c r="Q34" s="369"/>
      <c r="R34" s="24"/>
      <c r="S34" s="342"/>
    </row>
    <row r="35" spans="1:19" s="320" customFormat="1" ht="55.5" customHeight="1">
      <c r="A35" s="574"/>
      <c r="B35" s="411" t="s">
        <v>571</v>
      </c>
      <c r="C35" s="411" t="s">
        <v>165</v>
      </c>
      <c r="D35" s="428">
        <v>59095017400</v>
      </c>
      <c r="E35" s="422">
        <v>56357805800</v>
      </c>
      <c r="J35" s="418">
        <v>45223</v>
      </c>
      <c r="K35" s="437">
        <v>68002099228</v>
      </c>
      <c r="L35" s="320">
        <f t="shared" si="2"/>
        <v>1</v>
      </c>
      <c r="M35" s="343">
        <f t="shared" si="0"/>
        <v>68002099228</v>
      </c>
      <c r="N35" s="323">
        <v>68002099228</v>
      </c>
      <c r="O35" s="440">
        <f t="shared" si="1"/>
        <v>0</v>
      </c>
      <c r="P35" s="369"/>
      <c r="Q35" s="369"/>
      <c r="R35" s="24"/>
      <c r="S35" s="342"/>
    </row>
    <row r="36" spans="1:19" s="320" customFormat="1" ht="45" customHeight="1">
      <c r="A36" s="575"/>
      <c r="B36" s="411" t="s">
        <v>572</v>
      </c>
      <c r="C36" s="411" t="s">
        <v>166</v>
      </c>
      <c r="D36" s="424">
        <v>5909501.7400000002</v>
      </c>
      <c r="E36" s="425">
        <v>5635780.5800000001</v>
      </c>
      <c r="G36" s="429"/>
      <c r="J36" s="418">
        <v>45224</v>
      </c>
      <c r="K36" s="437">
        <v>67769910871</v>
      </c>
      <c r="L36" s="320">
        <f t="shared" si="2"/>
        <v>1</v>
      </c>
      <c r="M36" s="343">
        <f t="shared" si="0"/>
        <v>67769910871</v>
      </c>
      <c r="N36" s="323">
        <v>67769910871</v>
      </c>
      <c r="O36" s="440">
        <f t="shared" si="1"/>
        <v>0</v>
      </c>
      <c r="P36" s="369"/>
      <c r="Q36" s="369"/>
      <c r="R36" s="24"/>
      <c r="S36" s="342"/>
    </row>
    <row r="37" spans="1:19" s="320" customFormat="1" ht="55.5" customHeight="1">
      <c r="A37" s="317">
        <v>4</v>
      </c>
      <c r="B37" s="411" t="s">
        <v>276</v>
      </c>
      <c r="C37" s="411" t="s">
        <v>167</v>
      </c>
      <c r="D37" s="513">
        <v>0</v>
      </c>
      <c r="E37" s="420">
        <v>0</v>
      </c>
      <c r="G37" s="443"/>
      <c r="J37" s="418">
        <v>45225</v>
      </c>
      <c r="K37" s="437">
        <v>66181451787</v>
      </c>
      <c r="L37" s="320">
        <f t="shared" si="2"/>
        <v>1</v>
      </c>
      <c r="M37" s="343">
        <f t="shared" si="0"/>
        <v>66181451787</v>
      </c>
      <c r="N37" s="323">
        <v>66181451787</v>
      </c>
      <c r="O37" s="440">
        <f t="shared" si="1"/>
        <v>0</v>
      </c>
      <c r="P37" s="369"/>
      <c r="Q37" s="369"/>
      <c r="R37" s="24"/>
      <c r="S37" s="342"/>
    </row>
    <row r="38" spans="1:19" s="320" customFormat="1" ht="39.75" customHeight="1">
      <c r="A38" s="317">
        <v>5</v>
      </c>
      <c r="B38" s="411" t="s">
        <v>277</v>
      </c>
      <c r="C38" s="411" t="s">
        <v>168</v>
      </c>
      <c r="D38" s="514">
        <v>0.92400000000000004</v>
      </c>
      <c r="E38" s="420">
        <v>0.94279999999999997</v>
      </c>
      <c r="J38" s="418">
        <v>45228</v>
      </c>
      <c r="K38" s="437">
        <v>66473190404</v>
      </c>
      <c r="L38" s="320">
        <f t="shared" si="2"/>
        <v>3</v>
      </c>
      <c r="M38" s="343">
        <f t="shared" si="0"/>
        <v>199419571212</v>
      </c>
      <c r="N38" s="323">
        <v>199419571212</v>
      </c>
      <c r="O38" s="440">
        <f t="shared" si="1"/>
        <v>0</v>
      </c>
      <c r="P38" s="369"/>
      <c r="Q38" s="369"/>
      <c r="R38" s="24"/>
      <c r="S38" s="342"/>
    </row>
    <row r="39" spans="1:19" s="320" customFormat="1" ht="39" customHeight="1">
      <c r="A39" s="317">
        <v>6</v>
      </c>
      <c r="B39" s="411" t="s">
        <v>278</v>
      </c>
      <c r="C39" s="411" t="s">
        <v>169</v>
      </c>
      <c r="D39" s="514">
        <v>4.0000000000000002E-4</v>
      </c>
      <c r="E39" s="420">
        <v>4.0000000000000002E-4</v>
      </c>
      <c r="J39" s="418">
        <v>45229</v>
      </c>
      <c r="K39" s="437">
        <v>65249759008</v>
      </c>
      <c r="L39" s="320">
        <f t="shared" si="2"/>
        <v>1</v>
      </c>
      <c r="M39" s="343">
        <f t="shared" si="0"/>
        <v>65249759008</v>
      </c>
      <c r="N39" s="344">
        <v>65249759008</v>
      </c>
      <c r="O39" s="440">
        <f t="shared" si="1"/>
        <v>0</v>
      </c>
      <c r="P39" s="369"/>
      <c r="Q39" s="369"/>
      <c r="S39" s="342"/>
    </row>
    <row r="40" spans="1:19" s="320" customFormat="1" ht="39" customHeight="1">
      <c r="A40" s="317">
        <v>7</v>
      </c>
      <c r="B40" s="411" t="s">
        <v>279</v>
      </c>
      <c r="C40" s="411" t="s">
        <v>170</v>
      </c>
      <c r="D40" s="515">
        <v>702</v>
      </c>
      <c r="E40" s="423">
        <v>577</v>
      </c>
      <c r="J40" s="418">
        <v>45230</v>
      </c>
      <c r="K40" s="419">
        <v>64501072508</v>
      </c>
      <c r="L40" s="320">
        <f t="shared" si="2"/>
        <v>1</v>
      </c>
      <c r="M40" s="343">
        <f t="shared" si="0"/>
        <v>64501072508</v>
      </c>
      <c r="N40" s="344">
        <v>64501072508</v>
      </c>
      <c r="O40" s="440">
        <f t="shared" si="1"/>
        <v>0</v>
      </c>
      <c r="P40" s="369"/>
      <c r="Q40" s="369"/>
    </row>
    <row r="41" spans="1:19" s="320" customFormat="1" ht="39" customHeight="1">
      <c r="A41" s="317">
        <v>7</v>
      </c>
      <c r="B41" s="411" t="s">
        <v>573</v>
      </c>
      <c r="C41" s="411" t="s">
        <v>627</v>
      </c>
      <c r="D41" s="516">
        <v>12829.8</v>
      </c>
      <c r="E41" s="430">
        <v>12404.67</v>
      </c>
      <c r="J41" s="431">
        <v>45231</v>
      </c>
      <c r="K41" s="432">
        <v>65100478302</v>
      </c>
      <c r="L41" s="320">
        <f t="shared" si="2"/>
        <v>1</v>
      </c>
      <c r="M41" s="343">
        <f t="shared" si="0"/>
        <v>65100478302</v>
      </c>
      <c r="N41" s="344">
        <v>65100478302</v>
      </c>
      <c r="O41" s="440">
        <f t="shared" si="1"/>
        <v>0</v>
      </c>
      <c r="P41" s="344"/>
    </row>
    <row r="42" spans="1:19" s="320" customFormat="1" ht="49.5" customHeight="1">
      <c r="A42" s="317">
        <v>8</v>
      </c>
      <c r="B42" s="411" t="s">
        <v>574</v>
      </c>
      <c r="C42" s="411" t="s">
        <v>628</v>
      </c>
      <c r="D42" s="420"/>
      <c r="E42" s="420"/>
      <c r="J42" s="431">
        <v>45232</v>
      </c>
      <c r="K42" s="432">
        <v>66221283243</v>
      </c>
      <c r="L42" s="320">
        <f t="shared" si="2"/>
        <v>1</v>
      </c>
      <c r="M42" s="343">
        <f t="shared" si="0"/>
        <v>66221283243</v>
      </c>
      <c r="N42" s="344">
        <v>66221283243</v>
      </c>
      <c r="O42" s="440">
        <f t="shared" si="1"/>
        <v>0</v>
      </c>
      <c r="P42" s="344"/>
    </row>
    <row r="43" spans="1:19" s="34" customFormat="1">
      <c r="D43" s="433"/>
      <c r="E43" s="433"/>
      <c r="J43" s="434">
        <v>45235</v>
      </c>
      <c r="K43" s="432">
        <v>66593946800</v>
      </c>
      <c r="L43" s="320">
        <f t="shared" si="2"/>
        <v>3</v>
      </c>
      <c r="M43" s="343">
        <f t="shared" si="0"/>
        <v>199781840400</v>
      </c>
      <c r="N43" s="372">
        <v>199781840400</v>
      </c>
      <c r="O43" s="440">
        <f t="shared" si="1"/>
        <v>0</v>
      </c>
      <c r="P43" s="372"/>
    </row>
    <row r="44" spans="1:19" s="34" customFormat="1">
      <c r="J44" s="435">
        <v>45236</v>
      </c>
      <c r="K44" s="436">
        <v>67100412282</v>
      </c>
      <c r="L44" s="320">
        <f t="shared" si="2"/>
        <v>1</v>
      </c>
      <c r="M44" s="343">
        <f t="shared" si="0"/>
        <v>67100412282</v>
      </c>
      <c r="N44" s="372">
        <v>67100412282</v>
      </c>
      <c r="O44" s="440">
        <f t="shared" si="1"/>
        <v>0</v>
      </c>
      <c r="P44" s="372"/>
    </row>
    <row r="45" spans="1:19" s="34" customFormat="1">
      <c r="A45" s="35" t="str">
        <f>GiaTriTaiSanRong_06129!A23</f>
        <v>Đại diện được ủy quyền của Ngân hàng giám sát</v>
      </c>
      <c r="B45" s="1"/>
      <c r="C45" s="36"/>
      <c r="D45" s="37" t="str">
        <f>GiaTriTaiSanRong_06129!E23</f>
        <v>Đại diện được ủy quyền của Công ty quản lý Quỹ</v>
      </c>
      <c r="J45" s="434">
        <v>45237</v>
      </c>
      <c r="K45" s="432">
        <v>66592394410</v>
      </c>
      <c r="L45" s="320">
        <f t="shared" si="2"/>
        <v>1</v>
      </c>
      <c r="M45" s="343">
        <f t="shared" si="0"/>
        <v>66592394410</v>
      </c>
      <c r="N45" s="372">
        <v>66592394410</v>
      </c>
      <c r="O45" s="440">
        <f t="shared" si="1"/>
        <v>0</v>
      </c>
      <c r="P45" s="372"/>
    </row>
    <row r="46" spans="1:19" s="34" customFormat="1">
      <c r="A46" s="38" t="s">
        <v>176</v>
      </c>
      <c r="B46" s="1"/>
      <c r="C46" s="36"/>
      <c r="D46" s="39" t="s">
        <v>177</v>
      </c>
      <c r="J46" s="434">
        <v>45238</v>
      </c>
      <c r="K46" s="432">
        <v>68689692985</v>
      </c>
      <c r="L46" s="320">
        <f t="shared" si="2"/>
        <v>1</v>
      </c>
      <c r="M46" s="343">
        <f t="shared" si="0"/>
        <v>68689692985</v>
      </c>
      <c r="N46" s="372">
        <v>68689692985</v>
      </c>
      <c r="O46" s="440">
        <f t="shared" si="1"/>
        <v>0</v>
      </c>
      <c r="P46" s="372"/>
    </row>
    <row r="47" spans="1:19" s="34" customFormat="1">
      <c r="A47" s="1"/>
      <c r="B47" s="1"/>
      <c r="C47" s="36"/>
      <c r="D47" s="36"/>
      <c r="J47" s="434">
        <v>45239</v>
      </c>
      <c r="K47" s="432">
        <v>68923537439</v>
      </c>
      <c r="L47" s="320">
        <f t="shared" si="2"/>
        <v>1</v>
      </c>
      <c r="M47" s="343">
        <f t="shared" si="0"/>
        <v>68923537439</v>
      </c>
      <c r="N47" s="372">
        <v>68923537439</v>
      </c>
      <c r="O47" s="440">
        <f t="shared" si="1"/>
        <v>0</v>
      </c>
      <c r="P47" s="372"/>
    </row>
    <row r="48" spans="1:19" s="34" customFormat="1">
      <c r="A48" s="1"/>
      <c r="B48" s="1"/>
      <c r="C48" s="36"/>
      <c r="D48" s="36"/>
      <c r="J48" s="434">
        <v>45242</v>
      </c>
      <c r="K48" s="432">
        <v>68525250820</v>
      </c>
      <c r="L48" s="320">
        <f t="shared" si="2"/>
        <v>3</v>
      </c>
      <c r="M48" s="343">
        <f t="shared" si="0"/>
        <v>205575752460</v>
      </c>
      <c r="N48" s="372">
        <v>205575752460</v>
      </c>
      <c r="O48" s="440">
        <f t="shared" si="1"/>
        <v>0</v>
      </c>
      <c r="P48" s="372"/>
    </row>
    <row r="49" spans="1:16" s="34" customFormat="1">
      <c r="A49" s="1"/>
      <c r="B49" s="1"/>
      <c r="C49" s="36"/>
      <c r="D49" s="36"/>
      <c r="J49" s="434">
        <v>45243</v>
      </c>
      <c r="K49" s="432">
        <v>69222328442</v>
      </c>
      <c r="L49" s="320">
        <f t="shared" si="2"/>
        <v>1</v>
      </c>
      <c r="M49" s="343">
        <f t="shared" si="0"/>
        <v>69222328442</v>
      </c>
      <c r="N49" s="372">
        <v>69222328442</v>
      </c>
      <c r="O49" s="440">
        <f t="shared" si="1"/>
        <v>0</v>
      </c>
      <c r="P49" s="372"/>
    </row>
    <row r="50" spans="1:16" s="34" customFormat="1">
      <c r="A50" s="1"/>
      <c r="B50" s="1"/>
      <c r="C50" s="36"/>
      <c r="D50" s="36"/>
      <c r="J50" s="434">
        <v>45244</v>
      </c>
      <c r="K50" s="432">
        <v>69835211958</v>
      </c>
      <c r="L50" s="320">
        <f t="shared" si="2"/>
        <v>1</v>
      </c>
      <c r="M50" s="343">
        <f t="shared" si="0"/>
        <v>69835211958</v>
      </c>
      <c r="N50" s="372">
        <v>69835211958</v>
      </c>
      <c r="O50" s="440">
        <f t="shared" si="1"/>
        <v>0</v>
      </c>
      <c r="P50" s="372"/>
    </row>
    <row r="51" spans="1:16" s="34" customFormat="1">
      <c r="A51" s="1"/>
      <c r="B51" s="1"/>
      <c r="C51" s="36"/>
      <c r="D51" s="36"/>
      <c r="J51" s="434">
        <v>45245</v>
      </c>
      <c r="K51" s="432">
        <v>69836491634</v>
      </c>
      <c r="L51" s="320">
        <f t="shared" si="2"/>
        <v>1</v>
      </c>
      <c r="M51" s="343">
        <f t="shared" si="0"/>
        <v>69836491634</v>
      </c>
      <c r="N51" s="372">
        <v>69836491634</v>
      </c>
      <c r="O51" s="440">
        <f t="shared" si="1"/>
        <v>0</v>
      </c>
      <c r="P51" s="372"/>
    </row>
    <row r="52" spans="1:16" s="34" customFormat="1">
      <c r="A52" s="1"/>
      <c r="B52" s="1"/>
      <c r="C52" s="36"/>
      <c r="D52" s="36"/>
      <c r="J52" s="434">
        <v>45246</v>
      </c>
      <c r="K52" s="432">
        <v>70691234355</v>
      </c>
      <c r="L52" s="320">
        <f t="shared" si="2"/>
        <v>1</v>
      </c>
      <c r="M52" s="343">
        <f t="shared" si="0"/>
        <v>70691234355</v>
      </c>
      <c r="N52" s="372">
        <v>70691234355</v>
      </c>
      <c r="O52" s="440">
        <f t="shared" si="1"/>
        <v>0</v>
      </c>
      <c r="P52" s="372"/>
    </row>
    <row r="53" spans="1:16" s="34" customFormat="1">
      <c r="A53" s="1"/>
      <c r="B53" s="1"/>
      <c r="C53" s="36"/>
      <c r="D53" s="36"/>
      <c r="J53" s="434">
        <v>45249</v>
      </c>
      <c r="K53" s="432">
        <v>69677454702</v>
      </c>
      <c r="L53" s="320">
        <f t="shared" si="2"/>
        <v>3</v>
      </c>
      <c r="M53" s="343">
        <f t="shared" si="0"/>
        <v>209032364106</v>
      </c>
      <c r="N53" s="372">
        <v>209032364106</v>
      </c>
      <c r="O53" s="440">
        <f t="shared" si="1"/>
        <v>0</v>
      </c>
      <c r="P53" s="372"/>
    </row>
    <row r="54" spans="1:16" s="34" customFormat="1">
      <c r="A54" s="28"/>
      <c r="B54" s="28"/>
      <c r="C54" s="36"/>
      <c r="D54" s="29"/>
      <c r="E54" s="29"/>
      <c r="J54" s="434">
        <v>45250</v>
      </c>
      <c r="K54" s="432">
        <v>70263224212</v>
      </c>
      <c r="L54" s="320">
        <f t="shared" si="2"/>
        <v>1</v>
      </c>
      <c r="M54" s="343">
        <f t="shared" si="0"/>
        <v>70263224212</v>
      </c>
      <c r="N54" s="372">
        <v>70263224212</v>
      </c>
      <c r="O54" s="440">
        <f t="shared" si="1"/>
        <v>0</v>
      </c>
      <c r="P54" s="372"/>
    </row>
    <row r="55" spans="1:16" s="34" customFormat="1">
      <c r="A55" s="25" t="s">
        <v>237</v>
      </c>
      <c r="B55" s="1"/>
      <c r="C55" s="36"/>
      <c r="D55" s="27" t="s">
        <v>475</v>
      </c>
      <c r="J55" s="434">
        <v>45251</v>
      </c>
      <c r="K55" s="432">
        <v>71005125828</v>
      </c>
      <c r="L55" s="320">
        <f t="shared" si="2"/>
        <v>1</v>
      </c>
      <c r="M55" s="343">
        <f t="shared" si="0"/>
        <v>71005125828</v>
      </c>
      <c r="N55" s="372">
        <v>71005125828</v>
      </c>
      <c r="O55" s="440">
        <f t="shared" si="1"/>
        <v>0</v>
      </c>
      <c r="P55" s="372"/>
    </row>
    <row r="56" spans="1:16" s="34" customFormat="1">
      <c r="A56" s="25" t="s">
        <v>635</v>
      </c>
      <c r="B56" s="1"/>
      <c r="C56" s="36"/>
      <c r="D56" s="27"/>
      <c r="J56" s="434">
        <v>45252</v>
      </c>
      <c r="K56" s="432">
        <v>71954482856</v>
      </c>
      <c r="L56" s="320">
        <f t="shared" si="2"/>
        <v>1</v>
      </c>
      <c r="M56" s="343">
        <f t="shared" si="0"/>
        <v>71954482856</v>
      </c>
      <c r="N56" s="372">
        <v>71954482856</v>
      </c>
      <c r="O56" s="440">
        <f t="shared" si="1"/>
        <v>0</v>
      </c>
      <c r="P56" s="372"/>
    </row>
    <row r="57" spans="1:16" s="34" customFormat="1">
      <c r="A57" s="1" t="s">
        <v>238</v>
      </c>
      <c r="B57" s="1"/>
      <c r="C57" s="36"/>
      <c r="D57" s="26"/>
      <c r="J57" s="434">
        <v>45253</v>
      </c>
      <c r="K57" s="432">
        <v>68473267842</v>
      </c>
      <c r="L57" s="320">
        <f t="shared" si="2"/>
        <v>1</v>
      </c>
      <c r="M57" s="343">
        <f t="shared" si="0"/>
        <v>68473267842</v>
      </c>
      <c r="N57" s="372">
        <v>68473267842</v>
      </c>
      <c r="O57" s="440">
        <f t="shared" si="1"/>
        <v>0</v>
      </c>
      <c r="P57" s="372"/>
    </row>
    <row r="58" spans="1:16">
      <c r="J58" s="434">
        <v>45256</v>
      </c>
      <c r="K58" s="432">
        <v>70051845448</v>
      </c>
      <c r="L58" s="320">
        <f t="shared" si="2"/>
        <v>3</v>
      </c>
      <c r="M58" s="343">
        <f t="shared" si="0"/>
        <v>210155536344</v>
      </c>
      <c r="N58" s="344">
        <v>210155536344</v>
      </c>
      <c r="O58" s="440">
        <f t="shared" si="1"/>
        <v>0</v>
      </c>
    </row>
    <row r="59" spans="1:16">
      <c r="J59" s="434">
        <v>45257</v>
      </c>
      <c r="K59" s="432">
        <v>68827746558</v>
      </c>
      <c r="L59" s="320">
        <f t="shared" si="2"/>
        <v>1</v>
      </c>
      <c r="M59" s="343">
        <f t="shared" si="0"/>
        <v>68827746558</v>
      </c>
      <c r="N59" s="344">
        <v>68827746558</v>
      </c>
      <c r="O59" s="440">
        <f t="shared" si="1"/>
        <v>0</v>
      </c>
    </row>
    <row r="60" spans="1:16">
      <c r="J60" s="434">
        <v>45258</v>
      </c>
      <c r="K60" s="432">
        <v>69619422011</v>
      </c>
      <c r="L60" s="320">
        <f t="shared" si="2"/>
        <v>1</v>
      </c>
      <c r="M60" s="343">
        <f t="shared" si="0"/>
        <v>69619422011</v>
      </c>
      <c r="N60" s="344">
        <v>69619422011</v>
      </c>
      <c r="O60" s="440">
        <f t="shared" si="1"/>
        <v>0</v>
      </c>
    </row>
    <row r="61" spans="1:16">
      <c r="J61" s="434">
        <v>45259</v>
      </c>
      <c r="K61" s="432">
        <v>70409879457</v>
      </c>
      <c r="L61" s="320">
        <f t="shared" si="2"/>
        <v>1</v>
      </c>
      <c r="M61" s="343">
        <f t="shared" si="0"/>
        <v>70409879457</v>
      </c>
      <c r="N61" s="344">
        <v>70409879457</v>
      </c>
      <c r="O61" s="440">
        <f t="shared" si="1"/>
        <v>0</v>
      </c>
    </row>
    <row r="62" spans="1:16">
      <c r="J62" s="434">
        <v>45260</v>
      </c>
      <c r="K62" s="432">
        <v>70261047507</v>
      </c>
      <c r="L62" s="320">
        <f t="shared" si="2"/>
        <v>1</v>
      </c>
      <c r="M62" s="343">
        <f t="shared" si="0"/>
        <v>70261047507</v>
      </c>
      <c r="N62" s="344">
        <v>70261047507</v>
      </c>
      <c r="O62" s="440">
        <f t="shared" si="1"/>
        <v>0</v>
      </c>
    </row>
    <row r="63" spans="1:16">
      <c r="J63" s="434">
        <v>45263</v>
      </c>
      <c r="K63" s="432">
        <v>70713601784</v>
      </c>
      <c r="L63" s="320">
        <f t="shared" si="2"/>
        <v>3</v>
      </c>
      <c r="M63" s="343">
        <f t="shared" si="0"/>
        <v>212140805352</v>
      </c>
      <c r="N63" s="344">
        <v>212140805352</v>
      </c>
      <c r="O63" s="440">
        <f t="shared" si="1"/>
        <v>0</v>
      </c>
    </row>
    <row r="64" spans="1:16">
      <c r="J64" s="434">
        <v>45264</v>
      </c>
      <c r="K64" s="432">
        <v>73436285013</v>
      </c>
      <c r="L64" s="320">
        <f t="shared" si="2"/>
        <v>1</v>
      </c>
      <c r="M64" s="343">
        <f t="shared" si="0"/>
        <v>73436285013</v>
      </c>
      <c r="N64" s="344">
        <v>73436285013</v>
      </c>
      <c r="O64" s="440">
        <f t="shared" si="1"/>
        <v>0</v>
      </c>
    </row>
    <row r="65" spans="10:15">
      <c r="J65" s="434">
        <v>45265</v>
      </c>
      <c r="K65" s="432">
        <v>73131846167</v>
      </c>
      <c r="L65" s="320">
        <f t="shared" si="2"/>
        <v>1</v>
      </c>
      <c r="M65" s="343">
        <f t="shared" si="0"/>
        <v>73131846167</v>
      </c>
      <c r="N65" s="344">
        <v>73131846167</v>
      </c>
      <c r="O65" s="440">
        <f t="shared" si="1"/>
        <v>0</v>
      </c>
    </row>
    <row r="66" spans="10:15">
      <c r="J66" s="434">
        <v>45266</v>
      </c>
      <c r="K66" s="432">
        <v>73784432561</v>
      </c>
      <c r="L66" s="320">
        <f t="shared" si="2"/>
        <v>1</v>
      </c>
      <c r="M66" s="343">
        <f t="shared" si="0"/>
        <v>73784432561</v>
      </c>
      <c r="N66" s="344">
        <v>73784432561</v>
      </c>
      <c r="O66" s="440">
        <f t="shared" si="1"/>
        <v>0</v>
      </c>
    </row>
    <row r="67" spans="10:15">
      <c r="J67" s="434">
        <v>45267</v>
      </c>
      <c r="K67" s="432">
        <v>72480457413</v>
      </c>
      <c r="L67" s="320">
        <f t="shared" si="2"/>
        <v>1</v>
      </c>
      <c r="M67" s="343">
        <f t="shared" si="0"/>
        <v>72480457413</v>
      </c>
      <c r="N67" s="344">
        <v>72480457413</v>
      </c>
      <c r="O67" s="440">
        <f t="shared" si="1"/>
        <v>0</v>
      </c>
    </row>
    <row r="68" spans="10:15">
      <c r="J68" s="434">
        <v>45270</v>
      </c>
      <c r="K68" s="432">
        <v>71913081903</v>
      </c>
      <c r="L68" s="320">
        <f t="shared" si="2"/>
        <v>3</v>
      </c>
      <c r="M68" s="343">
        <f t="shared" si="0"/>
        <v>215739245709</v>
      </c>
      <c r="N68" s="344">
        <v>215739245709</v>
      </c>
      <c r="O68" s="440">
        <f t="shared" si="1"/>
        <v>0</v>
      </c>
    </row>
    <row r="69" spans="10:15">
      <c r="J69" s="434">
        <v>45271</v>
      </c>
      <c r="K69" s="432">
        <v>71802204295</v>
      </c>
      <c r="L69" s="320">
        <f t="shared" si="2"/>
        <v>1</v>
      </c>
      <c r="M69" s="343">
        <f t="shared" si="0"/>
        <v>71802204295</v>
      </c>
      <c r="N69" s="344">
        <v>71802204295</v>
      </c>
      <c r="O69" s="440">
        <f t="shared" si="1"/>
        <v>0</v>
      </c>
    </row>
    <row r="70" spans="10:15">
      <c r="J70" s="434">
        <v>45272</v>
      </c>
      <c r="K70" s="432">
        <v>72900004378</v>
      </c>
      <c r="L70" s="320">
        <f t="shared" si="2"/>
        <v>1</v>
      </c>
      <c r="M70" s="343">
        <f t="shared" si="0"/>
        <v>72900004378</v>
      </c>
      <c r="N70" s="344">
        <v>72900004378</v>
      </c>
      <c r="O70" s="440">
        <f t="shared" si="1"/>
        <v>0</v>
      </c>
    </row>
    <row r="71" spans="10:15">
      <c r="J71" s="434">
        <v>45273</v>
      </c>
      <c r="K71" s="432">
        <v>71380507534</v>
      </c>
      <c r="L71" s="320">
        <f t="shared" si="2"/>
        <v>1</v>
      </c>
      <c r="M71" s="343">
        <f t="shared" si="0"/>
        <v>71380507534</v>
      </c>
      <c r="N71" s="344">
        <v>71380507534</v>
      </c>
      <c r="O71" s="440">
        <f t="shared" si="1"/>
        <v>0</v>
      </c>
    </row>
    <row r="72" spans="10:15">
      <c r="J72" s="434">
        <v>45274</v>
      </c>
      <c r="K72" s="432">
        <v>70869373235</v>
      </c>
      <c r="L72" s="320">
        <f t="shared" si="2"/>
        <v>1</v>
      </c>
      <c r="M72" s="343">
        <f t="shared" si="0"/>
        <v>70869373235</v>
      </c>
      <c r="N72" s="344">
        <v>70869373235</v>
      </c>
      <c r="O72" s="440">
        <f t="shared" si="1"/>
        <v>0</v>
      </c>
    </row>
    <row r="73" spans="10:15">
      <c r="J73" s="434">
        <v>45277</v>
      </c>
      <c r="K73" s="432">
        <v>71128207541</v>
      </c>
      <c r="L73" s="320">
        <f t="shared" si="2"/>
        <v>3</v>
      </c>
      <c r="M73" s="343">
        <f t="shared" si="0"/>
        <v>213384622623</v>
      </c>
      <c r="N73" s="344">
        <v>213384622623</v>
      </c>
      <c r="O73" s="440">
        <f t="shared" si="1"/>
        <v>0</v>
      </c>
    </row>
    <row r="74" spans="10:15">
      <c r="J74" s="434">
        <v>45278</v>
      </c>
      <c r="K74" s="432">
        <v>70737130700</v>
      </c>
      <c r="L74" s="320">
        <f t="shared" si="2"/>
        <v>1</v>
      </c>
      <c r="M74" s="343">
        <f t="shared" si="0"/>
        <v>70737130700</v>
      </c>
      <c r="N74" s="344">
        <v>70737130700</v>
      </c>
      <c r="O74" s="440">
        <f t="shared" si="1"/>
        <v>0</v>
      </c>
    </row>
    <row r="75" spans="10:15">
      <c r="J75" s="434">
        <v>45279</v>
      </c>
      <c r="K75" s="432">
        <v>71859251857</v>
      </c>
      <c r="L75" s="320">
        <f t="shared" si="2"/>
        <v>1</v>
      </c>
      <c r="M75" s="343">
        <f t="shared" si="0"/>
        <v>71859251857</v>
      </c>
      <c r="N75" s="344">
        <v>71859251857</v>
      </c>
      <c r="O75" s="440">
        <f t="shared" si="1"/>
        <v>0</v>
      </c>
    </row>
    <row r="76" spans="10:15">
      <c r="J76" s="434">
        <v>45280</v>
      </c>
      <c r="K76" s="432">
        <v>72341000882</v>
      </c>
      <c r="L76" s="320">
        <f t="shared" si="2"/>
        <v>1</v>
      </c>
      <c r="M76" s="343">
        <f t="shared" si="0"/>
        <v>72341000882</v>
      </c>
      <c r="N76" s="344">
        <v>72341000882</v>
      </c>
      <c r="O76" s="440">
        <f t="shared" si="1"/>
        <v>0</v>
      </c>
    </row>
    <row r="77" spans="10:15">
      <c r="J77" s="434">
        <v>45281</v>
      </c>
      <c r="K77" s="432">
        <v>72543767870</v>
      </c>
      <c r="L77" s="320">
        <f t="shared" si="2"/>
        <v>1</v>
      </c>
      <c r="M77" s="343">
        <f t="shared" si="0"/>
        <v>72543767870</v>
      </c>
      <c r="N77" s="344">
        <v>72543767870</v>
      </c>
      <c r="O77" s="440">
        <f t="shared" si="1"/>
        <v>0</v>
      </c>
    </row>
    <row r="78" spans="10:15">
      <c r="J78" s="434">
        <v>45284</v>
      </c>
      <c r="K78" s="432">
        <v>72483576941</v>
      </c>
      <c r="L78" s="320">
        <f t="shared" si="2"/>
        <v>3</v>
      </c>
      <c r="M78" s="343">
        <f t="shared" si="0"/>
        <v>217450730823</v>
      </c>
      <c r="N78" s="344">
        <v>217450730823</v>
      </c>
      <c r="O78" s="440">
        <f t="shared" si="1"/>
        <v>0</v>
      </c>
    </row>
    <row r="79" spans="10:15">
      <c r="J79" s="434">
        <v>45285</v>
      </c>
      <c r="K79" s="432">
        <v>73472072572</v>
      </c>
      <c r="L79" s="320">
        <f t="shared" si="2"/>
        <v>1</v>
      </c>
      <c r="M79" s="343">
        <f t="shared" si="0"/>
        <v>73472072572</v>
      </c>
      <c r="N79" s="344">
        <v>73472072572</v>
      </c>
      <c r="O79" s="440">
        <f t="shared" si="1"/>
        <v>0</v>
      </c>
    </row>
    <row r="80" spans="10:15">
      <c r="J80" s="434">
        <v>45286</v>
      </c>
      <c r="K80" s="432">
        <v>73941015796</v>
      </c>
      <c r="L80" s="320">
        <f t="shared" si="2"/>
        <v>1</v>
      </c>
      <c r="M80" s="343">
        <f t="shared" si="0"/>
        <v>73941015796</v>
      </c>
      <c r="N80" s="344">
        <v>73941015796</v>
      </c>
      <c r="O80" s="440">
        <f t="shared" si="1"/>
        <v>0</v>
      </c>
    </row>
    <row r="81" spans="10:15">
      <c r="J81" s="434">
        <v>45287</v>
      </c>
      <c r="K81" s="432">
        <v>74030182855</v>
      </c>
      <c r="L81" s="320">
        <f t="shared" si="2"/>
        <v>1</v>
      </c>
      <c r="M81" s="343">
        <f t="shared" si="0"/>
        <v>74030182855</v>
      </c>
      <c r="N81" s="344">
        <v>74030182855</v>
      </c>
      <c r="O81" s="440">
        <f t="shared" si="1"/>
        <v>0</v>
      </c>
    </row>
    <row r="82" spans="10:15">
      <c r="J82" s="434">
        <v>45288</v>
      </c>
      <c r="K82" s="432">
        <v>74343827122</v>
      </c>
      <c r="L82" s="320">
        <f t="shared" si="2"/>
        <v>1</v>
      </c>
      <c r="M82" s="343">
        <f t="shared" si="0"/>
        <v>74343827122</v>
      </c>
      <c r="N82" s="344">
        <v>74343827122</v>
      </c>
      <c r="O82" s="440">
        <f t="shared" si="1"/>
        <v>0</v>
      </c>
    </row>
    <row r="83" spans="10:15">
      <c r="J83" s="434">
        <v>45291</v>
      </c>
      <c r="K83" s="432">
        <v>75817744995</v>
      </c>
      <c r="L83" s="320">
        <f t="shared" si="2"/>
        <v>3</v>
      </c>
      <c r="M83" s="343">
        <f t="shared" si="0"/>
        <v>227453234985</v>
      </c>
      <c r="N83" s="344">
        <v>227453234985</v>
      </c>
      <c r="O83" s="440">
        <f t="shared" ref="O83:O86" si="3">N83-M83</f>
        <v>0</v>
      </c>
    </row>
    <row r="84" spans="10:15">
      <c r="J84" s="434"/>
      <c r="K84" s="432"/>
      <c r="L84" s="320">
        <f t="shared" ref="L84" si="4">J84-J83</f>
        <v>-45291</v>
      </c>
      <c r="M84" s="343">
        <f t="shared" ref="M84:M86" si="5">K84*L84</f>
        <v>0</v>
      </c>
      <c r="O84" s="440">
        <f t="shared" si="3"/>
        <v>0</v>
      </c>
    </row>
    <row r="85" spans="10:15">
      <c r="J85" s="434"/>
      <c r="K85" s="432"/>
      <c r="L85" s="320"/>
      <c r="M85" s="343">
        <f t="shared" si="5"/>
        <v>0</v>
      </c>
      <c r="O85" s="440">
        <f t="shared" si="3"/>
        <v>0</v>
      </c>
    </row>
    <row r="86" spans="10:15">
      <c r="J86" s="434"/>
      <c r="K86" s="432"/>
      <c r="L86" s="320"/>
      <c r="M86" s="343">
        <f t="shared" si="5"/>
        <v>0</v>
      </c>
      <c r="O86" s="440">
        <f t="shared" si="3"/>
        <v>0</v>
      </c>
    </row>
    <row r="88" spans="10:15">
      <c r="L88" s="31">
        <f>SUM(L18:L84)</f>
        <v>-45199</v>
      </c>
      <c r="M88" s="31">
        <f>SUM(M18:M84)</f>
        <v>6452038447464</v>
      </c>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69" fitToHeight="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Normal="100" zoomScaleSheetLayoutView="85" zoomScalePageLayoutView="77" workbookViewId="0">
      <selection activeCell="G39" sqref="G39"/>
    </sheetView>
  </sheetViews>
  <sheetFormatPr defaultColWidth="9.140625" defaultRowHeight="15"/>
  <cols>
    <col min="1" max="1" width="4.85546875" style="30" customWidth="1"/>
    <col min="2" max="2" width="47.140625" style="31" customWidth="1"/>
    <col min="3" max="3" width="9.140625" style="31"/>
    <col min="4" max="4" width="14.5703125" style="31" customWidth="1"/>
    <col min="5" max="5" width="14" style="31" customWidth="1"/>
    <col min="6" max="6" width="9.140625" style="31"/>
    <col min="7" max="7" width="18.28515625" style="31" customWidth="1"/>
    <col min="8" max="10" width="19" style="31" customWidth="1"/>
    <col min="11" max="11" width="26.85546875" style="31" customWidth="1"/>
    <col min="12" max="16384" width="9.140625" style="31"/>
  </cols>
  <sheetData>
    <row r="1" spans="1:11" ht="27.75" customHeight="1">
      <c r="A1" s="560" t="s">
        <v>544</v>
      </c>
      <c r="B1" s="560"/>
      <c r="C1" s="560"/>
      <c r="D1" s="560"/>
      <c r="E1" s="560"/>
      <c r="F1" s="560"/>
      <c r="G1" s="560"/>
      <c r="H1" s="560"/>
      <c r="I1" s="560"/>
      <c r="J1" s="560"/>
      <c r="K1" s="560"/>
    </row>
    <row r="2" spans="1:11" ht="28.5" customHeight="1">
      <c r="A2" s="563" t="s">
        <v>575</v>
      </c>
      <c r="B2" s="563"/>
      <c r="C2" s="563"/>
      <c r="D2" s="563"/>
      <c r="E2" s="563"/>
      <c r="F2" s="563"/>
      <c r="G2" s="563"/>
      <c r="H2" s="563"/>
      <c r="I2" s="563"/>
      <c r="J2" s="563"/>
      <c r="K2" s="563"/>
    </row>
    <row r="3" spans="1:11" ht="15" customHeight="1">
      <c r="A3" s="554" t="s">
        <v>236</v>
      </c>
      <c r="B3" s="554"/>
      <c r="C3" s="554"/>
      <c r="D3" s="554"/>
      <c r="E3" s="554"/>
      <c r="F3" s="554"/>
      <c r="G3" s="554"/>
      <c r="H3" s="554"/>
      <c r="I3" s="554"/>
      <c r="J3" s="554"/>
      <c r="K3" s="554"/>
    </row>
    <row r="4" spans="1:11">
      <c r="A4" s="554"/>
      <c r="B4" s="554"/>
      <c r="C4" s="554"/>
      <c r="D4" s="554"/>
      <c r="E4" s="554"/>
      <c r="F4" s="554"/>
      <c r="G4" s="554"/>
      <c r="H4" s="554"/>
      <c r="I4" s="554"/>
      <c r="J4" s="554"/>
      <c r="K4" s="554"/>
    </row>
    <row r="5" spans="1:11">
      <c r="A5" s="562" t="str">
        <f>'ngay thang'!B12</f>
        <v>Tại ngày 31 tháng 12 năm 2023/As at 31 Dec 2023</v>
      </c>
      <c r="B5" s="562"/>
      <c r="C5" s="562"/>
      <c r="D5" s="562"/>
      <c r="E5" s="562"/>
      <c r="F5" s="562"/>
      <c r="G5" s="562"/>
      <c r="H5" s="562"/>
      <c r="I5" s="562"/>
      <c r="J5" s="562"/>
      <c r="K5" s="562"/>
    </row>
    <row r="6" spans="1:11">
      <c r="A6" s="16"/>
      <c r="B6" s="16"/>
      <c r="C6" s="16"/>
      <c r="D6" s="16"/>
      <c r="E6" s="16"/>
      <c r="F6" s="1"/>
    </row>
    <row r="7" spans="1:11" ht="27.75" customHeight="1">
      <c r="A7" s="544" t="s">
        <v>245</v>
      </c>
      <c r="B7" s="544"/>
      <c r="D7" s="544" t="s">
        <v>652</v>
      </c>
      <c r="E7" s="544"/>
      <c r="F7" s="544"/>
      <c r="G7" s="544"/>
      <c r="H7" s="544"/>
      <c r="I7" s="544"/>
      <c r="J7" s="544"/>
    </row>
    <row r="8" spans="1:11" ht="31.5" customHeight="1">
      <c r="A8" s="544" t="s">
        <v>243</v>
      </c>
      <c r="B8" s="544"/>
      <c r="D8" s="544" t="s">
        <v>474</v>
      </c>
      <c r="E8" s="544"/>
      <c r="F8" s="544"/>
      <c r="G8" s="544"/>
      <c r="H8" s="544"/>
      <c r="I8" s="544"/>
      <c r="J8" s="544"/>
    </row>
    <row r="9" spans="1:11" ht="31.5" customHeight="1">
      <c r="A9" s="551" t="s">
        <v>242</v>
      </c>
      <c r="B9" s="551"/>
      <c r="D9" s="551" t="s">
        <v>244</v>
      </c>
      <c r="E9" s="551"/>
      <c r="F9" s="551"/>
      <c r="G9" s="551"/>
      <c r="H9" s="551"/>
      <c r="I9" s="551"/>
      <c r="J9" s="551"/>
    </row>
    <row r="10" spans="1:11" ht="31.5" customHeight="1">
      <c r="A10" s="551" t="s">
        <v>246</v>
      </c>
      <c r="B10" s="551"/>
      <c r="D10" s="544" t="str">
        <f>'ngay thang'!B14</f>
        <v>Ngày 10 tháng 01 năm 2024
10 Jan 2024</v>
      </c>
      <c r="E10" s="551"/>
      <c r="F10" s="551"/>
      <c r="G10" s="551"/>
      <c r="H10" s="551"/>
      <c r="I10" s="551"/>
      <c r="J10" s="551"/>
    </row>
    <row r="12" spans="1:11" s="34" customFormat="1" ht="29.25" customHeight="1">
      <c r="A12" s="576" t="s">
        <v>207</v>
      </c>
      <c r="B12" s="576" t="s">
        <v>208</v>
      </c>
      <c r="C12" s="580" t="s">
        <v>199</v>
      </c>
      <c r="D12" s="576" t="s">
        <v>231</v>
      </c>
      <c r="E12" s="576" t="s">
        <v>209</v>
      </c>
      <c r="F12" s="576" t="s">
        <v>210</v>
      </c>
      <c r="G12" s="576" t="s">
        <v>211</v>
      </c>
      <c r="H12" s="578" t="s">
        <v>212</v>
      </c>
      <c r="I12" s="579"/>
      <c r="J12" s="578" t="s">
        <v>215</v>
      </c>
      <c r="K12" s="579"/>
    </row>
    <row r="13" spans="1:11" s="34" customFormat="1" ht="51">
      <c r="A13" s="577"/>
      <c r="B13" s="577"/>
      <c r="C13" s="581"/>
      <c r="D13" s="577"/>
      <c r="E13" s="577"/>
      <c r="F13" s="577"/>
      <c r="G13" s="577"/>
      <c r="H13" s="198" t="s">
        <v>213</v>
      </c>
      <c r="I13" s="198" t="s">
        <v>214</v>
      </c>
      <c r="J13" s="198" t="s">
        <v>216</v>
      </c>
      <c r="K13" s="198" t="s">
        <v>214</v>
      </c>
    </row>
    <row r="14" spans="1:11" s="34" customFormat="1" ht="25.5">
      <c r="A14" s="3" t="s">
        <v>72</v>
      </c>
      <c r="B14" s="4" t="s">
        <v>223</v>
      </c>
      <c r="C14" s="4" t="s">
        <v>73</v>
      </c>
      <c r="D14" s="190"/>
      <c r="E14" s="190"/>
      <c r="F14" s="191"/>
      <c r="G14" s="192"/>
      <c r="H14" s="4"/>
      <c r="I14" s="2"/>
      <c r="J14" s="5"/>
      <c r="K14" s="6"/>
    </row>
    <row r="15" spans="1:11" s="34" customFormat="1" ht="25.5">
      <c r="A15" s="3" t="s">
        <v>46</v>
      </c>
      <c r="B15" s="4" t="s">
        <v>224</v>
      </c>
      <c r="C15" s="4" t="s">
        <v>74</v>
      </c>
      <c r="D15" s="191"/>
      <c r="E15" s="191"/>
      <c r="F15" s="191"/>
      <c r="G15" s="192"/>
      <c r="H15" s="4"/>
      <c r="I15" s="2"/>
      <c r="J15" s="4"/>
      <c r="K15" s="2"/>
    </row>
    <row r="16" spans="1:11" s="34" customFormat="1" ht="25.5">
      <c r="A16" s="3" t="s">
        <v>75</v>
      </c>
      <c r="B16" s="4" t="s">
        <v>217</v>
      </c>
      <c r="C16" s="4" t="s">
        <v>76</v>
      </c>
      <c r="D16" s="191"/>
      <c r="E16" s="191"/>
      <c r="F16" s="191"/>
      <c r="G16" s="190"/>
      <c r="H16" s="4"/>
      <c r="I16" s="193"/>
      <c r="J16" s="4"/>
      <c r="K16" s="193"/>
    </row>
    <row r="17" spans="1:11" s="34" customFormat="1" ht="25.5">
      <c r="A17" s="3" t="s">
        <v>56</v>
      </c>
      <c r="B17" s="4" t="s">
        <v>218</v>
      </c>
      <c r="C17" s="4" t="s">
        <v>77</v>
      </c>
      <c r="D17" s="191"/>
      <c r="E17" s="191"/>
      <c r="F17" s="191"/>
      <c r="G17" s="192"/>
      <c r="H17" s="4"/>
      <c r="I17" s="2"/>
      <c r="J17" s="4"/>
      <c r="K17" s="2"/>
    </row>
    <row r="18" spans="1:11" s="34" customFormat="1" ht="25.5">
      <c r="A18" s="3" t="s">
        <v>78</v>
      </c>
      <c r="B18" s="4" t="s">
        <v>225</v>
      </c>
      <c r="C18" s="4" t="s">
        <v>79</v>
      </c>
      <c r="D18" s="191"/>
      <c r="E18" s="191"/>
      <c r="F18" s="191"/>
      <c r="G18" s="192"/>
      <c r="H18" s="4"/>
      <c r="I18" s="2"/>
      <c r="J18" s="4"/>
      <c r="K18" s="2"/>
    </row>
    <row r="19" spans="1:11" s="34" customFormat="1" ht="25.5">
      <c r="A19" s="3" t="s">
        <v>80</v>
      </c>
      <c r="B19" s="4" t="s">
        <v>219</v>
      </c>
      <c r="C19" s="4" t="s">
        <v>81</v>
      </c>
      <c r="D19" s="191"/>
      <c r="E19" s="191"/>
      <c r="F19" s="191"/>
      <c r="G19" s="192"/>
      <c r="H19" s="4"/>
      <c r="I19" s="2"/>
      <c r="J19" s="4"/>
      <c r="K19" s="2"/>
    </row>
    <row r="20" spans="1:11" s="34" customFormat="1" ht="25.5">
      <c r="A20" s="3" t="s">
        <v>46</v>
      </c>
      <c r="B20" s="4" t="s">
        <v>220</v>
      </c>
      <c r="C20" s="4" t="s">
        <v>82</v>
      </c>
      <c r="D20" s="191"/>
      <c r="E20" s="191"/>
      <c r="F20" s="191"/>
      <c r="G20" s="192"/>
      <c r="H20" s="4"/>
      <c r="I20" s="2"/>
      <c r="J20" s="4"/>
      <c r="K20" s="2"/>
    </row>
    <row r="21" spans="1:11" s="34" customFormat="1" ht="25.5">
      <c r="A21" s="3" t="s">
        <v>83</v>
      </c>
      <c r="B21" s="4" t="s">
        <v>221</v>
      </c>
      <c r="C21" s="4" t="s">
        <v>84</v>
      </c>
      <c r="D21" s="191"/>
      <c r="E21" s="191"/>
      <c r="F21" s="191"/>
      <c r="G21" s="192"/>
      <c r="H21" s="4"/>
      <c r="I21" s="2"/>
      <c r="J21" s="4"/>
      <c r="K21" s="2"/>
    </row>
    <row r="22" spans="1:11" s="34" customFormat="1" ht="25.5">
      <c r="A22" s="3" t="s">
        <v>56</v>
      </c>
      <c r="B22" s="4" t="s">
        <v>222</v>
      </c>
      <c r="C22" s="4" t="s">
        <v>85</v>
      </c>
      <c r="D22" s="191"/>
      <c r="E22" s="191"/>
      <c r="F22" s="191"/>
      <c r="G22" s="192"/>
      <c r="H22" s="4"/>
      <c r="I22" s="2"/>
      <c r="J22" s="4"/>
      <c r="K22" s="2"/>
    </row>
    <row r="23" spans="1:11" s="34" customFormat="1" ht="38.25">
      <c r="A23" s="3" t="s">
        <v>86</v>
      </c>
      <c r="B23" s="4" t="s">
        <v>226</v>
      </c>
      <c r="C23" s="4" t="s">
        <v>87</v>
      </c>
      <c r="D23" s="191"/>
      <c r="E23" s="191"/>
      <c r="F23" s="191"/>
      <c r="G23" s="192"/>
      <c r="H23" s="4"/>
      <c r="I23" s="2"/>
      <c r="J23" s="4"/>
      <c r="K23" s="2"/>
    </row>
    <row r="24" spans="1:11" s="34" customFormat="1" ht="12.75">
      <c r="A24" s="194"/>
      <c r="B24" s="195"/>
      <c r="C24" s="195"/>
      <c r="D24" s="191"/>
      <c r="E24" s="191"/>
      <c r="F24" s="191"/>
      <c r="G24" s="192"/>
      <c r="H24" s="4"/>
      <c r="I24" s="2"/>
      <c r="J24" s="5"/>
      <c r="K24" s="6"/>
    </row>
    <row r="25" spans="1:11" s="34" customFormat="1" ht="12.75">
      <c r="A25" s="196"/>
    </row>
    <row r="26" spans="1:11" s="34" customFormat="1" ht="12.75">
      <c r="A26" s="35" t="str">
        <f>Khac_06030!A45</f>
        <v>Đại diện được ủy quyền của Ngân hàng giám sát</v>
      </c>
      <c r="B26" s="1"/>
      <c r="C26" s="36"/>
      <c r="I26" s="37" t="str">
        <f>Khac_06030!D45</f>
        <v>Đại diện được ủy quyền của Công ty quản lý Quỹ</v>
      </c>
    </row>
    <row r="27" spans="1:11" s="34" customFormat="1" ht="12.75">
      <c r="A27" s="38" t="s">
        <v>176</v>
      </c>
      <c r="B27" s="1"/>
      <c r="C27" s="36"/>
      <c r="I27" s="39" t="s">
        <v>177</v>
      </c>
    </row>
    <row r="28" spans="1:11">
      <c r="A28" s="1"/>
      <c r="B28" s="1"/>
      <c r="C28" s="36"/>
      <c r="I28" s="36"/>
    </row>
    <row r="29" spans="1:11">
      <c r="A29" s="1"/>
      <c r="B29" s="1"/>
      <c r="C29" s="36"/>
      <c r="I29" s="36"/>
    </row>
    <row r="30" spans="1:11">
      <c r="A30" s="1"/>
      <c r="B30" s="1"/>
      <c r="C30" s="36"/>
      <c r="I30" s="36"/>
    </row>
    <row r="31" spans="1:11">
      <c r="A31" s="1"/>
      <c r="B31" s="1"/>
      <c r="C31" s="36"/>
      <c r="I31" s="36"/>
    </row>
    <row r="32" spans="1:11">
      <c r="A32" s="1"/>
      <c r="B32" s="1"/>
      <c r="C32" s="36"/>
      <c r="I32" s="36"/>
    </row>
    <row r="33" spans="1:11">
      <c r="A33" s="1"/>
      <c r="B33" s="1"/>
      <c r="C33" s="36"/>
      <c r="I33" s="36"/>
    </row>
    <row r="34" spans="1:11">
      <c r="A34" s="1"/>
      <c r="B34" s="1"/>
      <c r="C34" s="36"/>
      <c r="I34" s="36"/>
    </row>
    <row r="35" spans="1:11">
      <c r="A35" s="28"/>
      <c r="B35" s="28"/>
      <c r="C35" s="29"/>
      <c r="D35" s="197"/>
      <c r="I35" s="29"/>
      <c r="J35" s="197"/>
      <c r="K35" s="197"/>
    </row>
    <row r="36" spans="1:11">
      <c r="A36" s="25" t="s">
        <v>237</v>
      </c>
      <c r="B36" s="1"/>
      <c r="C36" s="36"/>
      <c r="I36" s="27" t="s">
        <v>475</v>
      </c>
    </row>
    <row r="37" spans="1:11">
      <c r="A37" s="25" t="s">
        <v>635</v>
      </c>
      <c r="B37" s="1"/>
      <c r="C37" s="36"/>
      <c r="I37" s="27"/>
    </row>
    <row r="38" spans="1:11">
      <c r="A38" s="1" t="s">
        <v>238</v>
      </c>
      <c r="B38" s="1"/>
      <c r="C38" s="36"/>
      <c r="I38" s="26"/>
    </row>
    <row r="39" spans="1:11">
      <c r="A39" s="31"/>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Normal="100" workbookViewId="0">
      <selection activeCell="D30" sqref="D30"/>
    </sheetView>
  </sheetViews>
  <sheetFormatPr defaultColWidth="9.140625" defaultRowHeight="15"/>
  <cols>
    <col min="1" max="1" width="4.85546875" style="189" customWidth="1"/>
    <col min="2" max="2" width="61.85546875" style="182" customWidth="1"/>
    <col min="3" max="3" width="33.5703125" style="182" customWidth="1"/>
    <col min="4" max="4" width="41.42578125" style="182" customWidth="1"/>
    <col min="5" max="16384" width="9.140625" style="182"/>
  </cols>
  <sheetData>
    <row r="1" spans="1:4" ht="27.75" customHeight="1">
      <c r="A1" s="589" t="s">
        <v>544</v>
      </c>
      <c r="B1" s="589"/>
      <c r="C1" s="589"/>
      <c r="D1" s="589"/>
    </row>
    <row r="2" spans="1:4" ht="28.5" customHeight="1">
      <c r="A2" s="590" t="s">
        <v>603</v>
      </c>
      <c r="B2" s="590"/>
      <c r="C2" s="590"/>
      <c r="D2" s="590"/>
    </row>
    <row r="3" spans="1:4" ht="15" customHeight="1">
      <c r="A3" s="591" t="s">
        <v>486</v>
      </c>
      <c r="B3" s="591"/>
      <c r="C3" s="591"/>
      <c r="D3" s="591"/>
    </row>
    <row r="4" spans="1:4">
      <c r="A4" s="591"/>
      <c r="B4" s="591"/>
      <c r="C4" s="591"/>
      <c r="D4" s="591"/>
    </row>
    <row r="5" spans="1:4">
      <c r="A5" s="592" t="str">
        <f>'ngay thang'!B10</f>
        <v>Quý 4 năm 2023/Quarter IV 2023</v>
      </c>
      <c r="B5" s="593"/>
      <c r="C5" s="593"/>
      <c r="D5" s="593"/>
    </row>
    <row r="6" spans="1:4">
      <c r="A6" s="17"/>
      <c r="B6" s="17"/>
      <c r="C6" s="17"/>
      <c r="D6" s="17"/>
    </row>
    <row r="7" spans="1:4" ht="28.5" customHeight="1">
      <c r="A7" s="588" t="s">
        <v>243</v>
      </c>
      <c r="B7" s="588"/>
      <c r="C7" s="588" t="s">
        <v>474</v>
      </c>
      <c r="D7" s="588"/>
    </row>
    <row r="8" spans="1:4" ht="29.25" customHeight="1">
      <c r="A8" s="587" t="s">
        <v>242</v>
      </c>
      <c r="B8" s="587"/>
      <c r="C8" s="588" t="s">
        <v>634</v>
      </c>
      <c r="D8" s="587"/>
    </row>
    <row r="9" spans="1:4" ht="31.5" customHeight="1">
      <c r="A9" s="588" t="s">
        <v>245</v>
      </c>
      <c r="B9" s="588"/>
      <c r="C9" s="588" t="s">
        <v>652</v>
      </c>
      <c r="D9" s="588"/>
    </row>
    <row r="10" spans="1:4" ht="27" customHeight="1">
      <c r="A10" s="587" t="s">
        <v>246</v>
      </c>
      <c r="B10" s="587"/>
      <c r="C10" s="588" t="str">
        <f>'ngay thang'!B14</f>
        <v>Ngày 10 tháng 01 năm 2024
10 Jan 2024</v>
      </c>
      <c r="D10" s="588"/>
    </row>
    <row r="11" spans="1:4" ht="16.5" customHeight="1">
      <c r="A11" s="18"/>
      <c r="B11" s="18"/>
      <c r="C11" s="18"/>
      <c r="D11" s="18"/>
    </row>
    <row r="12" spans="1:4">
      <c r="A12" s="582" t="s">
        <v>487</v>
      </c>
      <c r="B12" s="582"/>
      <c r="C12" s="582"/>
      <c r="D12" s="582"/>
    </row>
    <row r="13" spans="1:4" s="177" customFormat="1" ht="15.75" customHeight="1">
      <c r="A13" s="583" t="s">
        <v>207</v>
      </c>
      <c r="B13" s="583" t="s">
        <v>488</v>
      </c>
      <c r="C13" s="585" t="s">
        <v>489</v>
      </c>
      <c r="D13" s="585"/>
    </row>
    <row r="14" spans="1:4" s="177" customFormat="1" ht="21" customHeight="1">
      <c r="A14" s="584"/>
      <c r="B14" s="584"/>
      <c r="C14" s="188" t="s">
        <v>490</v>
      </c>
      <c r="D14" s="188" t="s">
        <v>491</v>
      </c>
    </row>
    <row r="15" spans="1:4" s="177" customFormat="1" ht="12.75">
      <c r="A15" s="10" t="s">
        <v>46</v>
      </c>
      <c r="B15" s="11" t="s">
        <v>492</v>
      </c>
      <c r="C15" s="172"/>
      <c r="D15" s="172"/>
    </row>
    <row r="16" spans="1:4" s="177" customFormat="1" ht="12.75">
      <c r="A16" s="10" t="s">
        <v>493</v>
      </c>
      <c r="B16" s="11" t="s">
        <v>494</v>
      </c>
      <c r="C16" s="173"/>
      <c r="D16" s="173"/>
    </row>
    <row r="17" spans="1:4" s="177" customFormat="1" ht="12.75">
      <c r="A17" s="10" t="s">
        <v>495</v>
      </c>
      <c r="B17" s="11" t="s">
        <v>496</v>
      </c>
      <c r="C17" s="173"/>
      <c r="D17" s="173"/>
    </row>
    <row r="18" spans="1:4" s="177" customFormat="1" ht="12.75">
      <c r="A18" s="10" t="s">
        <v>56</v>
      </c>
      <c r="B18" s="11" t="s">
        <v>497</v>
      </c>
      <c r="C18" s="173"/>
      <c r="D18" s="173"/>
    </row>
    <row r="19" spans="1:4" s="177" customFormat="1" ht="12.75">
      <c r="A19" s="10" t="s">
        <v>493</v>
      </c>
      <c r="B19" s="11" t="s">
        <v>494</v>
      </c>
      <c r="C19" s="173"/>
      <c r="D19" s="173"/>
    </row>
    <row r="20" spans="1:4" s="177" customFormat="1" ht="12.75">
      <c r="A20" s="10" t="s">
        <v>495</v>
      </c>
      <c r="B20" s="11" t="s">
        <v>496</v>
      </c>
      <c r="C20" s="173"/>
      <c r="D20" s="173"/>
    </row>
    <row r="21" spans="1:4" s="177" customFormat="1" ht="12.75">
      <c r="A21" s="10" t="s">
        <v>133</v>
      </c>
      <c r="B21" s="11" t="s">
        <v>498</v>
      </c>
      <c r="C21" s="173"/>
      <c r="D21" s="173"/>
    </row>
    <row r="22" spans="1:4" s="177" customFormat="1" ht="12.75">
      <c r="A22" s="10" t="s">
        <v>493</v>
      </c>
      <c r="B22" s="11" t="s">
        <v>494</v>
      </c>
      <c r="C22" s="173"/>
      <c r="D22" s="173"/>
    </row>
    <row r="23" spans="1:4" s="177" customFormat="1" ht="12.75">
      <c r="A23" s="10" t="s">
        <v>495</v>
      </c>
      <c r="B23" s="11" t="s">
        <v>496</v>
      </c>
      <c r="C23" s="173"/>
      <c r="D23" s="173"/>
    </row>
    <row r="24" spans="1:4" s="177" customFormat="1" ht="12.75">
      <c r="A24" s="10" t="s">
        <v>135</v>
      </c>
      <c r="B24" s="11" t="s">
        <v>499</v>
      </c>
      <c r="C24" s="173"/>
      <c r="D24" s="173"/>
    </row>
    <row r="25" spans="1:4" s="177" customFormat="1" ht="12.75">
      <c r="A25" s="174">
        <v>1</v>
      </c>
      <c r="B25" s="175" t="s">
        <v>494</v>
      </c>
      <c r="C25" s="173"/>
      <c r="D25" s="173"/>
    </row>
    <row r="26" spans="1:4" s="177" customFormat="1" ht="12.75">
      <c r="A26" s="174">
        <v>2</v>
      </c>
      <c r="B26" s="175" t="s">
        <v>496</v>
      </c>
      <c r="C26" s="173"/>
      <c r="D26" s="173"/>
    </row>
    <row r="27" spans="1:4" s="177" customFormat="1" ht="12.75">
      <c r="A27" s="586" t="s">
        <v>500</v>
      </c>
      <c r="B27" s="586"/>
      <c r="C27" s="586"/>
      <c r="D27" s="586"/>
    </row>
    <row r="28" spans="1:4" s="177" customFormat="1" ht="12.75">
      <c r="A28" s="176"/>
    </row>
    <row r="29" spans="1:4" s="177" customFormat="1" ht="12.75">
      <c r="A29" s="178" t="str">
        <f>BCHoatDongVay_06026!A26</f>
        <v>Đại diện được ủy quyền của Ngân hàng giám sát</v>
      </c>
      <c r="B29" s="60"/>
      <c r="D29" s="179" t="str">
        <f>BCHoatDongVay_06026!I26</f>
        <v>Đại diện được ủy quyền của Công ty quản lý Quỹ</v>
      </c>
    </row>
    <row r="30" spans="1:4" s="177" customFormat="1" ht="12.75">
      <c r="A30" s="180" t="s">
        <v>176</v>
      </c>
      <c r="B30" s="60"/>
      <c r="D30" s="181" t="s">
        <v>177</v>
      </c>
    </row>
    <row r="31" spans="1:4">
      <c r="A31" s="60"/>
      <c r="B31" s="60"/>
      <c r="D31" s="183"/>
    </row>
    <row r="32" spans="1:4">
      <c r="A32" s="60"/>
      <c r="B32" s="60"/>
      <c r="D32" s="183"/>
    </row>
    <row r="33" spans="1:4">
      <c r="A33" s="60"/>
      <c r="B33" s="60"/>
      <c r="D33" s="183"/>
    </row>
    <row r="34" spans="1:4">
      <c r="A34" s="60"/>
      <c r="B34" s="60"/>
      <c r="D34" s="183"/>
    </row>
    <row r="35" spans="1:4">
      <c r="A35" s="60"/>
      <c r="B35" s="60"/>
      <c r="D35" s="183"/>
    </row>
    <row r="36" spans="1:4">
      <c r="A36" s="60"/>
      <c r="B36" s="60"/>
      <c r="D36" s="183"/>
    </row>
    <row r="37" spans="1:4">
      <c r="A37" s="89"/>
      <c r="B37" s="89"/>
      <c r="C37" s="184"/>
      <c r="D37" s="185"/>
    </row>
    <row r="38" spans="1:4" s="184" customFormat="1">
      <c r="A38" s="186" t="s">
        <v>237</v>
      </c>
      <c r="B38" s="187"/>
      <c r="C38" s="131"/>
      <c r="D38" s="128" t="s">
        <v>501</v>
      </c>
    </row>
    <row r="39" spans="1:4">
      <c r="A39" s="12" t="s">
        <v>635</v>
      </c>
      <c r="B39" s="60"/>
      <c r="C39" s="130"/>
      <c r="D39" s="130"/>
    </row>
    <row r="40" spans="1:4">
      <c r="A40" s="60" t="s">
        <v>238</v>
      </c>
      <c r="B40" s="60"/>
    </row>
    <row r="41" spans="1:4">
      <c r="A41" s="182"/>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SheetLayoutView="100" workbookViewId="0">
      <selection activeCell="E36" sqref="E36"/>
    </sheetView>
  </sheetViews>
  <sheetFormatPr defaultColWidth="9.140625" defaultRowHeight="12.75"/>
  <cols>
    <col min="1" max="1" width="6.85546875" style="167" customWidth="1"/>
    <col min="2" max="2" width="48.28515625" style="60" customWidth="1"/>
    <col min="3" max="3" width="12.28515625" style="74" customWidth="1"/>
    <col min="4" max="4" width="15.42578125" style="74" customWidth="1"/>
    <col min="5" max="5" width="15.7109375" style="74" customWidth="1"/>
    <col min="6" max="6" width="20.42578125" style="74" customWidth="1"/>
    <col min="7" max="7" width="24.28515625" style="60" customWidth="1"/>
    <col min="8" max="8" width="19.140625" style="153" bestFit="1" customWidth="1"/>
    <col min="9" max="9" width="9.140625" style="60"/>
    <col min="10" max="10" width="12.85546875" style="60" bestFit="1" customWidth="1"/>
    <col min="11" max="11" width="5.42578125" style="60" bestFit="1" customWidth="1"/>
    <col min="12" max="12" width="9.140625" style="60" customWidth="1"/>
    <col min="13" max="13" width="24.5703125" style="60" bestFit="1" customWidth="1"/>
    <col min="14" max="16384" width="9.140625" style="60"/>
  </cols>
  <sheetData>
    <row r="1" spans="1:13" ht="33.75" customHeight="1">
      <c r="A1" s="603" t="s">
        <v>544</v>
      </c>
      <c r="B1" s="603"/>
      <c r="C1" s="603"/>
      <c r="D1" s="603"/>
      <c r="E1" s="603"/>
      <c r="F1" s="603"/>
      <c r="G1" s="603"/>
    </row>
    <row r="2" spans="1:13" ht="34.5" customHeight="1">
      <c r="A2" s="604" t="s">
        <v>604</v>
      </c>
      <c r="B2" s="604"/>
      <c r="C2" s="604"/>
      <c r="D2" s="604"/>
      <c r="E2" s="604"/>
      <c r="F2" s="604"/>
      <c r="G2" s="604"/>
    </row>
    <row r="3" spans="1:13" ht="39.75" customHeight="1">
      <c r="A3" s="591" t="s">
        <v>502</v>
      </c>
      <c r="B3" s="591"/>
      <c r="C3" s="591"/>
      <c r="D3" s="591"/>
      <c r="E3" s="591"/>
      <c r="F3" s="591"/>
      <c r="G3" s="591"/>
    </row>
    <row r="4" spans="1:13">
      <c r="A4" s="592" t="str">
        <f>'BC Han muc nuoc ngoai'!A5:D5</f>
        <v>Quý 4 năm 2023/Quarter IV 2023</v>
      </c>
      <c r="B4" s="593"/>
      <c r="C4" s="593"/>
      <c r="D4" s="593"/>
      <c r="E4" s="593"/>
      <c r="F4" s="593"/>
      <c r="G4" s="593"/>
    </row>
    <row r="5" spans="1:13">
      <c r="A5" s="17"/>
      <c r="B5" s="17"/>
      <c r="C5" s="17"/>
      <c r="D5" s="17"/>
      <c r="E5" s="17"/>
      <c r="F5" s="17"/>
      <c r="G5" s="17"/>
    </row>
    <row r="6" spans="1:13" s="135" customFormat="1" ht="28.5" customHeight="1">
      <c r="A6" s="599" t="s">
        <v>629</v>
      </c>
      <c r="B6" s="599"/>
      <c r="C6" s="601" t="s">
        <v>474</v>
      </c>
      <c r="D6" s="601"/>
      <c r="E6" s="601"/>
      <c r="F6" s="601"/>
      <c r="G6" s="601"/>
      <c r="H6" s="154"/>
    </row>
    <row r="7" spans="1:13" s="135" customFormat="1" ht="28.5" customHeight="1">
      <c r="A7" s="599" t="s">
        <v>242</v>
      </c>
      <c r="B7" s="599"/>
      <c r="C7" s="600" t="s">
        <v>636</v>
      </c>
      <c r="D7" s="600"/>
      <c r="E7" s="600"/>
      <c r="F7" s="600"/>
      <c r="G7" s="600"/>
      <c r="H7" s="154"/>
    </row>
    <row r="8" spans="1:13" s="135" customFormat="1" ht="28.5" customHeight="1">
      <c r="A8" s="599" t="s">
        <v>631</v>
      </c>
      <c r="B8" s="599"/>
      <c r="C8" s="601" t="s">
        <v>652</v>
      </c>
      <c r="D8" s="601"/>
      <c r="E8" s="601"/>
      <c r="F8" s="601"/>
      <c r="G8" s="601"/>
      <c r="H8" s="154"/>
    </row>
    <row r="9" spans="1:13" s="135" customFormat="1" ht="24.75" customHeight="1">
      <c r="A9" s="599" t="s">
        <v>246</v>
      </c>
      <c r="B9" s="599"/>
      <c r="C9" s="602" t="str">
        <f>'BC Han muc nuoc ngoai'!C10:D10</f>
        <v>Ngày 10 tháng 01 năm 2024
10 Jan 2024</v>
      </c>
      <c r="D9" s="602"/>
      <c r="E9" s="602"/>
      <c r="F9" s="134"/>
      <c r="G9" s="155"/>
      <c r="H9" s="154"/>
    </row>
    <row r="10" spans="1:13" s="135" customFormat="1" ht="9" customHeight="1">
      <c r="A10" s="18"/>
      <c r="B10" s="18"/>
      <c r="C10" s="13"/>
      <c r="D10" s="134"/>
      <c r="E10" s="134"/>
      <c r="F10" s="134"/>
      <c r="G10" s="155"/>
      <c r="H10" s="154"/>
    </row>
    <row r="11" spans="1:13" ht="10.15" customHeight="1">
      <c r="A11" s="72"/>
      <c r="B11" s="72"/>
      <c r="C11" s="72"/>
      <c r="D11" s="72"/>
      <c r="E11" s="72"/>
      <c r="F11" s="72"/>
      <c r="G11" s="72"/>
    </row>
    <row r="12" spans="1:13" ht="18" customHeight="1">
      <c r="A12" s="156" t="s">
        <v>503</v>
      </c>
      <c r="B12" s="156"/>
      <c r="C12" s="156"/>
      <c r="D12" s="156"/>
      <c r="E12" s="156"/>
      <c r="F12" s="156"/>
      <c r="G12" s="157"/>
    </row>
    <row r="13" spans="1:13" ht="30.75" customHeight="1">
      <c r="A13" s="595" t="s">
        <v>504</v>
      </c>
      <c r="B13" s="595" t="s">
        <v>249</v>
      </c>
      <c r="C13" s="597" t="s">
        <v>304</v>
      </c>
      <c r="D13" s="598"/>
      <c r="E13" s="597" t="s">
        <v>505</v>
      </c>
      <c r="F13" s="598"/>
      <c r="G13" s="595" t="s">
        <v>506</v>
      </c>
      <c r="M13" s="158"/>
    </row>
    <row r="14" spans="1:13" ht="28.5" customHeight="1">
      <c r="A14" s="596"/>
      <c r="B14" s="596"/>
      <c r="C14" s="138" t="s">
        <v>490</v>
      </c>
      <c r="D14" s="138" t="s">
        <v>507</v>
      </c>
      <c r="E14" s="138" t="s">
        <v>490</v>
      </c>
      <c r="F14" s="138" t="s">
        <v>507</v>
      </c>
      <c r="G14" s="596"/>
      <c r="M14" s="158"/>
    </row>
    <row r="15" spans="1:13" s="94" customFormat="1" ht="25.5">
      <c r="A15" s="142" t="s">
        <v>89</v>
      </c>
      <c r="B15" s="14" t="s">
        <v>508</v>
      </c>
      <c r="C15" s="159"/>
      <c r="D15" s="159"/>
      <c r="E15" s="159"/>
      <c r="F15" s="159"/>
      <c r="G15" s="160"/>
      <c r="H15" s="161"/>
    </row>
    <row r="16" spans="1:13" s="94" customFormat="1" ht="25.5">
      <c r="A16" s="142"/>
      <c r="B16" s="14" t="s">
        <v>509</v>
      </c>
      <c r="C16" s="159"/>
      <c r="D16" s="159"/>
      <c r="E16" s="159"/>
      <c r="F16" s="159"/>
      <c r="G16" s="160"/>
      <c r="H16" s="161"/>
    </row>
    <row r="17" spans="1:13" s="94" customFormat="1" ht="25.5">
      <c r="A17" s="142"/>
      <c r="B17" s="14" t="s">
        <v>510</v>
      </c>
      <c r="C17" s="159"/>
      <c r="D17" s="159"/>
      <c r="E17" s="159"/>
      <c r="F17" s="159"/>
      <c r="G17" s="160"/>
      <c r="H17" s="161"/>
    </row>
    <row r="18" spans="1:13" s="94" customFormat="1" ht="25.5">
      <c r="A18" s="142"/>
      <c r="B18" s="14" t="s">
        <v>394</v>
      </c>
      <c r="C18" s="159"/>
      <c r="D18" s="159"/>
      <c r="E18" s="159"/>
      <c r="F18" s="159"/>
      <c r="G18" s="160"/>
      <c r="H18" s="161"/>
    </row>
    <row r="19" spans="1:13" s="94" customFormat="1" ht="25.5">
      <c r="A19" s="142" t="s">
        <v>93</v>
      </c>
      <c r="B19" s="14" t="s">
        <v>395</v>
      </c>
      <c r="C19" s="159"/>
      <c r="D19" s="159"/>
      <c r="E19" s="159"/>
      <c r="F19" s="159"/>
      <c r="G19" s="160"/>
      <c r="H19" s="161"/>
    </row>
    <row r="20" spans="1:13" s="94" customFormat="1" ht="25.5">
      <c r="A20" s="142" t="s">
        <v>97</v>
      </c>
      <c r="B20" s="14" t="s">
        <v>511</v>
      </c>
      <c r="C20" s="159"/>
      <c r="D20" s="159"/>
      <c r="E20" s="159"/>
      <c r="F20" s="159"/>
      <c r="G20" s="160"/>
      <c r="H20" s="161"/>
    </row>
    <row r="21" spans="1:13" s="94" customFormat="1" ht="25.5">
      <c r="A21" s="142" t="s">
        <v>99</v>
      </c>
      <c r="B21" s="14" t="s">
        <v>400</v>
      </c>
      <c r="C21" s="159"/>
      <c r="D21" s="159"/>
      <c r="E21" s="159"/>
      <c r="F21" s="159"/>
      <c r="G21" s="160"/>
      <c r="H21" s="161"/>
    </row>
    <row r="22" spans="1:13" s="94" customFormat="1" ht="38.25">
      <c r="A22" s="142" t="s">
        <v>101</v>
      </c>
      <c r="B22" s="14" t="s">
        <v>512</v>
      </c>
      <c r="C22" s="159"/>
      <c r="D22" s="159"/>
      <c r="E22" s="159"/>
      <c r="F22" s="159"/>
      <c r="G22" s="160"/>
      <c r="H22" s="161"/>
    </row>
    <row r="23" spans="1:13" s="94" customFormat="1" ht="25.5">
      <c r="A23" s="142" t="s">
        <v>103</v>
      </c>
      <c r="B23" s="14" t="s">
        <v>402</v>
      </c>
      <c r="C23" s="159"/>
      <c r="D23" s="159"/>
      <c r="E23" s="159"/>
      <c r="F23" s="159"/>
      <c r="G23" s="160"/>
      <c r="H23" s="161"/>
    </row>
    <row r="24" spans="1:13" s="94" customFormat="1" ht="25.5">
      <c r="A24" s="142" t="s">
        <v>105</v>
      </c>
      <c r="B24" s="14" t="s">
        <v>403</v>
      </c>
      <c r="C24" s="159"/>
      <c r="D24" s="159"/>
      <c r="E24" s="159"/>
      <c r="F24" s="159"/>
      <c r="G24" s="160"/>
      <c r="H24" s="161"/>
    </row>
    <row r="25" spans="1:13" s="94" customFormat="1" ht="25.5">
      <c r="A25" s="142" t="s">
        <v>107</v>
      </c>
      <c r="B25" s="14" t="s">
        <v>513</v>
      </c>
      <c r="C25" s="98"/>
      <c r="D25" s="98"/>
      <c r="E25" s="98"/>
      <c r="F25" s="98"/>
      <c r="G25" s="162"/>
      <c r="H25" s="161"/>
    </row>
    <row r="26" spans="1:13" ht="30.75" customHeight="1">
      <c r="A26" s="595" t="s">
        <v>504</v>
      </c>
      <c r="B26" s="595" t="s">
        <v>251</v>
      </c>
      <c r="C26" s="597" t="s">
        <v>304</v>
      </c>
      <c r="D26" s="598"/>
      <c r="E26" s="597" t="s">
        <v>505</v>
      </c>
      <c r="F26" s="598"/>
      <c r="G26" s="595" t="s">
        <v>506</v>
      </c>
      <c r="M26" s="158"/>
    </row>
    <row r="27" spans="1:13" ht="28.5" customHeight="1">
      <c r="A27" s="596"/>
      <c r="B27" s="596"/>
      <c r="C27" s="138" t="s">
        <v>490</v>
      </c>
      <c r="D27" s="138" t="s">
        <v>507</v>
      </c>
      <c r="E27" s="138" t="s">
        <v>490</v>
      </c>
      <c r="F27" s="138" t="s">
        <v>507</v>
      </c>
      <c r="G27" s="596"/>
      <c r="M27" s="158"/>
    </row>
    <row r="28" spans="1:13" s="94" customFormat="1" ht="38.25">
      <c r="A28" s="142" t="s">
        <v>110</v>
      </c>
      <c r="B28" s="14" t="s">
        <v>514</v>
      </c>
      <c r="C28" s="98"/>
      <c r="D28" s="98"/>
      <c r="E28" s="98"/>
      <c r="F28" s="98"/>
      <c r="G28" s="160"/>
      <c r="H28" s="161"/>
    </row>
    <row r="29" spans="1:13" s="94" customFormat="1" ht="25.5">
      <c r="A29" s="142" t="s">
        <v>112</v>
      </c>
      <c r="B29" s="14" t="s">
        <v>406</v>
      </c>
      <c r="C29" s="159"/>
      <c r="D29" s="159"/>
      <c r="E29" s="159"/>
      <c r="F29" s="159"/>
      <c r="G29" s="160"/>
      <c r="H29" s="161"/>
    </row>
    <row r="30" spans="1:13" s="94" customFormat="1" ht="25.5">
      <c r="A30" s="142" t="s">
        <v>114</v>
      </c>
      <c r="B30" s="14" t="s">
        <v>414</v>
      </c>
      <c r="C30" s="98"/>
      <c r="D30" s="98"/>
      <c r="E30" s="98"/>
      <c r="F30" s="98"/>
      <c r="G30" s="162"/>
      <c r="H30" s="161"/>
    </row>
    <row r="31" spans="1:13" s="94" customFormat="1" ht="15">
      <c r="A31" s="594" t="s">
        <v>500</v>
      </c>
      <c r="B31" s="594"/>
      <c r="C31" s="594"/>
      <c r="D31" s="594"/>
      <c r="E31" s="594"/>
      <c r="F31" s="594"/>
      <c r="G31" s="594"/>
      <c r="H31" s="161"/>
    </row>
    <row r="32" spans="1:13" s="94" customFormat="1" ht="15">
      <c r="A32" s="163"/>
      <c r="B32" s="164"/>
      <c r="C32" s="165"/>
      <c r="D32" s="165"/>
      <c r="E32" s="165"/>
      <c r="F32" s="165"/>
      <c r="G32" s="166"/>
      <c r="H32" s="161"/>
    </row>
    <row r="33" spans="1:13" s="153" customFormat="1" ht="11.25" customHeight="1">
      <c r="A33" s="167"/>
      <c r="B33" s="60"/>
      <c r="C33" s="74"/>
      <c r="D33" s="74"/>
      <c r="E33" s="74"/>
      <c r="F33" s="74"/>
      <c r="G33" s="60"/>
      <c r="I33" s="60"/>
      <c r="J33" s="60"/>
      <c r="K33" s="60"/>
      <c r="L33" s="60"/>
      <c r="M33" s="60"/>
    </row>
    <row r="34" spans="1:13" s="153" customFormat="1" ht="5.25" customHeight="1">
      <c r="A34" s="60"/>
      <c r="B34" s="168"/>
      <c r="C34" s="60"/>
      <c r="D34" s="60"/>
      <c r="E34" s="60"/>
      <c r="F34" s="60"/>
      <c r="G34" s="60"/>
      <c r="I34" s="60"/>
      <c r="J34" s="60"/>
      <c r="K34" s="60"/>
      <c r="L34" s="60"/>
      <c r="M34" s="60"/>
    </row>
    <row r="35" spans="1:13" s="153" customFormat="1" ht="12.75" customHeight="1">
      <c r="A35" s="121" t="str">
        <f>'BC Han muc nuoc ngoai'!A29</f>
        <v>Đại diện được ủy quyền của Ngân hàng giám sát</v>
      </c>
      <c r="B35" s="121"/>
      <c r="C35" s="146"/>
      <c r="D35" s="146"/>
      <c r="E35" s="146" t="str">
        <f>'BC Han muc nuoc ngoai'!D29</f>
        <v>Đại diện được ủy quyền của Công ty quản lý Quỹ</v>
      </c>
      <c r="F35" s="146"/>
      <c r="G35" s="146"/>
      <c r="I35" s="60"/>
      <c r="J35" s="60"/>
      <c r="K35" s="60"/>
      <c r="L35" s="60"/>
      <c r="M35" s="60"/>
    </row>
    <row r="36" spans="1:13" s="153" customFormat="1">
      <c r="A36" s="46" t="s">
        <v>176</v>
      </c>
      <c r="B36" s="46"/>
      <c r="C36" s="147"/>
      <c r="D36" s="147"/>
      <c r="E36" s="147" t="s">
        <v>177</v>
      </c>
      <c r="F36" s="146"/>
      <c r="G36" s="146"/>
      <c r="I36" s="60"/>
      <c r="J36" s="60"/>
      <c r="K36" s="60"/>
      <c r="L36" s="60"/>
      <c r="M36" s="60"/>
    </row>
    <row r="37" spans="1:13" s="153" customFormat="1">
      <c r="A37" s="122"/>
      <c r="B37" s="122"/>
      <c r="C37" s="123"/>
      <c r="D37" s="123"/>
      <c r="E37" s="123"/>
      <c r="F37" s="123"/>
      <c r="G37" s="72"/>
      <c r="I37" s="60"/>
      <c r="J37" s="60"/>
      <c r="K37" s="60"/>
      <c r="L37" s="60"/>
      <c r="M37" s="60"/>
    </row>
    <row r="38" spans="1:13" s="153" customFormat="1">
      <c r="A38" s="122"/>
      <c r="B38" s="122"/>
      <c r="C38" s="123"/>
      <c r="D38" s="123"/>
      <c r="E38" s="123"/>
      <c r="F38" s="123"/>
      <c r="G38" s="72"/>
      <c r="I38" s="60"/>
      <c r="J38" s="60"/>
      <c r="K38" s="60"/>
      <c r="L38" s="60"/>
      <c r="M38" s="60"/>
    </row>
    <row r="39" spans="1:13" s="153" customFormat="1">
      <c r="A39" s="122"/>
      <c r="B39" s="122"/>
      <c r="C39" s="123"/>
      <c r="D39" s="123"/>
      <c r="E39" s="123"/>
      <c r="F39" s="123"/>
      <c r="G39" s="72"/>
      <c r="I39" s="60"/>
      <c r="J39" s="60"/>
      <c r="K39" s="60"/>
      <c r="L39" s="60"/>
      <c r="M39" s="60"/>
    </row>
    <row r="40" spans="1:13" s="153" customFormat="1">
      <c r="A40" s="122"/>
      <c r="B40" s="122"/>
      <c r="C40" s="123"/>
      <c r="D40" s="123"/>
      <c r="E40" s="123"/>
      <c r="F40" s="123"/>
      <c r="G40" s="72"/>
      <c r="I40" s="60"/>
      <c r="J40" s="60"/>
      <c r="K40" s="60"/>
      <c r="L40" s="60"/>
      <c r="M40" s="60"/>
    </row>
    <row r="41" spans="1:13" s="153" customFormat="1" ht="65.25" customHeight="1">
      <c r="A41" s="124"/>
      <c r="B41" s="124"/>
      <c r="C41" s="149"/>
      <c r="D41" s="149"/>
      <c r="E41" s="149"/>
      <c r="F41" s="149"/>
      <c r="G41" s="125"/>
      <c r="I41" s="60"/>
      <c r="J41" s="60"/>
      <c r="K41" s="60"/>
      <c r="L41" s="60"/>
      <c r="M41" s="60"/>
    </row>
    <row r="42" spans="1:13" s="170" customFormat="1">
      <c r="A42" s="48" t="s">
        <v>515</v>
      </c>
      <c r="B42" s="48"/>
      <c r="C42" s="48"/>
      <c r="D42" s="131"/>
      <c r="E42" s="152" t="s">
        <v>501</v>
      </c>
      <c r="F42" s="169"/>
      <c r="G42" s="48"/>
      <c r="I42" s="89"/>
      <c r="J42" s="89"/>
      <c r="K42" s="89"/>
      <c r="L42" s="89"/>
      <c r="M42" s="89"/>
    </row>
    <row r="43" spans="1:13" s="170" customFormat="1">
      <c r="A43" s="52" t="s">
        <v>635</v>
      </c>
      <c r="B43" s="52"/>
      <c r="C43" s="52"/>
      <c r="D43" s="130"/>
      <c r="E43" s="130"/>
      <c r="F43" s="130"/>
      <c r="G43" s="52"/>
      <c r="I43" s="89"/>
      <c r="J43" s="89"/>
      <c r="K43" s="89"/>
      <c r="L43" s="89"/>
      <c r="M43" s="89"/>
    </row>
    <row r="44" spans="1:13" s="170" customFormat="1">
      <c r="A44" s="171" t="s">
        <v>238</v>
      </c>
      <c r="B44" s="171"/>
      <c r="C44" s="171"/>
      <c r="D44" s="171"/>
      <c r="E44" s="52"/>
      <c r="F44" s="52"/>
      <c r="G44" s="52"/>
      <c r="I44" s="89"/>
      <c r="J44" s="89"/>
      <c r="K44" s="89"/>
      <c r="L44" s="89"/>
      <c r="M44" s="89"/>
    </row>
  </sheetData>
  <mergeCells count="23">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4" fitToHeight="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Normal="100" zoomScaleSheetLayoutView="100" workbookViewId="0">
      <selection activeCell="A8" sqref="A8:B8"/>
    </sheetView>
  </sheetViews>
  <sheetFormatPr defaultColWidth="9.140625" defaultRowHeight="12.75"/>
  <cols>
    <col min="1" max="1" width="6.7109375" style="60" customWidth="1"/>
    <col min="2" max="2" width="50" style="60" customWidth="1"/>
    <col min="3" max="3" width="25.85546875" style="120" customWidth="1"/>
    <col min="4" max="4" width="25.5703125" style="120" customWidth="1"/>
    <col min="5" max="7" width="21.7109375" style="120" customWidth="1"/>
    <col min="8" max="8" width="10.7109375" style="60" bestFit="1" customWidth="1"/>
    <col min="9" max="9" width="16" style="60" bestFit="1" customWidth="1"/>
    <col min="10" max="10" width="10.7109375" style="60" bestFit="1" customWidth="1"/>
    <col min="11" max="16384" width="9.140625" style="60"/>
  </cols>
  <sheetData>
    <row r="1" spans="1:7" ht="31.5" customHeight="1">
      <c r="A1" s="609" t="s">
        <v>544</v>
      </c>
      <c r="B1" s="609"/>
      <c r="C1" s="609"/>
      <c r="D1" s="609"/>
      <c r="E1" s="609"/>
      <c r="F1" s="609"/>
      <c r="G1" s="609"/>
    </row>
    <row r="2" spans="1:7" ht="37.15" customHeight="1">
      <c r="A2" s="604" t="s">
        <v>604</v>
      </c>
      <c r="B2" s="604"/>
      <c r="C2" s="604"/>
      <c r="D2" s="604"/>
      <c r="E2" s="604"/>
      <c r="F2" s="604"/>
      <c r="G2" s="604"/>
    </row>
    <row r="3" spans="1:7" ht="35.25" customHeight="1">
      <c r="A3" s="591" t="s">
        <v>502</v>
      </c>
      <c r="B3" s="591"/>
      <c r="C3" s="591"/>
      <c r="D3" s="591"/>
      <c r="E3" s="591"/>
      <c r="F3" s="591"/>
      <c r="G3" s="591"/>
    </row>
    <row r="4" spans="1:7">
      <c r="A4" s="593" t="str">
        <f>'ngay thang'!B10</f>
        <v>Quý 4 năm 2023/Quarter IV 2023</v>
      </c>
      <c r="B4" s="593"/>
      <c r="C4" s="593"/>
      <c r="D4" s="593"/>
      <c r="E4" s="593"/>
      <c r="F4" s="593"/>
      <c r="G4" s="593"/>
    </row>
    <row r="5" spans="1:7" ht="5.25" customHeight="1">
      <c r="A5" s="17"/>
      <c r="B5" s="593"/>
      <c r="C5" s="593"/>
      <c r="D5" s="593"/>
      <c r="E5" s="593"/>
      <c r="F5" s="17"/>
    </row>
    <row r="6" spans="1:7" ht="28.5" customHeight="1">
      <c r="A6" s="599" t="s">
        <v>629</v>
      </c>
      <c r="B6" s="599"/>
      <c r="C6" s="602" t="s">
        <v>474</v>
      </c>
      <c r="D6" s="602"/>
      <c r="E6" s="602"/>
      <c r="F6" s="602"/>
      <c r="G6" s="602"/>
    </row>
    <row r="7" spans="1:7" ht="28.5" customHeight="1">
      <c r="A7" s="599" t="s">
        <v>242</v>
      </c>
      <c r="B7" s="599"/>
      <c r="C7" s="605" t="s">
        <v>633</v>
      </c>
      <c r="D7" s="605"/>
      <c r="E7" s="605"/>
      <c r="F7" s="605"/>
      <c r="G7" s="605"/>
    </row>
    <row r="8" spans="1:7" ht="37.5" customHeight="1">
      <c r="A8" s="599" t="s">
        <v>631</v>
      </c>
      <c r="B8" s="599"/>
      <c r="C8" s="602" t="s">
        <v>652</v>
      </c>
      <c r="D8" s="602"/>
      <c r="E8" s="132"/>
      <c r="F8" s="132"/>
      <c r="G8" s="132"/>
    </row>
    <row r="9" spans="1:7" s="135" customFormat="1" ht="24" customHeight="1">
      <c r="A9" s="606" t="s">
        <v>632</v>
      </c>
      <c r="B9" s="599"/>
      <c r="C9" s="602" t="str">
        <f>'BC TS DT nuoc ngoai'!C9:E9</f>
        <v>Ngày 10 tháng 01 năm 2024
10 Jan 2024</v>
      </c>
      <c r="D9" s="602"/>
      <c r="E9" s="133"/>
      <c r="F9" s="133"/>
      <c r="G9" s="134"/>
    </row>
    <row r="10" spans="1:7" ht="11.25" customHeight="1">
      <c r="A10" s="136"/>
      <c r="B10" s="136"/>
      <c r="C10" s="136"/>
      <c r="D10" s="136"/>
      <c r="E10" s="136"/>
      <c r="F10" s="136"/>
      <c r="G10" s="136"/>
    </row>
    <row r="11" spans="1:7" s="135" customFormat="1" ht="18.600000000000001" customHeight="1">
      <c r="A11" s="137" t="s">
        <v>516</v>
      </c>
      <c r="B11" s="137"/>
      <c r="C11" s="137"/>
      <c r="D11" s="137"/>
      <c r="E11" s="137"/>
      <c r="F11" s="137"/>
      <c r="G11" s="66"/>
    </row>
    <row r="12" spans="1:7" ht="60" customHeight="1">
      <c r="A12" s="595" t="s">
        <v>504</v>
      </c>
      <c r="B12" s="595" t="s">
        <v>517</v>
      </c>
      <c r="C12" s="597" t="s">
        <v>304</v>
      </c>
      <c r="D12" s="598"/>
      <c r="E12" s="597" t="s">
        <v>505</v>
      </c>
      <c r="F12" s="598"/>
      <c r="G12" s="607" t="s">
        <v>518</v>
      </c>
    </row>
    <row r="13" spans="1:7" ht="60" customHeight="1">
      <c r="A13" s="596"/>
      <c r="B13" s="596"/>
      <c r="C13" s="138" t="s">
        <v>490</v>
      </c>
      <c r="D13" s="138" t="s">
        <v>507</v>
      </c>
      <c r="E13" s="138" t="s">
        <v>490</v>
      </c>
      <c r="F13" s="138" t="s">
        <v>507</v>
      </c>
      <c r="G13" s="608"/>
    </row>
    <row r="14" spans="1:7" s="141" customFormat="1" ht="51">
      <c r="A14" s="139" t="s">
        <v>46</v>
      </c>
      <c r="B14" s="15" t="s">
        <v>519</v>
      </c>
      <c r="C14" s="140"/>
      <c r="D14" s="140"/>
      <c r="E14" s="140"/>
      <c r="F14" s="140"/>
      <c r="G14" s="140"/>
    </row>
    <row r="15" spans="1:7" s="141" customFormat="1" ht="25.5">
      <c r="A15" s="142">
        <v>1</v>
      </c>
      <c r="B15" s="14" t="s">
        <v>418</v>
      </c>
      <c r="C15" s="143"/>
      <c r="D15" s="143"/>
      <c r="E15" s="143"/>
      <c r="F15" s="143"/>
      <c r="G15" s="143"/>
    </row>
    <row r="16" spans="1:7" s="141" customFormat="1" ht="25.5">
      <c r="A16" s="142">
        <v>2</v>
      </c>
      <c r="B16" s="14" t="s">
        <v>520</v>
      </c>
      <c r="C16" s="143"/>
      <c r="D16" s="143"/>
      <c r="E16" s="143"/>
      <c r="F16" s="143"/>
      <c r="G16" s="143"/>
    </row>
    <row r="17" spans="1:7" s="141" customFormat="1" ht="25.5">
      <c r="A17" s="142">
        <v>3</v>
      </c>
      <c r="B17" s="14" t="s">
        <v>521</v>
      </c>
      <c r="C17" s="143"/>
      <c r="D17" s="143"/>
      <c r="E17" s="143"/>
      <c r="F17" s="143"/>
      <c r="G17" s="140"/>
    </row>
    <row r="18" spans="1:7" s="141" customFormat="1" ht="25.5">
      <c r="A18" s="139" t="s">
        <v>56</v>
      </c>
      <c r="B18" s="15" t="s">
        <v>522</v>
      </c>
      <c r="C18" s="140"/>
      <c r="D18" s="140"/>
      <c r="E18" s="140"/>
      <c r="F18" s="140"/>
      <c r="G18" s="140"/>
    </row>
    <row r="19" spans="1:7" s="141" customFormat="1" ht="25.5">
      <c r="A19" s="142">
        <v>1</v>
      </c>
      <c r="B19" s="14" t="s">
        <v>523</v>
      </c>
      <c r="C19" s="143"/>
      <c r="D19" s="143"/>
      <c r="E19" s="143"/>
      <c r="F19" s="143"/>
      <c r="G19" s="143"/>
    </row>
    <row r="20" spans="1:7" s="141" customFormat="1" ht="25.5">
      <c r="A20" s="142">
        <v>2</v>
      </c>
      <c r="B20" s="14" t="s">
        <v>430</v>
      </c>
      <c r="C20" s="143"/>
      <c r="D20" s="143"/>
      <c r="E20" s="143"/>
      <c r="F20" s="143"/>
      <c r="G20" s="143"/>
    </row>
    <row r="21" spans="1:7" s="141" customFormat="1" ht="51">
      <c r="A21" s="139" t="s">
        <v>133</v>
      </c>
      <c r="B21" s="15" t="s">
        <v>524</v>
      </c>
      <c r="C21" s="140"/>
      <c r="D21" s="140"/>
      <c r="E21" s="140"/>
      <c r="F21" s="140"/>
      <c r="G21" s="140"/>
    </row>
    <row r="22" spans="1:7" s="141" customFormat="1" ht="25.5">
      <c r="A22" s="139" t="s">
        <v>135</v>
      </c>
      <c r="B22" s="15" t="s">
        <v>525</v>
      </c>
      <c r="C22" s="140"/>
      <c r="D22" s="140"/>
      <c r="E22" s="140"/>
      <c r="F22" s="140"/>
      <c r="G22" s="140"/>
    </row>
    <row r="23" spans="1:7" s="141" customFormat="1" ht="25.5">
      <c r="A23" s="142">
        <v>1</v>
      </c>
      <c r="B23" s="14" t="s">
        <v>434</v>
      </c>
      <c r="C23" s="143"/>
      <c r="D23" s="143"/>
      <c r="E23" s="143"/>
      <c r="F23" s="143"/>
      <c r="G23" s="143"/>
    </row>
    <row r="24" spans="1:7" ht="25.5">
      <c r="A24" s="142">
        <v>2</v>
      </c>
      <c r="B24" s="14" t="s">
        <v>435</v>
      </c>
      <c r="C24" s="143"/>
      <c r="D24" s="143"/>
      <c r="E24" s="143"/>
      <c r="F24" s="143"/>
      <c r="G24" s="143"/>
    </row>
    <row r="25" spans="1:7">
      <c r="A25" s="594" t="s">
        <v>500</v>
      </c>
      <c r="B25" s="594"/>
      <c r="C25" s="594"/>
      <c r="D25" s="594"/>
      <c r="E25" s="594"/>
      <c r="F25" s="594"/>
      <c r="G25" s="594"/>
    </row>
    <row r="27" spans="1:7" ht="12.75" customHeight="1">
      <c r="A27" s="144" t="str">
        <f>'BC TS DT nuoc ngoai'!A35</f>
        <v>Đại diện được ủy quyền của Ngân hàng giám sát</v>
      </c>
      <c r="B27" s="144"/>
      <c r="C27" s="145"/>
      <c r="D27" s="145"/>
      <c r="E27" s="145" t="str">
        <f>'BC TS DT nuoc ngoai'!E35</f>
        <v>Đại diện được ủy quyền của Công ty quản lý Quỹ</v>
      </c>
      <c r="F27" s="146"/>
      <c r="G27" s="146"/>
    </row>
    <row r="28" spans="1:7">
      <c r="A28" s="46" t="s">
        <v>176</v>
      </c>
      <c r="B28" s="46"/>
      <c r="C28" s="147"/>
      <c r="D28" s="147"/>
      <c r="E28" s="147" t="s">
        <v>177</v>
      </c>
      <c r="F28" s="147"/>
      <c r="G28" s="147"/>
    </row>
    <row r="29" spans="1:7">
      <c r="A29" s="122"/>
      <c r="B29" s="122"/>
      <c r="C29" s="145"/>
      <c r="D29" s="145"/>
      <c r="E29" s="145"/>
      <c r="F29" s="123"/>
      <c r="G29" s="123"/>
    </row>
    <row r="30" spans="1:7">
      <c r="A30" s="122"/>
      <c r="B30" s="122"/>
      <c r="C30" s="145"/>
      <c r="D30" s="145"/>
      <c r="E30" s="145"/>
      <c r="F30" s="123"/>
      <c r="G30" s="123"/>
    </row>
    <row r="31" spans="1:7">
      <c r="A31" s="122"/>
      <c r="B31" s="122"/>
      <c r="C31" s="145"/>
      <c r="D31" s="145"/>
      <c r="E31" s="145"/>
      <c r="F31" s="123"/>
      <c r="G31" s="123"/>
    </row>
    <row r="32" spans="1:7">
      <c r="A32" s="122"/>
      <c r="B32" s="122"/>
      <c r="C32" s="145"/>
      <c r="D32" s="145"/>
      <c r="E32" s="145"/>
      <c r="F32" s="123"/>
      <c r="G32" s="123"/>
    </row>
    <row r="33" spans="1:7">
      <c r="A33" s="122"/>
      <c r="B33" s="122"/>
      <c r="C33" s="145"/>
      <c r="D33" s="145"/>
      <c r="E33" s="145"/>
      <c r="F33" s="123"/>
      <c r="G33" s="123"/>
    </row>
    <row r="34" spans="1:7">
      <c r="A34" s="122"/>
      <c r="B34" s="122"/>
      <c r="C34" s="145"/>
      <c r="D34" s="145"/>
      <c r="E34" s="145"/>
      <c r="F34" s="123"/>
      <c r="G34" s="123"/>
    </row>
    <row r="35" spans="1:7">
      <c r="A35" s="122"/>
      <c r="B35" s="122"/>
      <c r="C35" s="145"/>
      <c r="D35" s="145"/>
      <c r="E35" s="145"/>
      <c r="F35" s="123"/>
      <c r="G35" s="123"/>
    </row>
    <row r="36" spans="1:7">
      <c r="A36" s="122"/>
      <c r="B36" s="122"/>
      <c r="C36" s="145"/>
      <c r="D36" s="145"/>
      <c r="E36" s="145"/>
      <c r="F36" s="123"/>
      <c r="G36" s="123"/>
    </row>
    <row r="37" spans="1:7">
      <c r="A37" s="122"/>
      <c r="B37" s="122"/>
      <c r="C37" s="145"/>
      <c r="D37" s="145"/>
      <c r="E37" s="145"/>
      <c r="F37" s="123"/>
      <c r="G37" s="123"/>
    </row>
    <row r="38" spans="1:7" ht="32.25" customHeight="1">
      <c r="A38" s="124"/>
      <c r="B38" s="124"/>
      <c r="C38" s="148"/>
      <c r="D38" s="148"/>
      <c r="E38" s="148"/>
      <c r="F38" s="149"/>
      <c r="G38" s="149"/>
    </row>
    <row r="39" spans="1:7" s="89" customFormat="1">
      <c r="A39" s="150" t="s">
        <v>515</v>
      </c>
      <c r="B39" s="48"/>
      <c r="C39" s="150"/>
      <c r="D39" s="131"/>
      <c r="E39" s="128" t="s">
        <v>501</v>
      </c>
      <c r="F39" s="48"/>
      <c r="G39" s="48"/>
    </row>
    <row r="40" spans="1:7">
      <c r="A40" s="12" t="s">
        <v>635</v>
      </c>
      <c r="B40" s="52"/>
      <c r="C40" s="76"/>
      <c r="D40" s="130"/>
      <c r="E40" s="130"/>
      <c r="F40" s="151"/>
      <c r="G40" s="151"/>
    </row>
    <row r="41" spans="1:7">
      <c r="A41" s="72" t="s">
        <v>526</v>
      </c>
      <c r="B41" s="46"/>
      <c r="C41" s="72"/>
      <c r="D41" s="72"/>
      <c r="E41" s="151"/>
      <c r="F41" s="151"/>
      <c r="G41" s="151"/>
    </row>
  </sheetData>
  <mergeCells count="19">
    <mergeCell ref="A6:B6"/>
    <mergeCell ref="C6:G6"/>
    <mergeCell ref="A1:G1"/>
    <mergeCell ref="A2:G2"/>
    <mergeCell ref="A3:G3"/>
    <mergeCell ref="A4:G4"/>
    <mergeCell ref="B5:E5"/>
    <mergeCell ref="A25:G25"/>
    <mergeCell ref="A7:B7"/>
    <mergeCell ref="C7:G7"/>
    <mergeCell ref="A8:B8"/>
    <mergeCell ref="C8:D8"/>
    <mergeCell ref="A9:B9"/>
    <mergeCell ref="C9:D9"/>
    <mergeCell ref="A12:A13"/>
    <mergeCell ref="B12:B13"/>
    <mergeCell ref="C12:D12"/>
    <mergeCell ref="E12:F12"/>
    <mergeCell ref="G12:G13"/>
  </mergeCells>
  <printOptions horizontalCentered="1"/>
  <pageMargins left="0.27" right="0.23" top="0.49" bottom="0.52" header="0.3" footer="0.3"/>
  <pageSetup scale="60" fitToHeight="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topLeftCell="C33" zoomScaleSheetLayoutView="100" workbookViewId="0">
      <selection activeCell="F37" sqref="F37:H37"/>
    </sheetView>
  </sheetViews>
  <sheetFormatPr defaultColWidth="9.140625" defaultRowHeight="12.75"/>
  <cols>
    <col min="1" max="1" width="9.140625" style="60"/>
    <col min="2" max="2" width="27.42578125" style="60" customWidth="1"/>
    <col min="3" max="3" width="12.5703125" style="60" customWidth="1"/>
    <col min="4" max="4" width="12.42578125" style="60" customWidth="1"/>
    <col min="5" max="5" width="14.7109375" style="60" customWidth="1"/>
    <col min="6" max="6" width="18.28515625" style="60" customWidth="1"/>
    <col min="7" max="7" width="24" style="60" customWidth="1"/>
    <col min="8" max="8" width="28.28515625" style="73" customWidth="1"/>
    <col min="9" max="9" width="14.85546875" style="120" bestFit="1" customWidth="1"/>
    <col min="10" max="13" width="21.140625" style="60" customWidth="1"/>
    <col min="14" max="14" width="13.42578125" style="60" bestFit="1" customWidth="1"/>
    <col min="15" max="15" width="8" style="60" bestFit="1" customWidth="1"/>
    <col min="16" max="20" width="9.140625" style="60"/>
    <col min="21" max="21" width="12" style="60" bestFit="1" customWidth="1"/>
    <col min="22" max="22" width="13.42578125" style="60" bestFit="1" customWidth="1"/>
    <col min="23" max="16384" width="9.140625" style="60"/>
  </cols>
  <sheetData>
    <row r="1" spans="1:13" ht="29.25" customHeight="1">
      <c r="A1" s="603" t="s">
        <v>544</v>
      </c>
      <c r="B1" s="603"/>
      <c r="C1" s="603"/>
      <c r="D1" s="603"/>
      <c r="E1" s="603"/>
      <c r="F1" s="603"/>
      <c r="G1" s="603"/>
      <c r="H1" s="603"/>
      <c r="I1" s="58"/>
      <c r="J1" s="59"/>
      <c r="K1" s="59"/>
      <c r="L1" s="59"/>
      <c r="M1" s="59"/>
    </row>
    <row r="2" spans="1:13" ht="43.15" customHeight="1">
      <c r="A2" s="604" t="s">
        <v>604</v>
      </c>
      <c r="B2" s="604"/>
      <c r="C2" s="604"/>
      <c r="D2" s="604"/>
      <c r="E2" s="604"/>
      <c r="F2" s="604"/>
      <c r="G2" s="604"/>
      <c r="H2" s="604"/>
      <c r="I2" s="61"/>
      <c r="J2" s="62"/>
      <c r="K2" s="62"/>
      <c r="L2" s="62"/>
      <c r="M2" s="62"/>
    </row>
    <row r="3" spans="1:13" ht="37.15" customHeight="1">
      <c r="A3" s="591" t="s">
        <v>502</v>
      </c>
      <c r="B3" s="591"/>
      <c r="C3" s="591"/>
      <c r="D3" s="591"/>
      <c r="E3" s="591"/>
      <c r="F3" s="591"/>
      <c r="G3" s="591"/>
      <c r="H3" s="591"/>
      <c r="I3" s="63"/>
      <c r="J3" s="64"/>
      <c r="K3" s="64"/>
      <c r="L3" s="64"/>
      <c r="M3" s="64"/>
    </row>
    <row r="4" spans="1:13" ht="14.25" customHeight="1">
      <c r="A4" s="592" t="str">
        <f>'ngay thang'!B12</f>
        <v>Tại ngày 31 tháng 12 năm 2023/As at 31 Dec 2023</v>
      </c>
      <c r="B4" s="593"/>
      <c r="C4" s="593"/>
      <c r="D4" s="593"/>
      <c r="E4" s="593"/>
      <c r="F4" s="593"/>
      <c r="G4" s="593"/>
      <c r="H4" s="593"/>
      <c r="I4" s="65"/>
      <c r="J4" s="17"/>
      <c r="K4" s="17"/>
      <c r="L4" s="17"/>
      <c r="M4" s="17"/>
    </row>
    <row r="5" spans="1:13" ht="13.5" customHeight="1">
      <c r="A5" s="17"/>
      <c r="B5" s="17"/>
      <c r="C5" s="17"/>
      <c r="D5" s="17"/>
      <c r="E5" s="17"/>
      <c r="F5" s="17"/>
      <c r="G5" s="17"/>
      <c r="H5" s="66"/>
      <c r="I5" s="65"/>
      <c r="J5" s="17"/>
      <c r="K5" s="17"/>
      <c r="L5" s="17"/>
      <c r="M5" s="17"/>
    </row>
    <row r="6" spans="1:13" ht="31.5" customHeight="1">
      <c r="A6" s="599" t="s">
        <v>629</v>
      </c>
      <c r="B6" s="599"/>
      <c r="C6" s="602" t="s">
        <v>474</v>
      </c>
      <c r="D6" s="602"/>
      <c r="E6" s="602"/>
      <c r="F6" s="602"/>
      <c r="G6" s="602"/>
      <c r="H6" s="602"/>
      <c r="I6" s="67"/>
      <c r="J6" s="68"/>
      <c r="K6" s="68"/>
      <c r="L6" s="68"/>
      <c r="M6" s="68"/>
    </row>
    <row r="7" spans="1:13" ht="31.5" customHeight="1">
      <c r="A7" s="599" t="s">
        <v>242</v>
      </c>
      <c r="B7" s="599"/>
      <c r="C7" s="605" t="s">
        <v>630</v>
      </c>
      <c r="D7" s="605"/>
      <c r="E7" s="605"/>
      <c r="F7" s="605"/>
      <c r="G7" s="605"/>
      <c r="H7" s="605"/>
      <c r="I7" s="69"/>
      <c r="J7" s="70"/>
      <c r="K7" s="70"/>
      <c r="L7" s="70"/>
      <c r="M7" s="70"/>
    </row>
    <row r="8" spans="1:13" ht="31.5" customHeight="1">
      <c r="A8" s="599" t="s">
        <v>631</v>
      </c>
      <c r="B8" s="599"/>
      <c r="C8" s="602" t="s">
        <v>652</v>
      </c>
      <c r="D8" s="602"/>
      <c r="E8" s="602"/>
      <c r="F8" s="602"/>
      <c r="G8" s="602"/>
      <c r="H8" s="602"/>
      <c r="I8" s="67"/>
      <c r="J8" s="68"/>
      <c r="K8" s="68"/>
      <c r="L8" s="68"/>
      <c r="M8" s="68"/>
    </row>
    <row r="9" spans="1:13" ht="24.75" customHeight="1">
      <c r="A9" s="606" t="s">
        <v>632</v>
      </c>
      <c r="B9" s="599"/>
      <c r="C9" s="602" t="str">
        <f>'BCKetQuaHoatDong DT nuoc ngoai'!C9:D9</f>
        <v>Ngày 10 tháng 01 năm 2024
10 Jan 2024</v>
      </c>
      <c r="D9" s="602"/>
      <c r="E9" s="602"/>
      <c r="F9" s="602"/>
      <c r="G9" s="602"/>
      <c r="H9" s="602"/>
      <c r="I9" s="71"/>
      <c r="J9" s="71"/>
      <c r="K9" s="71"/>
      <c r="L9" s="71"/>
      <c r="M9" s="71"/>
    </row>
    <row r="10" spans="1:13" ht="9" customHeight="1">
      <c r="A10" s="72"/>
      <c r="B10" s="72"/>
      <c r="C10" s="72"/>
      <c r="D10" s="72"/>
      <c r="E10" s="72"/>
      <c r="F10" s="72"/>
      <c r="G10" s="72"/>
      <c r="I10" s="74"/>
      <c r="J10" s="75"/>
      <c r="K10" s="75"/>
      <c r="L10" s="75"/>
      <c r="M10" s="75"/>
    </row>
    <row r="11" spans="1:13" ht="17.45" customHeight="1">
      <c r="A11" s="76" t="s">
        <v>527</v>
      </c>
      <c r="B11" s="76"/>
      <c r="C11" s="76"/>
      <c r="D11" s="76"/>
      <c r="E11" s="76"/>
      <c r="F11" s="76"/>
      <c r="G11" s="76"/>
      <c r="H11" s="77" t="s">
        <v>528</v>
      </c>
      <c r="I11" s="78"/>
      <c r="J11" s="79"/>
      <c r="K11" s="79"/>
      <c r="L11" s="79"/>
      <c r="M11" s="79"/>
    </row>
    <row r="12" spans="1:13" ht="59.25" customHeight="1">
      <c r="A12" s="595" t="s">
        <v>529</v>
      </c>
      <c r="B12" s="595" t="s">
        <v>530</v>
      </c>
      <c r="C12" s="595" t="s">
        <v>531</v>
      </c>
      <c r="D12" s="612" t="s">
        <v>532</v>
      </c>
      <c r="E12" s="613"/>
      <c r="F12" s="612" t="s">
        <v>533</v>
      </c>
      <c r="G12" s="613"/>
      <c r="H12" s="614" t="s">
        <v>534</v>
      </c>
      <c r="I12" s="80"/>
      <c r="J12" s="81"/>
      <c r="K12" s="81"/>
      <c r="L12" s="81"/>
      <c r="M12" s="81"/>
    </row>
    <row r="13" spans="1:13" ht="30" customHeight="1">
      <c r="A13" s="596"/>
      <c r="B13" s="596"/>
      <c r="C13" s="596"/>
      <c r="D13" s="40" t="s">
        <v>490</v>
      </c>
      <c r="E13" s="41" t="s">
        <v>507</v>
      </c>
      <c r="F13" s="40" t="s">
        <v>490</v>
      </c>
      <c r="G13" s="41" t="s">
        <v>507</v>
      </c>
      <c r="H13" s="615"/>
      <c r="I13" s="80"/>
      <c r="J13" s="81"/>
      <c r="K13" s="81"/>
      <c r="L13" s="81"/>
      <c r="M13" s="81"/>
    </row>
    <row r="14" spans="1:13" ht="39" customHeight="1">
      <c r="A14" s="42" t="s">
        <v>46</v>
      </c>
      <c r="B14" s="43" t="s">
        <v>535</v>
      </c>
      <c r="C14" s="42"/>
      <c r="D14" s="40"/>
      <c r="E14" s="41"/>
      <c r="F14" s="41"/>
      <c r="G14" s="41"/>
      <c r="H14" s="44"/>
      <c r="I14" s="80"/>
      <c r="J14" s="81"/>
      <c r="K14" s="81"/>
      <c r="L14" s="81"/>
      <c r="M14" s="81"/>
    </row>
    <row r="15" spans="1:13" ht="19.5" customHeight="1">
      <c r="A15" s="42">
        <v>1</v>
      </c>
      <c r="B15" s="42"/>
      <c r="C15" s="42"/>
      <c r="D15" s="40"/>
      <c r="E15" s="41"/>
      <c r="F15" s="41"/>
      <c r="G15" s="41"/>
      <c r="H15" s="44"/>
      <c r="I15" s="80"/>
      <c r="J15" s="81"/>
      <c r="K15" s="81"/>
      <c r="L15" s="81"/>
      <c r="M15" s="81"/>
    </row>
    <row r="16" spans="1:13" ht="33" customHeight="1">
      <c r="A16" s="42"/>
      <c r="B16" s="43" t="s">
        <v>449</v>
      </c>
      <c r="C16" s="42"/>
      <c r="D16" s="40"/>
      <c r="E16" s="41"/>
      <c r="F16" s="41"/>
      <c r="G16" s="41"/>
      <c r="H16" s="44"/>
      <c r="I16" s="80"/>
      <c r="J16" s="81"/>
      <c r="K16" s="81"/>
      <c r="L16" s="81"/>
      <c r="M16" s="81"/>
    </row>
    <row r="17" spans="1:14" ht="28.5" customHeight="1">
      <c r="A17" s="42" t="s">
        <v>56</v>
      </c>
      <c r="B17" s="43" t="s">
        <v>536</v>
      </c>
      <c r="C17" s="42"/>
      <c r="D17" s="40"/>
      <c r="E17" s="41"/>
      <c r="F17" s="41"/>
      <c r="G17" s="41"/>
      <c r="H17" s="44"/>
      <c r="I17" s="80"/>
      <c r="J17" s="81"/>
      <c r="K17" s="81"/>
      <c r="L17" s="81"/>
      <c r="M17" s="81"/>
    </row>
    <row r="18" spans="1:14" ht="19.5" customHeight="1">
      <c r="A18" s="42">
        <v>1</v>
      </c>
      <c r="B18" s="43"/>
      <c r="C18" s="42"/>
      <c r="D18" s="40"/>
      <c r="E18" s="41"/>
      <c r="F18" s="41"/>
      <c r="G18" s="41"/>
      <c r="H18" s="44"/>
      <c r="I18" s="80"/>
      <c r="J18" s="81"/>
      <c r="K18" s="81"/>
      <c r="L18" s="81"/>
      <c r="M18" s="81"/>
    </row>
    <row r="19" spans="1:14" ht="34.5" customHeight="1">
      <c r="A19" s="42"/>
      <c r="B19" s="43" t="s">
        <v>449</v>
      </c>
      <c r="C19" s="42"/>
      <c r="D19" s="40"/>
      <c r="E19" s="41"/>
      <c r="F19" s="41"/>
      <c r="G19" s="41"/>
      <c r="H19" s="44"/>
      <c r="I19" s="80"/>
      <c r="J19" s="81"/>
      <c r="K19" s="81"/>
      <c r="L19" s="81"/>
      <c r="M19" s="81"/>
    </row>
    <row r="20" spans="1:14" ht="30" customHeight="1">
      <c r="A20" s="82" t="s">
        <v>133</v>
      </c>
      <c r="B20" s="83" t="s">
        <v>537</v>
      </c>
      <c r="C20" s="84"/>
      <c r="D20" s="83"/>
      <c r="E20" s="85"/>
      <c r="F20" s="86"/>
      <c r="G20" s="86"/>
      <c r="H20" s="87"/>
      <c r="I20" s="45"/>
      <c r="J20" s="45"/>
      <c r="K20" s="88"/>
      <c r="L20" s="88"/>
      <c r="M20" s="88"/>
      <c r="N20" s="89"/>
    </row>
    <row r="21" spans="1:14" ht="30" customHeight="1">
      <c r="A21" s="82">
        <v>1</v>
      </c>
      <c r="B21" s="83"/>
      <c r="C21" s="84"/>
      <c r="D21" s="83"/>
      <c r="E21" s="85"/>
      <c r="F21" s="86"/>
      <c r="G21" s="86"/>
      <c r="H21" s="87"/>
      <c r="I21" s="45"/>
      <c r="J21" s="45"/>
      <c r="K21" s="88"/>
      <c r="L21" s="88"/>
      <c r="M21" s="88"/>
      <c r="N21" s="89"/>
    </row>
    <row r="22" spans="1:14" s="94" customFormat="1" ht="25.5">
      <c r="A22" s="90"/>
      <c r="B22" s="83" t="s">
        <v>449</v>
      </c>
      <c r="C22" s="84"/>
      <c r="D22" s="91"/>
      <c r="E22" s="92"/>
      <c r="F22" s="93"/>
      <c r="G22" s="93"/>
      <c r="H22" s="87"/>
    </row>
    <row r="23" spans="1:14" s="97" customFormat="1" ht="25.5">
      <c r="A23" s="82" t="s">
        <v>260</v>
      </c>
      <c r="B23" s="83" t="s">
        <v>538</v>
      </c>
      <c r="C23" s="84"/>
      <c r="D23" s="91"/>
      <c r="E23" s="92"/>
      <c r="F23" s="95"/>
      <c r="G23" s="95"/>
      <c r="H23" s="96"/>
    </row>
    <row r="24" spans="1:14" s="97" customFormat="1" ht="15">
      <c r="A24" s="82">
        <v>1</v>
      </c>
      <c r="B24" s="83"/>
      <c r="C24" s="84"/>
      <c r="D24" s="91"/>
      <c r="E24" s="92"/>
      <c r="F24" s="95"/>
      <c r="G24" s="95"/>
      <c r="H24" s="96"/>
    </row>
    <row r="25" spans="1:14" s="97" customFormat="1" ht="25.5">
      <c r="A25" s="90"/>
      <c r="B25" s="83" t="s">
        <v>449</v>
      </c>
      <c r="C25" s="98"/>
      <c r="D25" s="98"/>
      <c r="E25" s="99"/>
      <c r="F25" s="99"/>
      <c r="G25" s="99"/>
      <c r="H25" s="96"/>
    </row>
    <row r="26" spans="1:14" s="97" customFormat="1" ht="25.5">
      <c r="A26" s="82" t="s">
        <v>139</v>
      </c>
      <c r="B26" s="83" t="s">
        <v>539</v>
      </c>
      <c r="C26" s="91"/>
      <c r="D26" s="91"/>
      <c r="E26" s="92"/>
      <c r="F26" s="92"/>
      <c r="G26" s="92"/>
      <c r="H26" s="96"/>
    </row>
    <row r="27" spans="1:14" s="97" customFormat="1" ht="15">
      <c r="A27" s="82">
        <v>1</v>
      </c>
      <c r="B27" s="90"/>
      <c r="C27" s="100"/>
      <c r="D27" s="100"/>
      <c r="E27" s="101"/>
      <c r="F27" s="102"/>
      <c r="G27" s="102"/>
      <c r="H27" s="103"/>
    </row>
    <row r="28" spans="1:14" s="106" customFormat="1" ht="25.5">
      <c r="A28" s="90"/>
      <c r="B28" s="83" t="s">
        <v>449</v>
      </c>
      <c r="C28" s="104"/>
      <c r="D28" s="91"/>
      <c r="E28" s="92"/>
      <c r="F28" s="93"/>
      <c r="G28" s="93"/>
      <c r="H28" s="105"/>
    </row>
    <row r="29" spans="1:14" s="94" customFormat="1" ht="25.5">
      <c r="A29" s="82" t="s">
        <v>67</v>
      </c>
      <c r="B29" s="83" t="s">
        <v>540</v>
      </c>
      <c r="C29" s="84"/>
      <c r="D29" s="91"/>
      <c r="E29" s="92"/>
      <c r="F29" s="95"/>
      <c r="G29" s="95"/>
      <c r="H29" s="96"/>
    </row>
    <row r="30" spans="1:14" s="94" customFormat="1" ht="15">
      <c r="A30" s="82">
        <v>1</v>
      </c>
      <c r="B30" s="90"/>
      <c r="C30" s="107"/>
      <c r="D30" s="107"/>
      <c r="E30" s="108"/>
      <c r="F30" s="109"/>
      <c r="G30" s="109"/>
      <c r="H30" s="110"/>
    </row>
    <row r="31" spans="1:14" s="106" customFormat="1" ht="25.5">
      <c r="A31" s="83"/>
      <c r="B31" s="83" t="s">
        <v>449</v>
      </c>
      <c r="C31" s="91"/>
      <c r="D31" s="91"/>
      <c r="E31" s="92"/>
      <c r="F31" s="93"/>
      <c r="G31" s="93"/>
      <c r="H31" s="105"/>
    </row>
    <row r="32" spans="1:14" s="94" customFormat="1" ht="25.5">
      <c r="A32" s="82" t="s">
        <v>142</v>
      </c>
      <c r="B32" s="83" t="s">
        <v>541</v>
      </c>
      <c r="C32" s="104"/>
      <c r="D32" s="91"/>
      <c r="E32" s="92"/>
      <c r="F32" s="99"/>
      <c r="G32" s="99"/>
      <c r="H32" s="105"/>
      <c r="I32" s="111"/>
    </row>
    <row r="33" spans="1:13">
      <c r="A33" s="112"/>
      <c r="B33" s="112"/>
      <c r="C33" s="113"/>
      <c r="D33" s="114"/>
      <c r="E33" s="115"/>
      <c r="F33" s="116"/>
      <c r="G33" s="116"/>
      <c r="H33" s="117"/>
      <c r="I33" s="118"/>
      <c r="J33" s="119"/>
      <c r="K33" s="119"/>
      <c r="L33" s="119"/>
      <c r="M33" s="119"/>
    </row>
    <row r="34" spans="1:13">
      <c r="A34" s="594" t="s">
        <v>500</v>
      </c>
      <c r="B34" s="594"/>
      <c r="C34" s="594"/>
      <c r="D34" s="594"/>
      <c r="E34" s="594"/>
      <c r="F34" s="594"/>
      <c r="G34" s="594"/>
    </row>
    <row r="36" spans="1:13" ht="12.75" customHeight="1">
      <c r="A36" s="121" t="str">
        <f>'BCKetQuaHoatDong DT nuoc ngoai'!A27</f>
        <v>Đại diện được ủy quyền của Ngân hàng giám sát</v>
      </c>
      <c r="B36" s="121"/>
      <c r="C36" s="72"/>
      <c r="F36" s="610" t="str">
        <f>'BCKetQuaHoatDong DT nuoc ngoai'!E27</f>
        <v>Đại diện được ủy quyền của Công ty quản lý Quỹ</v>
      </c>
      <c r="G36" s="610"/>
      <c r="H36" s="610"/>
      <c r="I36" s="55"/>
      <c r="J36" s="55"/>
      <c r="K36" s="55"/>
      <c r="L36" s="55"/>
      <c r="M36" s="55"/>
    </row>
    <row r="37" spans="1:13">
      <c r="A37" s="46" t="s">
        <v>176</v>
      </c>
      <c r="B37" s="47"/>
      <c r="C37" s="72"/>
      <c r="F37" s="611" t="s">
        <v>177</v>
      </c>
      <c r="G37" s="611"/>
      <c r="H37" s="611"/>
      <c r="I37" s="55"/>
      <c r="J37" s="55"/>
      <c r="K37" s="55"/>
      <c r="L37" s="55"/>
      <c r="M37" s="55"/>
    </row>
    <row r="38" spans="1:13">
      <c r="A38" s="122"/>
      <c r="B38" s="122"/>
      <c r="C38" s="72"/>
      <c r="D38" s="123"/>
      <c r="E38" s="123"/>
      <c r="F38" s="123"/>
      <c r="G38" s="123"/>
      <c r="I38" s="74"/>
      <c r="J38" s="75"/>
      <c r="K38" s="75"/>
      <c r="L38" s="75"/>
      <c r="M38" s="75"/>
    </row>
    <row r="39" spans="1:13">
      <c r="A39" s="122"/>
      <c r="B39" s="122"/>
      <c r="C39" s="72"/>
      <c r="D39" s="123"/>
      <c r="E39" s="123"/>
      <c r="F39" s="123"/>
      <c r="G39" s="123"/>
      <c r="I39" s="74"/>
      <c r="J39" s="75"/>
      <c r="K39" s="75"/>
      <c r="L39" s="75"/>
      <c r="M39" s="75"/>
    </row>
    <row r="40" spans="1:13">
      <c r="A40" s="122"/>
      <c r="B40" s="122"/>
      <c r="C40" s="72"/>
      <c r="D40" s="123"/>
      <c r="E40" s="123"/>
      <c r="F40" s="123"/>
      <c r="G40" s="123"/>
      <c r="I40" s="74"/>
      <c r="J40" s="75"/>
      <c r="K40" s="75"/>
      <c r="L40" s="75"/>
      <c r="M40" s="75"/>
    </row>
    <row r="41" spans="1:13">
      <c r="A41" s="122"/>
      <c r="B41" s="122"/>
      <c r="C41" s="72"/>
      <c r="D41" s="123"/>
      <c r="E41" s="123"/>
      <c r="F41" s="123"/>
      <c r="G41" s="123"/>
      <c r="I41" s="74"/>
      <c r="J41" s="75"/>
      <c r="K41" s="75"/>
      <c r="L41" s="75"/>
      <c r="M41" s="75"/>
    </row>
    <row r="42" spans="1:13">
      <c r="A42" s="122"/>
      <c r="B42" s="122"/>
      <c r="C42" s="72"/>
      <c r="D42" s="123"/>
      <c r="E42" s="123"/>
      <c r="F42" s="123"/>
      <c r="G42" s="123"/>
      <c r="I42" s="74"/>
      <c r="J42" s="75"/>
      <c r="K42" s="75"/>
      <c r="L42" s="75"/>
      <c r="M42" s="75"/>
    </row>
    <row r="43" spans="1:13">
      <c r="A43" s="122"/>
      <c r="B43" s="122"/>
      <c r="C43" s="72"/>
      <c r="D43" s="123"/>
      <c r="E43" s="123"/>
      <c r="F43" s="123"/>
      <c r="G43" s="123"/>
      <c r="I43" s="74"/>
      <c r="J43" s="75"/>
      <c r="K43" s="75"/>
      <c r="L43" s="75"/>
      <c r="M43" s="75"/>
    </row>
    <row r="44" spans="1:13">
      <c r="A44" s="122"/>
      <c r="B44" s="122"/>
      <c r="C44" s="72"/>
      <c r="D44" s="123"/>
      <c r="E44" s="123"/>
      <c r="F44" s="123"/>
      <c r="G44" s="123"/>
      <c r="I44" s="74"/>
      <c r="J44" s="75"/>
      <c r="K44" s="75"/>
      <c r="L44" s="75"/>
      <c r="M44" s="75"/>
    </row>
    <row r="45" spans="1:13">
      <c r="A45" s="122"/>
      <c r="B45" s="122"/>
      <c r="C45" s="72"/>
      <c r="D45" s="123"/>
      <c r="E45" s="123"/>
      <c r="F45" s="123"/>
      <c r="G45" s="123"/>
      <c r="I45" s="74"/>
      <c r="J45" s="75"/>
      <c r="K45" s="75"/>
      <c r="L45" s="75"/>
      <c r="M45" s="75"/>
    </row>
    <row r="46" spans="1:13">
      <c r="A46" s="122"/>
      <c r="B46" s="122"/>
      <c r="C46" s="72"/>
      <c r="D46" s="123"/>
      <c r="E46" s="123"/>
      <c r="F46" s="123"/>
      <c r="G46" s="123"/>
      <c r="I46" s="74"/>
      <c r="J46" s="75"/>
      <c r="K46" s="75"/>
      <c r="L46" s="75"/>
      <c r="M46" s="75"/>
    </row>
    <row r="47" spans="1:13">
      <c r="A47" s="122"/>
      <c r="B47" s="122"/>
      <c r="C47" s="72"/>
      <c r="D47" s="123"/>
      <c r="E47" s="123"/>
      <c r="F47" s="123"/>
      <c r="G47" s="123"/>
      <c r="I47" s="74"/>
      <c r="J47" s="75"/>
      <c r="K47" s="75"/>
      <c r="L47" s="75"/>
      <c r="M47" s="75"/>
    </row>
    <row r="48" spans="1:13">
      <c r="A48" s="124"/>
      <c r="B48" s="124"/>
      <c r="C48" s="125"/>
      <c r="D48" s="123"/>
      <c r="E48" s="123"/>
      <c r="F48" s="123"/>
      <c r="G48" s="123"/>
      <c r="H48" s="126"/>
      <c r="I48" s="74"/>
      <c r="J48" s="75"/>
      <c r="K48" s="75"/>
      <c r="L48" s="75"/>
      <c r="M48" s="75"/>
    </row>
    <row r="49" spans="1:13">
      <c r="A49" s="48" t="s">
        <v>515</v>
      </c>
      <c r="B49" s="48"/>
      <c r="C49" s="127"/>
      <c r="D49" s="49"/>
      <c r="E49" s="50"/>
      <c r="F49" s="128" t="s">
        <v>542</v>
      </c>
      <c r="G49" s="129"/>
      <c r="H49" s="49"/>
      <c r="I49" s="51"/>
      <c r="J49" s="50"/>
      <c r="K49" s="50"/>
      <c r="L49" s="50"/>
      <c r="M49" s="50"/>
    </row>
    <row r="50" spans="1:13">
      <c r="A50" s="52" t="s">
        <v>635</v>
      </c>
      <c r="B50" s="52"/>
      <c r="C50" s="125"/>
      <c r="D50" s="53"/>
      <c r="E50" s="54"/>
      <c r="F50" s="130"/>
      <c r="G50" s="130"/>
      <c r="H50" s="54"/>
      <c r="I50" s="55"/>
      <c r="J50" s="54"/>
      <c r="K50" s="54"/>
      <c r="L50" s="54"/>
      <c r="M50" s="54"/>
    </row>
    <row r="51" spans="1:13">
      <c r="A51" s="46" t="s">
        <v>238</v>
      </c>
      <c r="B51" s="46"/>
      <c r="C51" s="72"/>
      <c r="D51" s="56"/>
      <c r="E51" s="56"/>
      <c r="F51" s="57"/>
      <c r="G51" s="57"/>
      <c r="H51" s="54"/>
      <c r="I51" s="55"/>
      <c r="J51" s="54"/>
      <c r="K51" s="54"/>
      <c r="L51" s="54"/>
      <c r="M51" s="54"/>
    </row>
  </sheetData>
  <mergeCells count="21">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A12:A13"/>
    <mergeCell ref="B12:B13"/>
    <mergeCell ref="C12:C13"/>
    <mergeCell ref="D12:E12"/>
    <mergeCell ref="F12:G12"/>
    <mergeCell ref="H12:H13"/>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topLeftCell="A7" zoomScale="115" zoomScaleNormal="115" workbookViewId="0">
      <selection activeCell="C5" sqref="C5"/>
    </sheetView>
  </sheetViews>
  <sheetFormatPr defaultColWidth="9.140625" defaultRowHeight="15"/>
  <cols>
    <col min="1" max="1" width="7.85546875" style="205" customWidth="1"/>
    <col min="2" max="2" width="15.7109375" style="205" customWidth="1"/>
    <col min="3" max="3" width="33.85546875" style="205" customWidth="1"/>
    <col min="4" max="4" width="32" style="205" customWidth="1"/>
    <col min="5" max="9" width="9.140625" style="205"/>
    <col min="10" max="14" width="9.140625" style="224"/>
    <col min="15" max="16384" width="9.140625" style="205"/>
  </cols>
  <sheetData>
    <row r="2" spans="1:12" ht="18.75">
      <c r="B2" s="206" t="s">
        <v>590</v>
      </c>
    </row>
    <row r="3" spans="1:12" ht="19.5">
      <c r="B3" s="207" t="s">
        <v>580</v>
      </c>
    </row>
    <row r="4" spans="1:12" ht="18.75">
      <c r="B4" s="208"/>
      <c r="C4" s="209" t="s">
        <v>581</v>
      </c>
      <c r="D4" s="528" t="s">
        <v>587</v>
      </c>
    </row>
    <row r="5" spans="1:12" ht="18.75">
      <c r="B5" s="208"/>
      <c r="C5" s="210" t="s">
        <v>583</v>
      </c>
      <c r="D5" s="529" t="s">
        <v>699</v>
      </c>
    </row>
    <row r="6" spans="1:12" ht="18.75">
      <c r="B6" s="208"/>
      <c r="C6" s="209" t="s">
        <v>584</v>
      </c>
      <c r="D6" s="530">
        <v>4</v>
      </c>
      <c r="J6" s="224" t="s">
        <v>582</v>
      </c>
    </row>
    <row r="7" spans="1:12" ht="18.75">
      <c r="B7" s="208"/>
      <c r="C7" s="210" t="s">
        <v>585</v>
      </c>
      <c r="D7" s="531"/>
    </row>
    <row r="8" spans="1:12" ht="18.75">
      <c r="B8" s="208"/>
      <c r="C8" s="209" t="s">
        <v>586</v>
      </c>
      <c r="D8" s="528">
        <v>2023</v>
      </c>
      <c r="J8" s="224" t="s">
        <v>587</v>
      </c>
    </row>
    <row r="9" spans="1:12" ht="18.75">
      <c r="B9" s="208"/>
      <c r="C9" s="211" t="s">
        <v>588</v>
      </c>
      <c r="D9" s="212">
        <v>2023</v>
      </c>
      <c r="J9" s="224" t="s">
        <v>589</v>
      </c>
    </row>
    <row r="10" spans="1:12" ht="18.75">
      <c r="B10" s="208"/>
      <c r="C10" s="211"/>
      <c r="D10" s="212"/>
    </row>
    <row r="11" spans="1:12" ht="34.5" customHeight="1">
      <c r="A11" s="535" t="s">
        <v>245</v>
      </c>
      <c r="B11" s="535"/>
      <c r="C11" s="535" t="s">
        <v>650</v>
      </c>
      <c r="D11" s="535"/>
      <c r="E11" s="535"/>
      <c r="F11" s="535"/>
    </row>
    <row r="12" spans="1:12" ht="26.25" customHeight="1">
      <c r="A12" s="535" t="s">
        <v>243</v>
      </c>
      <c r="B12" s="535"/>
      <c r="C12" s="535" t="s">
        <v>651</v>
      </c>
      <c r="D12" s="535"/>
      <c r="E12" s="535"/>
      <c r="F12" s="535"/>
    </row>
    <row r="13" spans="1:12" ht="48" customHeight="1">
      <c r="A13" s="533" t="s">
        <v>242</v>
      </c>
      <c r="B13" s="533"/>
      <c r="C13" s="533" t="s">
        <v>244</v>
      </c>
      <c r="D13" s="533"/>
      <c r="E13" s="533"/>
      <c r="F13" s="533"/>
      <c r="J13" s="224">
        <v>1</v>
      </c>
      <c r="K13" s="224" t="s">
        <v>46</v>
      </c>
    </row>
    <row r="14" spans="1:12" ht="34.5" customHeight="1">
      <c r="A14" s="533" t="s">
        <v>246</v>
      </c>
      <c r="B14" s="533"/>
      <c r="C14" s="534">
        <v>45301</v>
      </c>
      <c r="D14" s="534"/>
      <c r="E14" s="534"/>
      <c r="F14" s="534"/>
    </row>
    <row r="15" spans="1:12">
      <c r="B15" s="213"/>
      <c r="J15" s="224">
        <v>4</v>
      </c>
      <c r="K15" s="224" t="s">
        <v>135</v>
      </c>
    </row>
    <row r="16" spans="1:12">
      <c r="D16" s="213" t="s">
        <v>591</v>
      </c>
      <c r="J16" s="224">
        <v>5</v>
      </c>
      <c r="K16" s="225"/>
      <c r="L16" s="225"/>
    </row>
    <row r="17" spans="2:12">
      <c r="D17" s="213" t="s">
        <v>592</v>
      </c>
      <c r="K17" s="225"/>
      <c r="L17" s="225"/>
    </row>
    <row r="18" spans="2:12">
      <c r="B18" s="214" t="s">
        <v>638</v>
      </c>
      <c r="C18" s="214" t="s">
        <v>639</v>
      </c>
      <c r="D18" s="214" t="s">
        <v>640</v>
      </c>
      <c r="J18" s="224">
        <v>6</v>
      </c>
      <c r="K18" s="225"/>
      <c r="L18" s="225"/>
    </row>
    <row r="19" spans="2:12" ht="30">
      <c r="B19" s="215">
        <v>1</v>
      </c>
      <c r="C19" s="216" t="s">
        <v>641</v>
      </c>
      <c r="D19" s="217" t="s">
        <v>598</v>
      </c>
      <c r="K19" s="225"/>
      <c r="L19" s="225"/>
    </row>
    <row r="20" spans="2:12" ht="30">
      <c r="B20" s="215">
        <v>2</v>
      </c>
      <c r="C20" s="216" t="s">
        <v>642</v>
      </c>
      <c r="D20" s="217" t="s">
        <v>599</v>
      </c>
      <c r="K20" s="225"/>
      <c r="L20" s="225"/>
    </row>
    <row r="21" spans="2:12" ht="54.75" customHeight="1">
      <c r="B21" s="215" t="s">
        <v>78</v>
      </c>
      <c r="C21" s="216" t="s">
        <v>602</v>
      </c>
      <c r="D21" s="217"/>
      <c r="K21" s="225"/>
      <c r="L21" s="225"/>
    </row>
    <row r="22" spans="2:12" ht="30">
      <c r="B22" s="215">
        <v>3</v>
      </c>
      <c r="C22" s="218" t="s">
        <v>643</v>
      </c>
      <c r="D22" s="217" t="s">
        <v>594</v>
      </c>
      <c r="J22" s="224">
        <v>7</v>
      </c>
      <c r="K22" s="225"/>
      <c r="L22" s="225"/>
    </row>
    <row r="23" spans="2:12" ht="30">
      <c r="B23" s="215">
        <v>4</v>
      </c>
      <c r="C23" s="218" t="s">
        <v>644</v>
      </c>
      <c r="D23" s="217" t="s">
        <v>593</v>
      </c>
      <c r="J23" s="224">
        <v>8</v>
      </c>
      <c r="K23" s="225"/>
      <c r="L23" s="225"/>
    </row>
    <row r="24" spans="2:12" ht="30">
      <c r="B24" s="215">
        <v>5</v>
      </c>
      <c r="C24" s="218" t="s">
        <v>645</v>
      </c>
      <c r="D24" s="217" t="s">
        <v>595</v>
      </c>
      <c r="J24" s="224">
        <v>9</v>
      </c>
      <c r="K24" s="225"/>
      <c r="L24" s="225"/>
    </row>
    <row r="25" spans="2:12" ht="75">
      <c r="B25" s="215">
        <v>6</v>
      </c>
      <c r="C25" s="218" t="s">
        <v>646</v>
      </c>
      <c r="D25" s="217" t="s">
        <v>596</v>
      </c>
      <c r="J25" s="224">
        <v>10</v>
      </c>
      <c r="K25" s="225"/>
      <c r="L25" s="225"/>
    </row>
    <row r="26" spans="2:12" ht="30">
      <c r="B26" s="215">
        <v>7</v>
      </c>
      <c r="C26" s="218" t="s">
        <v>647</v>
      </c>
      <c r="D26" s="217" t="s">
        <v>597</v>
      </c>
      <c r="J26" s="224">
        <v>11</v>
      </c>
      <c r="K26" s="225"/>
      <c r="L26" s="225"/>
    </row>
    <row r="27" spans="2:12" ht="75">
      <c r="B27" s="215">
        <v>8</v>
      </c>
      <c r="C27" s="218" t="s">
        <v>646</v>
      </c>
      <c r="D27" s="217" t="s">
        <v>596</v>
      </c>
    </row>
    <row r="28" spans="2:12" ht="87" customHeight="1">
      <c r="B28" s="215" t="s">
        <v>86</v>
      </c>
      <c r="C28" s="216" t="s">
        <v>600</v>
      </c>
      <c r="D28" s="219" t="s">
        <v>601</v>
      </c>
    </row>
    <row r="31" spans="2:12" ht="28.5" customHeight="1">
      <c r="B31" s="220"/>
      <c r="D31" s="220"/>
    </row>
    <row r="32" spans="2:12">
      <c r="B32" s="221"/>
      <c r="D32" s="221"/>
    </row>
    <row r="33" spans="2:4">
      <c r="B33" s="222"/>
      <c r="D33" s="222"/>
    </row>
    <row r="34" spans="2:4">
      <c r="B34" s="222"/>
      <c r="D34" s="222"/>
    </row>
    <row r="35" spans="2:4">
      <c r="B35" s="223"/>
      <c r="D35" s="213"/>
    </row>
    <row r="36" spans="2:4">
      <c r="B36" s="223"/>
      <c r="D36" s="223"/>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6"/>
  <sheetViews>
    <sheetView view="pageBreakPreview" zoomScale="115" zoomScaleNormal="100" zoomScaleSheetLayoutView="115" workbookViewId="0">
      <selection activeCell="A65" sqref="A65"/>
    </sheetView>
  </sheetViews>
  <sheetFormatPr defaultColWidth="9.140625" defaultRowHeight="12.75"/>
  <cols>
    <col min="1" max="1" width="56" style="448" customWidth="1"/>
    <col min="2" max="2" width="10.28515625" style="512" customWidth="1"/>
    <col min="3" max="3" width="13.42578125" style="448" customWidth="1"/>
    <col min="4" max="4" width="21.85546875" style="448" customWidth="1"/>
    <col min="5" max="5" width="19.140625" style="448" customWidth="1"/>
    <col min="6" max="6" width="24.5703125" style="447" customWidth="1"/>
    <col min="7" max="7" width="17.7109375" style="448" bestFit="1" customWidth="1"/>
    <col min="8" max="8" width="16" style="448" bestFit="1" customWidth="1"/>
    <col min="9" max="9" width="14.42578125" style="448" bestFit="1" customWidth="1"/>
    <col min="10" max="10" width="13.5703125" style="448" bestFit="1" customWidth="1"/>
    <col min="11" max="16384" width="9.140625" style="448"/>
  </cols>
  <sheetData>
    <row r="1" spans="1:10" ht="27" customHeight="1">
      <c r="A1" s="537" t="s">
        <v>234</v>
      </c>
      <c r="B1" s="537"/>
      <c r="C1" s="537"/>
      <c r="D1" s="537"/>
      <c r="E1" s="537"/>
    </row>
    <row r="2" spans="1:10" ht="35.25" customHeight="1">
      <c r="A2" s="538" t="s">
        <v>171</v>
      </c>
      <c r="B2" s="538"/>
      <c r="C2" s="538"/>
      <c r="D2" s="538"/>
      <c r="E2" s="538"/>
    </row>
    <row r="3" spans="1:10">
      <c r="A3" s="539" t="s">
        <v>657</v>
      </c>
      <c r="B3" s="539"/>
      <c r="C3" s="539"/>
      <c r="D3" s="539"/>
      <c r="E3" s="539"/>
    </row>
    <row r="4" spans="1:10" ht="19.5" customHeight="1">
      <c r="A4" s="539"/>
      <c r="B4" s="539"/>
      <c r="C4" s="539"/>
      <c r="D4" s="539"/>
      <c r="E4" s="539"/>
    </row>
    <row r="5" spans="1:10">
      <c r="A5" s="540" t="str">
        <f>'ngay thang'!B10</f>
        <v>Quý 4 năm 2023/Quarter IV 2023</v>
      </c>
      <c r="B5" s="540"/>
      <c r="C5" s="540"/>
      <c r="D5" s="540"/>
      <c r="E5" s="540"/>
    </row>
    <row r="6" spans="1:10">
      <c r="A6" s="449"/>
      <c r="B6" s="449"/>
      <c r="C6" s="449"/>
      <c r="D6" s="449"/>
      <c r="E6" s="449"/>
    </row>
    <row r="7" spans="1:10" ht="25.5">
      <c r="A7" s="450" t="s">
        <v>243</v>
      </c>
      <c r="B7" s="541" t="s">
        <v>474</v>
      </c>
      <c r="C7" s="541"/>
      <c r="D7" s="541"/>
      <c r="E7" s="541"/>
    </row>
    <row r="8" spans="1:10" ht="25.5">
      <c r="A8" s="451" t="s">
        <v>242</v>
      </c>
      <c r="B8" s="536" t="s">
        <v>244</v>
      </c>
      <c r="C8" s="536"/>
      <c r="D8" s="536"/>
      <c r="E8" s="536"/>
    </row>
    <row r="9" spans="1:10" ht="25.5" customHeight="1">
      <c r="A9" s="450" t="s">
        <v>245</v>
      </c>
      <c r="B9" s="544" t="s">
        <v>650</v>
      </c>
      <c r="C9" s="544"/>
      <c r="D9" s="544"/>
      <c r="E9" s="544"/>
    </row>
    <row r="10" spans="1:10" ht="25.5">
      <c r="A10" s="451" t="s">
        <v>246</v>
      </c>
      <c r="B10" s="536" t="str">
        <f>'ngay thang'!B14</f>
        <v>Ngày 10 tháng 01 năm 2024
10 Jan 2024</v>
      </c>
      <c r="C10" s="536"/>
      <c r="D10" s="536"/>
      <c r="E10" s="536"/>
    </row>
    <row r="12" spans="1:10" s="455" customFormat="1" ht="30" customHeight="1">
      <c r="A12" s="452" t="s">
        <v>173</v>
      </c>
      <c r="B12" s="452" t="s">
        <v>174</v>
      </c>
      <c r="C12" s="452" t="s">
        <v>175</v>
      </c>
      <c r="D12" s="453" t="s">
        <v>697</v>
      </c>
      <c r="E12" s="453" t="s">
        <v>698</v>
      </c>
      <c r="F12" s="454"/>
    </row>
    <row r="13" spans="1:10" s="455" customFormat="1" ht="23.25" customHeight="1">
      <c r="A13" s="456" t="s">
        <v>658</v>
      </c>
      <c r="B13" s="457" t="s">
        <v>46</v>
      </c>
      <c r="C13" s="457"/>
      <c r="D13" s="458"/>
      <c r="E13" s="458"/>
      <c r="F13" s="454"/>
    </row>
    <row r="14" spans="1:10" s="455" customFormat="1" ht="23.25" customHeight="1">
      <c r="A14" s="456" t="s">
        <v>659</v>
      </c>
      <c r="B14" s="459">
        <v>1</v>
      </c>
      <c r="C14" s="460"/>
      <c r="D14" s="461">
        <v>2504386550</v>
      </c>
      <c r="E14" s="461">
        <v>2299028773</v>
      </c>
      <c r="F14" s="462"/>
      <c r="G14" s="462"/>
      <c r="H14" s="463"/>
      <c r="I14" s="463"/>
      <c r="J14" s="463"/>
    </row>
    <row r="15" spans="1:10" s="455" customFormat="1" ht="31.5">
      <c r="A15" s="456" t="s">
        <v>660</v>
      </c>
      <c r="B15" s="459">
        <v>2</v>
      </c>
      <c r="C15" s="460"/>
      <c r="D15" s="461">
        <v>-5446322358</v>
      </c>
      <c r="E15" s="461">
        <v>1885831236</v>
      </c>
      <c r="F15" s="462"/>
      <c r="G15" s="462"/>
      <c r="H15" s="463"/>
      <c r="I15" s="463"/>
      <c r="J15" s="463"/>
    </row>
    <row r="16" spans="1:10" s="455" customFormat="1" ht="36" customHeight="1">
      <c r="A16" s="464" t="s">
        <v>661</v>
      </c>
      <c r="B16" s="465">
        <v>3</v>
      </c>
      <c r="C16" s="457"/>
      <c r="D16" s="466">
        <v>-5411863356</v>
      </c>
      <c r="E16" s="466">
        <v>1872807920</v>
      </c>
      <c r="F16" s="462"/>
      <c r="G16" s="462"/>
      <c r="H16" s="463"/>
      <c r="I16" s="463"/>
      <c r="J16" s="463"/>
    </row>
    <row r="17" spans="1:10" s="455" customFormat="1" ht="24.75" customHeight="1">
      <c r="A17" s="464" t="s">
        <v>662</v>
      </c>
      <c r="B17" s="465">
        <v>4</v>
      </c>
      <c r="C17" s="457"/>
      <c r="D17" s="466">
        <v>-34459002</v>
      </c>
      <c r="E17" s="466">
        <v>13023316</v>
      </c>
      <c r="F17" s="462"/>
      <c r="G17" s="462"/>
      <c r="H17" s="463"/>
      <c r="I17" s="463"/>
      <c r="J17" s="463"/>
    </row>
    <row r="18" spans="1:10" s="455" customFormat="1" ht="23.25" customHeight="1">
      <c r="A18" s="456" t="s">
        <v>663</v>
      </c>
      <c r="B18" s="459">
        <v>5</v>
      </c>
      <c r="C18" s="460"/>
      <c r="D18" s="461">
        <f>D14+D15</f>
        <v>-2941935808</v>
      </c>
      <c r="E18" s="461">
        <f>E14+E15</f>
        <v>4184860009</v>
      </c>
      <c r="F18" s="462"/>
      <c r="G18" s="462"/>
      <c r="H18" s="463"/>
      <c r="I18" s="463"/>
      <c r="J18" s="463"/>
    </row>
    <row r="19" spans="1:10" s="455" customFormat="1" ht="23.25" customHeight="1">
      <c r="A19" s="464" t="s">
        <v>664</v>
      </c>
      <c r="B19" s="459">
        <v>20</v>
      </c>
      <c r="C19" s="460"/>
      <c r="D19" s="466">
        <v>-25247295831</v>
      </c>
      <c r="E19" s="466">
        <v>13751572267</v>
      </c>
      <c r="F19" s="462"/>
      <c r="G19" s="462"/>
      <c r="H19" s="463"/>
      <c r="I19" s="463"/>
      <c r="J19" s="463"/>
    </row>
    <row r="20" spans="1:10" s="455" customFormat="1" ht="23.25" customHeight="1">
      <c r="A20" s="467" t="s">
        <v>665</v>
      </c>
      <c r="B20" s="468">
        <v>6</v>
      </c>
      <c r="C20" s="469"/>
      <c r="D20" s="466">
        <v>1625624000</v>
      </c>
      <c r="E20" s="466">
        <v>4064814000</v>
      </c>
      <c r="F20" s="462"/>
      <c r="G20" s="462"/>
      <c r="H20" s="463"/>
      <c r="I20" s="463"/>
      <c r="J20" s="463"/>
    </row>
    <row r="21" spans="1:10" s="455" customFormat="1" ht="23.25" customHeight="1">
      <c r="A21" s="467" t="s">
        <v>666</v>
      </c>
      <c r="B21" s="468">
        <v>7</v>
      </c>
      <c r="C21" s="469"/>
      <c r="D21" s="466">
        <v>126750000</v>
      </c>
      <c r="E21" s="466">
        <v>-88650000</v>
      </c>
      <c r="F21" s="462"/>
      <c r="G21" s="462"/>
      <c r="H21" s="463"/>
      <c r="I21" s="463"/>
      <c r="J21" s="463"/>
    </row>
    <row r="22" spans="1:10" s="455" customFormat="1" ht="23.25" customHeight="1">
      <c r="A22" s="467" t="s">
        <v>667</v>
      </c>
      <c r="B22" s="468">
        <v>8</v>
      </c>
      <c r="C22" s="469"/>
      <c r="D22" s="466"/>
      <c r="E22" s="466"/>
      <c r="F22" s="462"/>
      <c r="G22" s="462"/>
      <c r="H22" s="463"/>
      <c r="I22" s="463"/>
      <c r="J22" s="463"/>
    </row>
    <row r="23" spans="1:10" s="455" customFormat="1" ht="23.25" customHeight="1">
      <c r="A23" s="467" t="s">
        <v>668</v>
      </c>
      <c r="B23" s="468">
        <v>9</v>
      </c>
      <c r="C23" s="469"/>
      <c r="D23" s="466"/>
      <c r="E23" s="466"/>
      <c r="F23" s="462"/>
      <c r="G23" s="462"/>
      <c r="H23" s="463"/>
      <c r="I23" s="463"/>
      <c r="J23" s="463"/>
    </row>
    <row r="24" spans="1:10" s="455" customFormat="1" ht="23.25" customHeight="1">
      <c r="A24" s="467" t="s">
        <v>669</v>
      </c>
      <c r="B24" s="468">
        <v>10</v>
      </c>
      <c r="C24" s="469"/>
      <c r="D24" s="466">
        <v>-1405245000</v>
      </c>
      <c r="E24" s="466">
        <v>-2031200000</v>
      </c>
      <c r="F24" s="462"/>
      <c r="G24" s="462"/>
      <c r="H24" s="463"/>
      <c r="I24" s="463"/>
      <c r="J24" s="463"/>
    </row>
    <row r="25" spans="1:10" s="455" customFormat="1" ht="23.25" customHeight="1">
      <c r="A25" s="467" t="s">
        <v>670</v>
      </c>
      <c r="B25" s="468">
        <v>11</v>
      </c>
      <c r="C25" s="469"/>
      <c r="D25" s="466">
        <v>-5339703</v>
      </c>
      <c r="E25" s="466">
        <v>9044462</v>
      </c>
      <c r="F25" s="462"/>
      <c r="G25" s="462"/>
      <c r="H25" s="463"/>
      <c r="I25" s="463"/>
      <c r="J25" s="463"/>
    </row>
    <row r="26" spans="1:10" s="455" customFormat="1" ht="23.25" customHeight="1">
      <c r="A26" s="467" t="s">
        <v>671</v>
      </c>
      <c r="B26" s="468">
        <v>12</v>
      </c>
      <c r="C26" s="469"/>
      <c r="D26" s="466"/>
      <c r="E26" s="466"/>
      <c r="F26" s="462"/>
      <c r="G26" s="462"/>
      <c r="H26" s="463"/>
      <c r="I26" s="463"/>
      <c r="J26" s="463"/>
    </row>
    <row r="27" spans="1:10" s="455" customFormat="1" ht="23.25" customHeight="1">
      <c r="A27" s="467" t="s">
        <v>672</v>
      </c>
      <c r="B27" s="468">
        <v>13</v>
      </c>
      <c r="C27" s="469"/>
      <c r="D27" s="466">
        <v>-280045</v>
      </c>
      <c r="E27" s="466">
        <v>914989</v>
      </c>
      <c r="F27" s="462"/>
      <c r="G27" s="462"/>
      <c r="H27" s="463"/>
      <c r="I27" s="463"/>
      <c r="J27" s="463"/>
    </row>
    <row r="28" spans="1:10" s="455" customFormat="1" ht="23.25" customHeight="1">
      <c r="A28" s="467" t="s">
        <v>673</v>
      </c>
      <c r="B28" s="468">
        <v>14</v>
      </c>
      <c r="C28" s="469"/>
      <c r="D28" s="466">
        <v>12573500</v>
      </c>
      <c r="E28" s="466">
        <v>-17944000</v>
      </c>
      <c r="F28" s="462"/>
      <c r="G28" s="462"/>
      <c r="H28" s="463"/>
      <c r="I28" s="463"/>
      <c r="J28" s="463"/>
    </row>
    <row r="29" spans="1:10" s="455" customFormat="1" ht="23.25" customHeight="1">
      <c r="A29" s="467" t="s">
        <v>674</v>
      </c>
      <c r="B29" s="468">
        <v>15</v>
      </c>
      <c r="C29" s="469"/>
      <c r="D29" s="466">
        <v>-24851063</v>
      </c>
      <c r="E29" s="466">
        <v>24851063</v>
      </c>
      <c r="F29" s="462"/>
      <c r="G29" s="462"/>
      <c r="H29" s="463"/>
      <c r="I29" s="463"/>
      <c r="J29" s="463"/>
    </row>
    <row r="30" spans="1:10" s="455" customFormat="1" ht="23.25" customHeight="1">
      <c r="A30" s="467" t="s">
        <v>675</v>
      </c>
      <c r="B30" s="468">
        <v>16</v>
      </c>
      <c r="C30" s="469"/>
      <c r="D30" s="470"/>
      <c r="E30" s="466"/>
      <c r="F30" s="462"/>
      <c r="G30" s="462"/>
      <c r="H30" s="463"/>
      <c r="I30" s="463"/>
      <c r="J30" s="463"/>
    </row>
    <row r="31" spans="1:10" s="455" customFormat="1" ht="23.25" customHeight="1">
      <c r="A31" s="467" t="s">
        <v>676</v>
      </c>
      <c r="B31" s="468">
        <v>17</v>
      </c>
      <c r="C31" s="469"/>
      <c r="D31" s="466">
        <v>804451</v>
      </c>
      <c r="E31" s="466">
        <v>11907670</v>
      </c>
      <c r="F31" s="462"/>
      <c r="G31" s="462"/>
      <c r="H31" s="463"/>
      <c r="I31" s="463"/>
      <c r="J31" s="463"/>
    </row>
    <row r="32" spans="1:10" s="455" customFormat="1" ht="23.25" customHeight="1">
      <c r="A32" s="467" t="s">
        <v>677</v>
      </c>
      <c r="B32" s="468">
        <v>18</v>
      </c>
      <c r="C32" s="469"/>
      <c r="D32" s="466"/>
      <c r="E32" s="471"/>
      <c r="F32" s="462"/>
      <c r="G32" s="462"/>
      <c r="H32" s="463"/>
      <c r="I32" s="463"/>
      <c r="J32" s="463"/>
    </row>
    <row r="33" spans="1:10" s="455" customFormat="1" ht="23.25" customHeight="1">
      <c r="A33" s="472" t="s">
        <v>678</v>
      </c>
      <c r="B33" s="473">
        <v>19</v>
      </c>
      <c r="C33" s="474"/>
      <c r="D33" s="461">
        <f>SUM(D18:D31)</f>
        <v>-27859195499</v>
      </c>
      <c r="E33" s="461">
        <v>19910170460</v>
      </c>
      <c r="F33" s="462"/>
      <c r="G33" s="462"/>
      <c r="H33" s="463"/>
      <c r="I33" s="463"/>
      <c r="J33" s="463"/>
    </row>
    <row r="34" spans="1:10" s="455" customFormat="1" ht="23.25" customHeight="1">
      <c r="A34" s="456" t="s">
        <v>679</v>
      </c>
      <c r="B34" s="475" t="s">
        <v>56</v>
      </c>
      <c r="C34" s="457"/>
      <c r="D34" s="466"/>
      <c r="E34" s="466"/>
      <c r="F34" s="462"/>
      <c r="G34" s="462"/>
      <c r="H34" s="463"/>
      <c r="I34" s="463"/>
      <c r="J34" s="463"/>
    </row>
    <row r="35" spans="1:10" s="455" customFormat="1" ht="23.25" customHeight="1">
      <c r="A35" s="464" t="s">
        <v>680</v>
      </c>
      <c r="B35" s="465">
        <v>31</v>
      </c>
      <c r="C35" s="457"/>
      <c r="D35" s="466">
        <v>4528831524</v>
      </c>
      <c r="E35" s="466">
        <v>7071968385</v>
      </c>
      <c r="F35" s="462"/>
      <c r="G35" s="462"/>
      <c r="H35" s="463"/>
      <c r="I35" s="463"/>
      <c r="J35" s="463"/>
    </row>
    <row r="36" spans="1:10" s="455" customFormat="1" ht="23.25" customHeight="1">
      <c r="A36" s="464" t="s">
        <v>681</v>
      </c>
      <c r="B36" s="465">
        <v>32</v>
      </c>
      <c r="C36" s="457"/>
      <c r="D36" s="466">
        <v>1125471464</v>
      </c>
      <c r="E36" s="476">
        <v>1573801899</v>
      </c>
      <c r="F36" s="462"/>
      <c r="G36" s="462"/>
      <c r="H36" s="463"/>
      <c r="I36" s="463"/>
      <c r="J36" s="463"/>
    </row>
    <row r="37" spans="1:10" s="455" customFormat="1" ht="23.25" customHeight="1">
      <c r="A37" s="464" t="s">
        <v>682</v>
      </c>
      <c r="B37" s="465">
        <v>33</v>
      </c>
      <c r="C37" s="457"/>
      <c r="D37" s="466"/>
      <c r="E37" s="476"/>
      <c r="F37" s="462"/>
      <c r="G37" s="462"/>
      <c r="H37" s="463"/>
      <c r="I37" s="463"/>
      <c r="J37" s="463"/>
    </row>
    <row r="38" spans="1:10" s="455" customFormat="1" ht="23.25" customHeight="1">
      <c r="A38" s="464" t="s">
        <v>683</v>
      </c>
      <c r="B38" s="465">
        <v>34</v>
      </c>
      <c r="C38" s="457"/>
      <c r="D38" s="466"/>
      <c r="E38" s="476"/>
      <c r="F38" s="462"/>
      <c r="G38" s="462"/>
      <c r="H38" s="463"/>
      <c r="I38" s="463"/>
      <c r="J38" s="463"/>
    </row>
    <row r="39" spans="1:10" s="455" customFormat="1" ht="23.25" customHeight="1">
      <c r="A39" s="467" t="s">
        <v>684</v>
      </c>
      <c r="B39" s="468">
        <v>35</v>
      </c>
      <c r="C39" s="469"/>
      <c r="D39" s="466"/>
      <c r="E39" s="471"/>
      <c r="F39" s="462"/>
      <c r="G39" s="462"/>
      <c r="H39" s="463"/>
      <c r="I39" s="463"/>
      <c r="J39" s="463"/>
    </row>
    <row r="40" spans="1:10" s="455" customFormat="1" ht="23.25" customHeight="1">
      <c r="A40" s="472" t="s">
        <v>685</v>
      </c>
      <c r="B40" s="473">
        <v>30</v>
      </c>
      <c r="C40" s="474"/>
      <c r="D40" s="461">
        <v>3403360060</v>
      </c>
      <c r="E40" s="461">
        <v>5498166486</v>
      </c>
      <c r="F40" s="462"/>
      <c r="G40" s="462"/>
      <c r="H40" s="463"/>
      <c r="I40" s="463"/>
      <c r="J40" s="463"/>
    </row>
    <row r="41" spans="1:10" s="455" customFormat="1" ht="31.5">
      <c r="A41" s="477" t="s">
        <v>686</v>
      </c>
      <c r="B41" s="468">
        <v>40</v>
      </c>
      <c r="C41" s="469"/>
      <c r="D41" s="461">
        <v>-24455835439</v>
      </c>
      <c r="E41" s="478">
        <v>25408336946</v>
      </c>
      <c r="F41" s="462"/>
      <c r="G41" s="462"/>
      <c r="H41" s="463"/>
      <c r="I41" s="463"/>
      <c r="J41" s="463"/>
    </row>
    <row r="42" spans="1:10" s="455" customFormat="1" ht="23.25" customHeight="1">
      <c r="A42" s="477" t="s">
        <v>687</v>
      </c>
      <c r="B42" s="468">
        <v>50</v>
      </c>
      <c r="C42" s="479"/>
      <c r="D42" s="478">
        <v>30599088677</v>
      </c>
      <c r="E42" s="478">
        <v>5190751731</v>
      </c>
      <c r="F42" s="462"/>
      <c r="G42" s="462"/>
      <c r="H42" s="463"/>
      <c r="I42" s="463"/>
      <c r="J42" s="463"/>
    </row>
    <row r="43" spans="1:10" s="455" customFormat="1" ht="23.25" customHeight="1">
      <c r="A43" s="467" t="s">
        <v>688</v>
      </c>
      <c r="B43" s="468">
        <v>51</v>
      </c>
      <c r="C43" s="469"/>
      <c r="D43" s="480">
        <v>30599088677</v>
      </c>
      <c r="E43" s="480">
        <v>5190751731</v>
      </c>
      <c r="F43" s="462"/>
      <c r="G43" s="462"/>
      <c r="H43" s="463"/>
      <c r="I43" s="463"/>
      <c r="J43" s="463"/>
    </row>
    <row r="44" spans="1:10" s="455" customFormat="1" ht="23.25" customHeight="1">
      <c r="A44" s="467" t="s">
        <v>689</v>
      </c>
      <c r="B44" s="468">
        <v>52</v>
      </c>
      <c r="C44" s="479"/>
      <c r="D44" s="480">
        <v>29136815416</v>
      </c>
      <c r="E44" s="480">
        <v>1691386149</v>
      </c>
      <c r="F44" s="462"/>
      <c r="G44" s="462"/>
      <c r="H44" s="463"/>
      <c r="I44" s="463"/>
      <c r="J44" s="463"/>
    </row>
    <row r="45" spans="1:10" s="455" customFormat="1" ht="23.25" customHeight="1">
      <c r="A45" s="467" t="s">
        <v>690</v>
      </c>
      <c r="B45" s="468">
        <v>52.1</v>
      </c>
      <c r="C45" s="479"/>
      <c r="D45" s="466"/>
      <c r="E45" s="466"/>
      <c r="F45" s="462"/>
      <c r="G45" s="462"/>
      <c r="H45" s="463"/>
      <c r="I45" s="463"/>
      <c r="J45" s="463"/>
    </row>
    <row r="46" spans="1:10" s="455" customFormat="1" ht="23.25" customHeight="1">
      <c r="A46" s="481" t="s">
        <v>691</v>
      </c>
      <c r="B46" s="468">
        <v>53</v>
      </c>
      <c r="C46" s="482"/>
      <c r="D46" s="466">
        <v>55482491</v>
      </c>
      <c r="E46" s="483">
        <v>59140492</v>
      </c>
      <c r="F46" s="462"/>
      <c r="G46" s="462"/>
      <c r="H46" s="463"/>
      <c r="I46" s="463"/>
      <c r="J46" s="463"/>
    </row>
    <row r="47" spans="1:10" s="455" customFormat="1" ht="23.25" customHeight="1">
      <c r="A47" s="481" t="s">
        <v>692</v>
      </c>
      <c r="B47" s="468">
        <v>54</v>
      </c>
      <c r="C47" s="482"/>
      <c r="D47" s="466">
        <v>1406790770</v>
      </c>
      <c r="E47" s="480">
        <v>3440225090</v>
      </c>
      <c r="F47" s="462"/>
      <c r="G47" s="462"/>
      <c r="H47" s="463"/>
      <c r="I47" s="463"/>
      <c r="J47" s="463"/>
    </row>
    <row r="48" spans="1:10" s="455" customFormat="1" ht="23.25" customHeight="1">
      <c r="A48" s="477" t="s">
        <v>693</v>
      </c>
      <c r="B48" s="468">
        <v>55</v>
      </c>
      <c r="C48" s="484"/>
      <c r="D48" s="478">
        <v>6143253238</v>
      </c>
      <c r="E48" s="478">
        <v>30599088677</v>
      </c>
      <c r="F48" s="462"/>
      <c r="G48" s="462"/>
      <c r="H48" s="463"/>
      <c r="I48" s="463"/>
      <c r="J48" s="463"/>
    </row>
    <row r="49" spans="1:10" s="455" customFormat="1" ht="23.25" customHeight="1">
      <c r="A49" s="467" t="s">
        <v>694</v>
      </c>
      <c r="B49" s="468">
        <v>56</v>
      </c>
      <c r="C49" s="469"/>
      <c r="D49" s="480">
        <v>6143253238</v>
      </c>
      <c r="E49" s="466">
        <v>30599088677</v>
      </c>
      <c r="F49" s="462"/>
      <c r="G49" s="462"/>
      <c r="H49" s="463"/>
      <c r="I49" s="463"/>
      <c r="J49" s="463"/>
    </row>
    <row r="50" spans="1:10" s="455" customFormat="1" ht="23.25" customHeight="1">
      <c r="A50" s="467" t="s">
        <v>689</v>
      </c>
      <c r="B50" s="468">
        <v>57</v>
      </c>
      <c r="C50" s="482"/>
      <c r="D50" s="485">
        <v>5045127569</v>
      </c>
      <c r="E50" s="466">
        <v>29136815416</v>
      </c>
      <c r="F50" s="462"/>
      <c r="G50" s="462"/>
      <c r="H50" s="463"/>
      <c r="I50" s="463"/>
      <c r="J50" s="463"/>
    </row>
    <row r="51" spans="1:10" s="455" customFormat="1" ht="23.25" customHeight="1">
      <c r="A51" s="467" t="s">
        <v>690</v>
      </c>
      <c r="B51" s="468">
        <v>57.1</v>
      </c>
      <c r="C51" s="482"/>
      <c r="D51" s="485"/>
      <c r="E51" s="461"/>
      <c r="F51" s="462"/>
      <c r="G51" s="462"/>
      <c r="H51" s="463"/>
      <c r="I51" s="463"/>
      <c r="J51" s="463"/>
    </row>
    <row r="52" spans="1:10" s="455" customFormat="1" ht="23.25" customHeight="1">
      <c r="A52" s="467" t="s">
        <v>691</v>
      </c>
      <c r="B52" s="468">
        <v>58</v>
      </c>
      <c r="C52" s="482"/>
      <c r="D52" s="486">
        <v>1098125669</v>
      </c>
      <c r="E52" s="466">
        <v>55482491</v>
      </c>
      <c r="F52" s="462"/>
      <c r="G52" s="462"/>
      <c r="H52" s="463"/>
      <c r="I52" s="463"/>
      <c r="J52" s="463"/>
    </row>
    <row r="53" spans="1:10" s="455" customFormat="1" ht="23.25" customHeight="1">
      <c r="A53" s="481" t="s">
        <v>692</v>
      </c>
      <c r="B53" s="468">
        <v>59</v>
      </c>
      <c r="C53" s="482"/>
      <c r="D53" s="487"/>
      <c r="E53" s="483">
        <v>1406790770</v>
      </c>
      <c r="F53" s="462"/>
      <c r="G53" s="462"/>
      <c r="H53" s="463"/>
      <c r="I53" s="463"/>
      <c r="J53" s="463"/>
    </row>
    <row r="54" spans="1:10" s="455" customFormat="1" ht="23.25" customHeight="1">
      <c r="A54" s="477" t="s">
        <v>695</v>
      </c>
      <c r="B54" s="468">
        <v>60</v>
      </c>
      <c r="C54" s="479"/>
      <c r="D54" s="488">
        <v>-24455835439</v>
      </c>
      <c r="E54" s="478">
        <v>25408336946</v>
      </c>
      <c r="F54" s="462"/>
      <c r="G54" s="462"/>
      <c r="H54" s="463"/>
      <c r="I54" s="463"/>
      <c r="J54" s="463"/>
    </row>
    <row r="55" spans="1:10" s="455" customFormat="1" ht="23.25" customHeight="1">
      <c r="A55" s="477" t="s">
        <v>696</v>
      </c>
      <c r="B55" s="468">
        <v>80</v>
      </c>
      <c r="C55" s="469"/>
      <c r="D55" s="489"/>
      <c r="E55" s="490"/>
      <c r="F55" s="454"/>
      <c r="G55" s="463"/>
      <c r="H55" s="463"/>
    </row>
    <row r="56" spans="1:10" s="455" customFormat="1" ht="29.25" customHeight="1">
      <c r="A56" s="452"/>
      <c r="B56" s="452"/>
      <c r="C56" s="452"/>
      <c r="D56" s="491"/>
      <c r="E56" s="452"/>
      <c r="F56" s="454"/>
      <c r="G56" s="463"/>
      <c r="H56" s="463"/>
    </row>
    <row r="57" spans="1:10" s="455" customFormat="1">
      <c r="A57" s="492"/>
      <c r="B57" s="493"/>
      <c r="C57" s="493"/>
      <c r="D57" s="494"/>
      <c r="E57" s="494"/>
      <c r="F57" s="454"/>
    </row>
    <row r="58" spans="1:10" s="455" customFormat="1">
      <c r="A58" s="495" t="str">
        <f>BCthunhap!A51</f>
        <v>Đại diện được ủy quyền của Ngân hàng giám sát</v>
      </c>
      <c r="B58" s="496"/>
      <c r="C58" s="497" t="str">
        <f>BCthunhap!E51</f>
        <v>Đại diện được ủy quyền của Công ty quản lý Quỹ</v>
      </c>
      <c r="D58" s="497"/>
      <c r="E58" s="454"/>
    </row>
    <row r="59" spans="1:10" s="455" customFormat="1">
      <c r="A59" s="498" t="s">
        <v>176</v>
      </c>
      <c r="B59" s="496"/>
      <c r="C59" s="499" t="s">
        <v>177</v>
      </c>
      <c r="D59" s="499"/>
      <c r="E59" s="454"/>
    </row>
    <row r="60" spans="1:10" s="455" customFormat="1">
      <c r="A60" s="500"/>
      <c r="B60" s="496"/>
      <c r="C60" s="501"/>
      <c r="D60" s="501"/>
      <c r="E60" s="501"/>
      <c r="F60" s="454"/>
    </row>
    <row r="61" spans="1:10" s="455" customFormat="1">
      <c r="A61" s="500"/>
      <c r="B61" s="496"/>
      <c r="C61" s="501"/>
      <c r="D61" s="501"/>
      <c r="E61" s="501"/>
      <c r="F61" s="454"/>
    </row>
    <row r="62" spans="1:10" s="455" customFormat="1">
      <c r="A62" s="500"/>
      <c r="B62" s="496"/>
      <c r="C62" s="501"/>
      <c r="D62" s="501"/>
      <c r="E62" s="501"/>
      <c r="F62" s="454"/>
    </row>
    <row r="63" spans="1:10" s="455" customFormat="1">
      <c r="A63" s="500"/>
      <c r="B63" s="496"/>
      <c r="C63" s="501"/>
      <c r="D63" s="501"/>
      <c r="E63" s="501"/>
      <c r="F63" s="454"/>
    </row>
    <row r="64" spans="1:10" s="455" customFormat="1">
      <c r="A64" s="500"/>
      <c r="B64" s="496"/>
      <c r="C64" s="501"/>
      <c r="D64" s="501"/>
      <c r="E64" s="501"/>
      <c r="F64" s="454"/>
    </row>
    <row r="65" spans="1:16" s="455" customFormat="1">
      <c r="A65" s="500"/>
      <c r="B65" s="496"/>
      <c r="C65" s="501"/>
      <c r="D65" s="501"/>
      <c r="E65" s="501"/>
      <c r="F65" s="454"/>
    </row>
    <row r="66" spans="1:16" s="455" customFormat="1">
      <c r="A66" s="502"/>
      <c r="B66" s="503"/>
      <c r="C66" s="504"/>
      <c r="D66" s="502"/>
      <c r="E66" s="504"/>
      <c r="F66" s="454"/>
    </row>
    <row r="67" spans="1:16" s="455" customFormat="1">
      <c r="A67" s="495" t="s">
        <v>237</v>
      </c>
      <c r="B67" s="496"/>
      <c r="C67" s="505" t="s">
        <v>475</v>
      </c>
      <c r="D67" s="497"/>
      <c r="F67" s="454"/>
    </row>
    <row r="68" spans="1:16" s="272" customFormat="1" ht="14.25">
      <c r="A68" s="25" t="s">
        <v>635</v>
      </c>
      <c r="B68" s="270"/>
      <c r="C68" s="26"/>
      <c r="D68" s="26"/>
      <c r="E68" s="27"/>
      <c r="F68" s="271"/>
      <c r="G68" s="271"/>
      <c r="H68" s="250"/>
      <c r="I68" s="250"/>
      <c r="J68" s="250"/>
      <c r="K68" s="250"/>
      <c r="L68" s="250"/>
      <c r="M68" s="250"/>
      <c r="N68" s="250"/>
      <c r="O68" s="250"/>
      <c r="P68" s="24"/>
    </row>
    <row r="69" spans="1:16" s="272" customFormat="1" ht="14.25">
      <c r="A69" s="1" t="s">
        <v>238</v>
      </c>
      <c r="B69" s="270"/>
      <c r="C69" s="26"/>
      <c r="D69" s="26"/>
      <c r="E69" s="26"/>
      <c r="F69" s="271"/>
      <c r="G69" s="271"/>
      <c r="H69" s="250"/>
      <c r="I69" s="250"/>
      <c r="J69" s="250"/>
      <c r="K69" s="250"/>
      <c r="L69" s="250"/>
      <c r="M69" s="250"/>
      <c r="N69" s="250"/>
      <c r="O69" s="250"/>
      <c r="P69" s="24"/>
    </row>
    <row r="70" spans="1:16" s="455" customFormat="1">
      <c r="A70" s="506"/>
      <c r="B70" s="493"/>
      <c r="E70" s="507"/>
      <c r="F70" s="454"/>
    </row>
    <row r="71" spans="1:16" s="455" customFormat="1">
      <c r="A71" s="506"/>
      <c r="B71" s="493"/>
      <c r="E71" s="507"/>
      <c r="F71" s="454"/>
    </row>
    <row r="72" spans="1:16" s="455" customFormat="1">
      <c r="A72" s="545"/>
      <c r="B72" s="545"/>
      <c r="C72" s="508"/>
      <c r="D72" s="545"/>
      <c r="E72" s="545"/>
      <c r="F72" s="454"/>
    </row>
    <row r="73" spans="1:16" s="455" customFormat="1">
      <c r="A73" s="546"/>
      <c r="B73" s="546"/>
      <c r="C73" s="509"/>
      <c r="D73" s="546"/>
      <c r="E73" s="546"/>
      <c r="F73" s="454"/>
    </row>
    <row r="74" spans="1:16" s="455" customFormat="1">
      <c r="A74" s="542"/>
      <c r="B74" s="542"/>
      <c r="C74" s="510"/>
      <c r="D74" s="543"/>
      <c r="E74" s="543"/>
      <c r="F74" s="454"/>
    </row>
    <row r="75" spans="1:16" s="455" customFormat="1">
      <c r="B75" s="511"/>
      <c r="F75" s="454"/>
    </row>
    <row r="76" spans="1:16" s="455" customFormat="1">
      <c r="B76" s="511"/>
      <c r="F76" s="454"/>
    </row>
    <row r="77" spans="1:16" s="455" customFormat="1">
      <c r="B77" s="511"/>
      <c r="F77" s="454"/>
    </row>
    <row r="78" spans="1:16" s="455" customFormat="1">
      <c r="B78" s="511"/>
      <c r="F78" s="454"/>
    </row>
    <row r="79" spans="1:16" s="455" customFormat="1">
      <c r="B79" s="511"/>
      <c r="F79" s="454"/>
    </row>
    <row r="80" spans="1:16" s="455" customFormat="1">
      <c r="B80" s="511"/>
      <c r="F80" s="454"/>
    </row>
    <row r="81" spans="2:6" s="455" customFormat="1">
      <c r="B81" s="511"/>
      <c r="F81" s="454"/>
    </row>
    <row r="82" spans="2:6" s="455" customFormat="1">
      <c r="B82" s="511"/>
      <c r="F82" s="454"/>
    </row>
    <row r="83" spans="2:6" s="455" customFormat="1">
      <c r="B83" s="511"/>
      <c r="F83" s="454"/>
    </row>
    <row r="84" spans="2:6" s="455" customFormat="1">
      <c r="B84" s="511"/>
      <c r="F84" s="454"/>
    </row>
    <row r="85" spans="2:6" s="455" customFormat="1">
      <c r="B85" s="511"/>
      <c r="F85" s="454"/>
    </row>
    <row r="86" spans="2:6" s="455" customFormat="1">
      <c r="B86" s="511"/>
      <c r="F86" s="454"/>
    </row>
  </sheetData>
  <mergeCells count="14">
    <mergeCell ref="A74:B74"/>
    <mergeCell ref="D74:E74"/>
    <mergeCell ref="B9:E9"/>
    <mergeCell ref="B10:E10"/>
    <mergeCell ref="A72:B72"/>
    <mergeCell ref="D72:E72"/>
    <mergeCell ref="A73:B73"/>
    <mergeCell ref="D73:E73"/>
    <mergeCell ref="B8:E8"/>
    <mergeCell ref="A1:E1"/>
    <mergeCell ref="A2:E2"/>
    <mergeCell ref="A3:E4"/>
    <mergeCell ref="A5:E5"/>
    <mergeCell ref="B7:E7"/>
  </mergeCells>
  <pageMargins left="0.7" right="0.7" top="0.75" bottom="0.75" header="0.3" footer="0.3"/>
  <pageSetup paperSize="9" scale="74"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topLeftCell="A43" zoomScaleNormal="100" zoomScaleSheetLayoutView="85" workbookViewId="0">
      <selection activeCell="A61" sqref="A61:XFD62"/>
    </sheetView>
  </sheetViews>
  <sheetFormatPr defaultColWidth="9.140625" defaultRowHeight="12.75"/>
  <cols>
    <col min="1" max="1" width="49.28515625" style="1" customWidth="1"/>
    <col min="2" max="2" width="14.28515625" style="1" customWidth="1"/>
    <col min="3" max="3" width="9.140625" style="1"/>
    <col min="4" max="4" width="21.5703125" style="252" customWidth="1"/>
    <col min="5" max="5" width="22.140625" style="252" customWidth="1"/>
    <col min="6" max="6" width="20.42578125" style="252" customWidth="1"/>
    <col min="7" max="7" width="18.42578125" style="252" customWidth="1"/>
    <col min="8" max="8" width="19.7109375" style="250" customWidth="1"/>
    <col min="9" max="9" width="14" style="250" bestFit="1" customWidth="1"/>
    <col min="10" max="10" width="11.85546875" style="250" bestFit="1" customWidth="1"/>
    <col min="11" max="12" width="12.85546875" style="250" customWidth="1"/>
    <col min="13" max="13" width="17.5703125" style="250" customWidth="1"/>
    <col min="14" max="14" width="17.5703125" style="250" bestFit="1" customWidth="1"/>
    <col min="15" max="15" width="21.140625" style="250" customWidth="1"/>
    <col min="16" max="16" width="13.42578125" style="24" bestFit="1" customWidth="1"/>
    <col min="17" max="16384" width="9.140625" style="1"/>
  </cols>
  <sheetData>
    <row r="1" spans="1:19" ht="23.25" customHeight="1">
      <c r="A1" s="552" t="s">
        <v>233</v>
      </c>
      <c r="B1" s="552"/>
      <c r="C1" s="552"/>
      <c r="D1" s="552"/>
      <c r="E1" s="552"/>
      <c r="F1" s="552"/>
      <c r="G1" s="552"/>
    </row>
    <row r="2" spans="1:19" ht="27.75" customHeight="1">
      <c r="A2" s="553" t="s">
        <v>171</v>
      </c>
      <c r="B2" s="553"/>
      <c r="C2" s="553"/>
      <c r="D2" s="553"/>
      <c r="E2" s="553"/>
      <c r="F2" s="553"/>
      <c r="G2" s="553"/>
    </row>
    <row r="3" spans="1:19">
      <c r="A3" s="554" t="s">
        <v>172</v>
      </c>
      <c r="B3" s="554"/>
      <c r="C3" s="554"/>
      <c r="D3" s="554"/>
      <c r="E3" s="554"/>
      <c r="F3" s="554"/>
      <c r="G3" s="554"/>
    </row>
    <row r="4" spans="1:19" ht="18.75" customHeight="1">
      <c r="A4" s="554"/>
      <c r="B4" s="554"/>
      <c r="C4" s="554"/>
      <c r="D4" s="554"/>
      <c r="E4" s="554"/>
      <c r="F4" s="554"/>
      <c r="G4" s="554"/>
    </row>
    <row r="5" spans="1:19">
      <c r="A5" s="555" t="str">
        <f>'ngay thang'!B10</f>
        <v>Quý 4 năm 2023/Quarter IV 2023</v>
      </c>
      <c r="B5" s="555"/>
      <c r="C5" s="555"/>
      <c r="D5" s="555"/>
      <c r="E5" s="555"/>
      <c r="F5" s="555"/>
      <c r="G5" s="555"/>
    </row>
    <row r="6" spans="1:19">
      <c r="A6" s="251"/>
      <c r="B6" s="251"/>
      <c r="C6" s="251"/>
      <c r="D6" s="251"/>
      <c r="E6" s="251"/>
      <c r="F6" s="251"/>
    </row>
    <row r="7" spans="1:19" ht="30" customHeight="1">
      <c r="A7" s="245" t="s">
        <v>243</v>
      </c>
      <c r="B7" s="544" t="s">
        <v>474</v>
      </c>
      <c r="C7" s="544"/>
      <c r="D7" s="544"/>
      <c r="E7" s="544"/>
      <c r="F7" s="253"/>
      <c r="G7" s="253"/>
    </row>
    <row r="8" spans="1:19" ht="30" customHeight="1">
      <c r="A8" s="244" t="s">
        <v>242</v>
      </c>
      <c r="B8" s="551" t="s">
        <v>244</v>
      </c>
      <c r="C8" s="551"/>
      <c r="D8" s="551"/>
      <c r="E8" s="551"/>
      <c r="F8" s="254"/>
      <c r="G8" s="254"/>
    </row>
    <row r="9" spans="1:19" ht="30" customHeight="1">
      <c r="A9" s="245" t="s">
        <v>245</v>
      </c>
      <c r="B9" s="544" t="s">
        <v>650</v>
      </c>
      <c r="C9" s="544"/>
      <c r="D9" s="544"/>
      <c r="E9" s="544"/>
      <c r="F9" s="253"/>
      <c r="G9" s="253"/>
    </row>
    <row r="10" spans="1:19" ht="30" customHeight="1">
      <c r="A10" s="244" t="s">
        <v>246</v>
      </c>
      <c r="B10" s="551" t="str">
        <f>'ngay thang'!B14</f>
        <v>Ngày 10 tháng 01 năm 2024
10 Jan 2024</v>
      </c>
      <c r="C10" s="551"/>
      <c r="D10" s="551"/>
      <c r="E10" s="551"/>
      <c r="F10" s="254"/>
      <c r="G10" s="254"/>
    </row>
    <row r="12" spans="1:19" ht="33.75" customHeight="1">
      <c r="A12" s="549" t="s">
        <v>173</v>
      </c>
      <c r="B12" s="549" t="s">
        <v>174</v>
      </c>
      <c r="C12" s="549" t="s">
        <v>175</v>
      </c>
      <c r="D12" s="547" t="s">
        <v>653</v>
      </c>
      <c r="E12" s="548"/>
      <c r="F12" s="547" t="s">
        <v>648</v>
      </c>
      <c r="G12" s="548"/>
    </row>
    <row r="13" spans="1:19" ht="53.25" customHeight="1">
      <c r="A13" s="550"/>
      <c r="B13" s="550"/>
      <c r="C13" s="550"/>
      <c r="D13" s="255" t="s">
        <v>306</v>
      </c>
      <c r="E13" s="255" t="s">
        <v>307</v>
      </c>
      <c r="F13" s="255" t="s">
        <v>308</v>
      </c>
      <c r="G13" s="255" t="s">
        <v>309</v>
      </c>
      <c r="Q13" s="256"/>
      <c r="R13" s="256"/>
      <c r="S13" s="256"/>
    </row>
    <row r="14" spans="1:19" ht="25.5">
      <c r="A14" s="257" t="s">
        <v>310</v>
      </c>
      <c r="B14" s="226" t="s">
        <v>16</v>
      </c>
      <c r="C14" s="226"/>
      <c r="D14" s="258">
        <v>3125719870</v>
      </c>
      <c r="E14" s="258">
        <v>12885803594</v>
      </c>
      <c r="F14" s="258">
        <v>4428919830</v>
      </c>
      <c r="G14" s="258">
        <v>4428919830</v>
      </c>
      <c r="H14" s="438"/>
      <c r="I14" s="438"/>
      <c r="J14" s="275"/>
      <c r="K14" s="275"/>
      <c r="L14" s="275"/>
      <c r="M14" s="275"/>
      <c r="N14" s="275"/>
      <c r="O14" s="275"/>
      <c r="P14" s="259"/>
      <c r="Q14" s="260"/>
    </row>
    <row r="15" spans="1:19" ht="25.5">
      <c r="A15" s="261" t="s">
        <v>311</v>
      </c>
      <c r="B15" s="226" t="s">
        <v>17</v>
      </c>
      <c r="C15" s="226"/>
      <c r="D15" s="262">
        <v>48000000</v>
      </c>
      <c r="E15" s="262">
        <v>443750000</v>
      </c>
      <c r="F15" s="262">
        <v>235000000</v>
      </c>
      <c r="G15" s="262">
        <v>235000000</v>
      </c>
      <c r="H15" s="438"/>
      <c r="I15" s="275"/>
      <c r="J15" s="275"/>
      <c r="K15" s="275"/>
      <c r="L15" s="275"/>
      <c r="M15" s="275"/>
      <c r="N15" s="275"/>
      <c r="O15" s="275"/>
      <c r="P15" s="259"/>
      <c r="Q15" s="260"/>
    </row>
    <row r="16" spans="1:19" ht="25.5">
      <c r="A16" s="261" t="s">
        <v>312</v>
      </c>
      <c r="B16" s="226" t="s">
        <v>18</v>
      </c>
      <c r="C16" s="226"/>
      <c r="D16" s="262">
        <v>10021223</v>
      </c>
      <c r="E16" s="262">
        <v>157866134</v>
      </c>
      <c r="F16" s="262">
        <v>99715830</v>
      </c>
      <c r="G16" s="262">
        <v>99715830</v>
      </c>
      <c r="H16" s="438"/>
      <c r="I16" s="275"/>
      <c r="J16" s="275"/>
      <c r="K16" s="275"/>
      <c r="L16" s="275"/>
      <c r="M16" s="275"/>
      <c r="N16" s="275"/>
      <c r="O16" s="275"/>
      <c r="P16" s="259"/>
      <c r="Q16" s="260"/>
    </row>
    <row r="17" spans="1:19" ht="25.5">
      <c r="A17" s="261" t="s">
        <v>313</v>
      </c>
      <c r="B17" s="226" t="s">
        <v>27</v>
      </c>
      <c r="C17" s="226"/>
      <c r="D17" s="262">
        <v>-2344164709</v>
      </c>
      <c r="E17" s="262">
        <v>7572292799</v>
      </c>
      <c r="F17" s="262">
        <v>2306924925</v>
      </c>
      <c r="G17" s="262">
        <v>2306924925</v>
      </c>
      <c r="H17" s="438"/>
      <c r="I17" s="275"/>
      <c r="J17" s="275"/>
      <c r="K17" s="275"/>
      <c r="L17" s="275"/>
      <c r="M17" s="275"/>
      <c r="N17" s="275"/>
      <c r="O17" s="275"/>
      <c r="P17" s="259"/>
      <c r="Q17" s="260"/>
    </row>
    <row r="18" spans="1:19" ht="43.5" customHeight="1">
      <c r="A18" s="261" t="s">
        <v>314</v>
      </c>
      <c r="B18" s="226" t="s">
        <v>28</v>
      </c>
      <c r="C18" s="226"/>
      <c r="D18" s="262">
        <v>5411863356</v>
      </c>
      <c r="E18" s="262">
        <v>4711894661</v>
      </c>
      <c r="F18" s="262">
        <v>1787279075</v>
      </c>
      <c r="G18" s="262">
        <v>1787279075</v>
      </c>
      <c r="H18" s="438"/>
      <c r="I18" s="438"/>
      <c r="J18" s="275"/>
      <c r="K18" s="275"/>
      <c r="L18" s="275"/>
      <c r="M18" s="275"/>
      <c r="N18" s="275"/>
      <c r="O18" s="275"/>
      <c r="P18" s="259"/>
      <c r="Q18" s="260"/>
    </row>
    <row r="19" spans="1:19" ht="25.5">
      <c r="A19" s="261" t="s">
        <v>315</v>
      </c>
      <c r="B19" s="226" t="s">
        <v>29</v>
      </c>
      <c r="C19" s="226"/>
      <c r="D19" s="262"/>
      <c r="E19" s="262"/>
      <c r="F19" s="262"/>
      <c r="G19" s="262"/>
      <c r="J19" s="275"/>
      <c r="K19" s="275"/>
      <c r="L19" s="275"/>
      <c r="M19" s="275"/>
      <c r="N19" s="275"/>
      <c r="O19" s="275"/>
      <c r="P19" s="259"/>
      <c r="Q19" s="260"/>
    </row>
    <row r="20" spans="1:19" ht="40.5" customHeight="1">
      <c r="A20" s="261" t="s">
        <v>316</v>
      </c>
      <c r="B20" s="226" t="s">
        <v>30</v>
      </c>
      <c r="C20" s="226"/>
      <c r="D20" s="262"/>
      <c r="E20" s="262"/>
      <c r="F20" s="262"/>
      <c r="G20" s="262"/>
      <c r="J20" s="275"/>
      <c r="K20" s="275"/>
      <c r="L20" s="275"/>
      <c r="M20" s="275"/>
      <c r="N20" s="275"/>
      <c r="O20" s="275"/>
      <c r="P20" s="259"/>
      <c r="Q20" s="260"/>
    </row>
    <row r="21" spans="1:19" ht="25.5">
      <c r="A21" s="261" t="s">
        <v>317</v>
      </c>
      <c r="B21" s="226" t="s">
        <v>31</v>
      </c>
      <c r="C21" s="226"/>
      <c r="D21" s="262"/>
      <c r="E21" s="262"/>
      <c r="F21" s="262"/>
      <c r="G21" s="262"/>
      <c r="J21" s="275"/>
      <c r="K21" s="275"/>
      <c r="L21" s="275"/>
      <c r="M21" s="275"/>
      <c r="N21" s="275"/>
      <c r="O21" s="275"/>
      <c r="P21" s="259"/>
      <c r="Q21" s="260"/>
    </row>
    <row r="22" spans="1:19" ht="63.75">
      <c r="A22" s="261" t="s">
        <v>318</v>
      </c>
      <c r="B22" s="226" t="s">
        <v>32</v>
      </c>
      <c r="C22" s="226"/>
      <c r="D22" s="262"/>
      <c r="E22" s="262"/>
      <c r="F22" s="262"/>
      <c r="G22" s="262"/>
      <c r="J22" s="275"/>
      <c r="K22" s="275"/>
      <c r="L22" s="275"/>
      <c r="M22" s="275"/>
      <c r="N22" s="275"/>
      <c r="O22" s="275"/>
      <c r="P22" s="259"/>
      <c r="Q22" s="260"/>
    </row>
    <row r="23" spans="1:19" ht="25.5">
      <c r="A23" s="257" t="s">
        <v>319</v>
      </c>
      <c r="B23" s="226" t="s">
        <v>26</v>
      </c>
      <c r="C23" s="226"/>
      <c r="D23" s="263">
        <v>129959862</v>
      </c>
      <c r="E23" s="263">
        <v>524851334</v>
      </c>
      <c r="F23" s="258">
        <v>75334451</v>
      </c>
      <c r="G23" s="258">
        <v>75334451</v>
      </c>
      <c r="H23" s="438"/>
      <c r="I23" s="438"/>
      <c r="J23" s="275"/>
      <c r="K23" s="275"/>
      <c r="L23" s="275"/>
      <c r="M23" s="275"/>
      <c r="N23" s="275"/>
      <c r="O23" s="275"/>
      <c r="P23" s="259"/>
      <c r="Q23" s="260"/>
    </row>
    <row r="24" spans="1:19" ht="25.5">
      <c r="A24" s="261" t="s">
        <v>320</v>
      </c>
      <c r="B24" s="226" t="s">
        <v>25</v>
      </c>
      <c r="C24" s="226"/>
      <c r="D24" s="264">
        <v>129959862</v>
      </c>
      <c r="E24" s="264">
        <v>524851334</v>
      </c>
      <c r="F24" s="265">
        <v>75334451</v>
      </c>
      <c r="G24" s="265">
        <v>75334451</v>
      </c>
      <c r="H24" s="438"/>
      <c r="I24" s="438"/>
      <c r="J24" s="275"/>
      <c r="K24" s="275"/>
      <c r="L24" s="275"/>
      <c r="M24" s="275"/>
      <c r="N24" s="275"/>
      <c r="O24" s="275"/>
      <c r="P24" s="259"/>
      <c r="Q24" s="260"/>
    </row>
    <row r="25" spans="1:19" ht="51">
      <c r="A25" s="261" t="s">
        <v>321</v>
      </c>
      <c r="B25" s="226" t="s">
        <v>24</v>
      </c>
      <c r="C25" s="226"/>
      <c r="D25" s="262"/>
      <c r="E25" s="262"/>
      <c r="F25" s="262"/>
      <c r="G25" s="262"/>
      <c r="J25" s="275"/>
      <c r="K25" s="275"/>
      <c r="L25" s="275"/>
      <c r="M25" s="275"/>
      <c r="N25" s="275"/>
      <c r="O25" s="275"/>
      <c r="P25" s="259"/>
      <c r="Q25" s="260"/>
    </row>
    <row r="26" spans="1:19" ht="25.5" customHeight="1">
      <c r="A26" s="261" t="s">
        <v>322</v>
      </c>
      <c r="B26" s="226" t="s">
        <v>23</v>
      </c>
      <c r="C26" s="226"/>
      <c r="D26" s="262"/>
      <c r="E26" s="262"/>
      <c r="F26" s="262"/>
      <c r="G26" s="262"/>
      <c r="J26" s="275"/>
      <c r="K26" s="275"/>
      <c r="L26" s="275"/>
      <c r="M26" s="275"/>
      <c r="N26" s="275"/>
      <c r="O26" s="275"/>
      <c r="P26" s="259"/>
      <c r="Q26" s="260"/>
    </row>
    <row r="27" spans="1:19" ht="51">
      <c r="A27" s="261" t="s">
        <v>323</v>
      </c>
      <c r="B27" s="226" t="s">
        <v>22</v>
      </c>
      <c r="C27" s="226"/>
      <c r="D27" s="262"/>
      <c r="E27" s="262"/>
      <c r="F27" s="262"/>
      <c r="G27" s="262"/>
      <c r="J27" s="275"/>
      <c r="K27" s="275"/>
      <c r="L27" s="275"/>
      <c r="M27" s="275"/>
      <c r="N27" s="275"/>
      <c r="O27" s="275"/>
      <c r="P27" s="259"/>
      <c r="Q27" s="260"/>
    </row>
    <row r="28" spans="1:19" ht="25.5">
      <c r="A28" s="261" t="s">
        <v>324</v>
      </c>
      <c r="B28" s="226" t="s">
        <v>33</v>
      </c>
      <c r="C28" s="226"/>
      <c r="D28" s="262"/>
      <c r="E28" s="262"/>
      <c r="F28" s="262"/>
      <c r="G28" s="262"/>
      <c r="J28" s="275"/>
      <c r="K28" s="275"/>
      <c r="L28" s="275"/>
      <c r="M28" s="275"/>
      <c r="N28" s="275"/>
      <c r="O28" s="275"/>
      <c r="P28" s="259"/>
      <c r="Q28" s="260"/>
    </row>
    <row r="29" spans="1:19" ht="25.5">
      <c r="A29" s="257" t="s">
        <v>325</v>
      </c>
      <c r="B29" s="227" t="s">
        <v>34</v>
      </c>
      <c r="C29" s="227"/>
      <c r="D29" s="258">
        <v>491373458</v>
      </c>
      <c r="E29" s="258">
        <v>1900147323</v>
      </c>
      <c r="F29" s="258">
        <v>260920639</v>
      </c>
      <c r="G29" s="258">
        <v>260920639</v>
      </c>
      <c r="H29" s="438"/>
      <c r="I29" s="438"/>
      <c r="J29" s="275"/>
      <c r="K29" s="275"/>
      <c r="L29" s="275"/>
      <c r="M29" s="275"/>
      <c r="N29" s="275"/>
      <c r="O29" s="275"/>
      <c r="P29" s="259"/>
      <c r="Q29" s="260"/>
    </row>
    <row r="30" spans="1:19" ht="25.5">
      <c r="A30" s="261" t="s">
        <v>326</v>
      </c>
      <c r="B30" s="226" t="s">
        <v>35</v>
      </c>
      <c r="C30" s="226"/>
      <c r="D30" s="262">
        <v>212142367</v>
      </c>
      <c r="E30" s="262">
        <v>765347206</v>
      </c>
      <c r="F30" s="262">
        <v>105601968</v>
      </c>
      <c r="G30" s="262">
        <v>105601968</v>
      </c>
      <c r="H30" s="438"/>
      <c r="I30" s="438"/>
      <c r="J30" s="275"/>
      <c r="K30" s="275"/>
      <c r="L30" s="275"/>
      <c r="M30" s="275"/>
      <c r="N30" s="275"/>
      <c r="O30" s="275"/>
      <c r="P30" s="259"/>
      <c r="Q30" s="260"/>
    </row>
    <row r="31" spans="1:19" ht="25.5">
      <c r="A31" s="261" t="s">
        <v>327</v>
      </c>
      <c r="B31" s="226" t="s">
        <v>36</v>
      </c>
      <c r="C31" s="226"/>
      <c r="D31" s="262">
        <v>108848783</v>
      </c>
      <c r="E31" s="262">
        <v>429339163</v>
      </c>
      <c r="F31" s="262">
        <v>59713351</v>
      </c>
      <c r="G31" s="262">
        <v>59713351</v>
      </c>
      <c r="H31" s="438"/>
      <c r="I31" s="438"/>
      <c r="J31" s="275"/>
      <c r="K31" s="275"/>
      <c r="L31" s="275"/>
      <c r="M31" s="275"/>
      <c r="N31" s="275"/>
      <c r="O31" s="275"/>
      <c r="P31" s="259"/>
      <c r="Q31" s="260"/>
      <c r="R31" s="256">
        <v>0</v>
      </c>
      <c r="S31" s="256">
        <v>0</v>
      </c>
    </row>
    <row r="32" spans="1:19" ht="25.5">
      <c r="A32" s="261" t="s">
        <v>328</v>
      </c>
      <c r="B32" s="226" t="s">
        <v>37</v>
      </c>
      <c r="C32" s="226"/>
      <c r="D32" s="262">
        <v>16500000</v>
      </c>
      <c r="E32" s="262">
        <v>66000000</v>
      </c>
      <c r="F32" s="262">
        <v>11000000</v>
      </c>
      <c r="G32" s="262">
        <v>11000000</v>
      </c>
      <c r="H32" s="438"/>
      <c r="I32" s="438"/>
      <c r="J32" s="275"/>
      <c r="K32" s="275"/>
      <c r="L32" s="275"/>
      <c r="M32" s="275"/>
      <c r="N32" s="275"/>
      <c r="O32" s="275"/>
      <c r="P32" s="259"/>
      <c r="Q32" s="260"/>
    </row>
    <row r="33" spans="1:17" ht="25.5">
      <c r="A33" s="261" t="s">
        <v>329</v>
      </c>
      <c r="B33" s="226" t="s">
        <v>38</v>
      </c>
      <c r="C33" s="226"/>
      <c r="D33" s="262">
        <v>49500000</v>
      </c>
      <c r="E33" s="262">
        <v>198000000</v>
      </c>
      <c r="F33" s="262">
        <v>33000000</v>
      </c>
      <c r="G33" s="262">
        <v>33000000</v>
      </c>
      <c r="H33" s="438"/>
      <c r="I33" s="438"/>
      <c r="J33" s="275"/>
      <c r="K33" s="275"/>
      <c r="L33" s="275"/>
      <c r="M33" s="275"/>
      <c r="N33" s="275"/>
      <c r="O33" s="275"/>
      <c r="P33" s="259"/>
      <c r="Q33" s="260"/>
    </row>
    <row r="34" spans="1:17" ht="25.5">
      <c r="A34" s="14" t="s">
        <v>330</v>
      </c>
      <c r="B34" s="226" t="s">
        <v>39</v>
      </c>
      <c r="C34" s="226"/>
      <c r="D34" s="262">
        <v>39600000</v>
      </c>
      <c r="E34" s="262">
        <v>158400000</v>
      </c>
      <c r="F34" s="262">
        <v>20240000</v>
      </c>
      <c r="G34" s="262">
        <v>20240000</v>
      </c>
      <c r="H34" s="438"/>
      <c r="I34" s="438"/>
      <c r="J34" s="275"/>
      <c r="K34" s="275"/>
      <c r="L34" s="275"/>
      <c r="M34" s="275"/>
      <c r="N34" s="275"/>
      <c r="O34" s="275"/>
      <c r="P34" s="259"/>
      <c r="Q34" s="260"/>
    </row>
    <row r="35" spans="1:17" ht="25.5">
      <c r="A35" s="261" t="s">
        <v>340</v>
      </c>
      <c r="B35" s="226">
        <v>20.6</v>
      </c>
      <c r="C35" s="226"/>
      <c r="D35" s="262">
        <v>45000000</v>
      </c>
      <c r="E35" s="262">
        <v>183387096</v>
      </c>
      <c r="F35" s="262">
        <v>30000000</v>
      </c>
      <c r="G35" s="262">
        <v>30000000</v>
      </c>
      <c r="H35" s="438"/>
      <c r="I35" s="438"/>
      <c r="J35" s="275"/>
      <c r="K35" s="275"/>
      <c r="L35" s="275"/>
      <c r="M35" s="275"/>
      <c r="N35" s="275"/>
      <c r="O35" s="275"/>
      <c r="P35" s="259"/>
      <c r="Q35" s="260"/>
    </row>
    <row r="36" spans="1:17" ht="25.5">
      <c r="A36" s="261" t="s">
        <v>469</v>
      </c>
      <c r="B36" s="226">
        <v>20.7</v>
      </c>
      <c r="C36" s="226"/>
      <c r="D36" s="262"/>
      <c r="E36" s="262"/>
      <c r="F36" s="262"/>
      <c r="G36" s="262"/>
      <c r="J36" s="275"/>
      <c r="K36" s="275"/>
      <c r="L36" s="275"/>
      <c r="M36" s="275"/>
      <c r="N36" s="275"/>
      <c r="O36" s="275"/>
      <c r="P36" s="259"/>
      <c r="Q36" s="260"/>
    </row>
    <row r="37" spans="1:17" ht="26.25" customHeight="1">
      <c r="A37" s="261" t="s">
        <v>470</v>
      </c>
      <c r="B37" s="226">
        <v>20.8</v>
      </c>
      <c r="C37" s="226"/>
      <c r="D37" s="262">
        <v>18437828</v>
      </c>
      <c r="E37" s="262">
        <v>86778000</v>
      </c>
      <c r="F37" s="262"/>
      <c r="G37" s="262"/>
      <c r="J37" s="275"/>
      <c r="K37" s="275"/>
      <c r="L37" s="275"/>
      <c r="M37" s="275"/>
      <c r="N37" s="275"/>
      <c r="O37" s="275"/>
      <c r="P37" s="259"/>
      <c r="Q37" s="260"/>
    </row>
    <row r="38" spans="1:17" ht="25.5">
      <c r="A38" s="261" t="s">
        <v>471</v>
      </c>
      <c r="B38" s="226">
        <v>20.9</v>
      </c>
      <c r="C38" s="226"/>
      <c r="D38" s="262"/>
      <c r="E38" s="262"/>
      <c r="F38" s="262"/>
      <c r="G38" s="262"/>
      <c r="J38" s="275"/>
      <c r="K38" s="275"/>
      <c r="L38" s="275"/>
      <c r="M38" s="275"/>
      <c r="N38" s="275"/>
      <c r="O38" s="275"/>
      <c r="P38" s="259"/>
      <c r="Q38" s="260"/>
    </row>
    <row r="39" spans="1:17" ht="25.5">
      <c r="A39" s="261" t="s">
        <v>472</v>
      </c>
      <c r="B39" s="266">
        <v>20.100000000000001</v>
      </c>
      <c r="C39" s="226"/>
      <c r="D39" s="262">
        <v>1344480</v>
      </c>
      <c r="E39" s="262">
        <v>12895858</v>
      </c>
      <c r="F39" s="262">
        <v>1365320</v>
      </c>
      <c r="G39" s="262">
        <v>1365320</v>
      </c>
      <c r="H39" s="438"/>
      <c r="I39" s="438"/>
      <c r="J39" s="275"/>
      <c r="K39" s="275"/>
      <c r="L39" s="275"/>
      <c r="M39" s="275"/>
      <c r="N39" s="275"/>
      <c r="O39" s="275"/>
      <c r="P39" s="259"/>
      <c r="Q39" s="260"/>
    </row>
    <row r="40" spans="1:17" ht="38.25" customHeight="1">
      <c r="A40" s="257" t="s">
        <v>331</v>
      </c>
      <c r="B40" s="267" t="s">
        <v>40</v>
      </c>
      <c r="C40" s="227"/>
      <c r="D40" s="263">
        <v>2504386550</v>
      </c>
      <c r="E40" s="263">
        <v>10460804937</v>
      </c>
      <c r="F40" s="258">
        <v>4092664740</v>
      </c>
      <c r="G40" s="258">
        <v>4092664740</v>
      </c>
      <c r="H40" s="438"/>
      <c r="I40" s="438"/>
      <c r="J40" s="275"/>
      <c r="K40" s="275"/>
      <c r="L40" s="275"/>
      <c r="M40" s="275"/>
      <c r="N40" s="275"/>
      <c r="O40" s="275"/>
      <c r="P40" s="259"/>
      <c r="Q40" s="260"/>
    </row>
    <row r="41" spans="1:17" ht="25.5" customHeight="1">
      <c r="A41" s="257" t="s">
        <v>332</v>
      </c>
      <c r="B41" s="267" t="s">
        <v>41</v>
      </c>
      <c r="C41" s="227"/>
      <c r="D41" s="263"/>
      <c r="E41" s="263"/>
      <c r="F41" s="258"/>
      <c r="G41" s="258"/>
      <c r="J41" s="275"/>
      <c r="K41" s="275"/>
      <c r="L41" s="275"/>
      <c r="M41" s="275"/>
      <c r="N41" s="275"/>
      <c r="O41" s="275"/>
      <c r="P41" s="259"/>
      <c r="Q41" s="260"/>
    </row>
    <row r="42" spans="1:17" ht="25.5" customHeight="1">
      <c r="A42" s="261" t="s">
        <v>333</v>
      </c>
      <c r="B42" s="268" t="s">
        <v>42</v>
      </c>
      <c r="C42" s="226"/>
      <c r="D42" s="269"/>
      <c r="E42" s="269"/>
      <c r="F42" s="262"/>
      <c r="G42" s="262"/>
      <c r="J42" s="275"/>
      <c r="K42" s="275"/>
      <c r="L42" s="275"/>
      <c r="M42" s="275"/>
      <c r="N42" s="275"/>
      <c r="O42" s="275"/>
      <c r="P42" s="259"/>
      <c r="Q42" s="260"/>
    </row>
    <row r="43" spans="1:17" ht="25.5" customHeight="1">
      <c r="A43" s="261" t="s">
        <v>334</v>
      </c>
      <c r="B43" s="268" t="s">
        <v>43</v>
      </c>
      <c r="C43" s="226"/>
      <c r="D43" s="269"/>
      <c r="E43" s="269"/>
      <c r="F43" s="262"/>
      <c r="G43" s="262"/>
      <c r="J43" s="275"/>
      <c r="K43" s="275"/>
      <c r="L43" s="275"/>
      <c r="M43" s="275"/>
      <c r="N43" s="275"/>
      <c r="O43" s="275"/>
      <c r="P43" s="259"/>
      <c r="Q43" s="260"/>
    </row>
    <row r="44" spans="1:17" ht="25.5" customHeight="1">
      <c r="A44" s="257" t="s">
        <v>335</v>
      </c>
      <c r="B44" s="267" t="s">
        <v>21</v>
      </c>
      <c r="C44" s="227"/>
      <c r="D44" s="263">
        <v>2504386550</v>
      </c>
      <c r="E44" s="263">
        <v>10460804937</v>
      </c>
      <c r="F44" s="258">
        <v>4092664740</v>
      </c>
      <c r="G44" s="258">
        <v>4092664740</v>
      </c>
      <c r="H44" s="438"/>
      <c r="I44" s="438"/>
      <c r="J44" s="275"/>
      <c r="K44" s="275"/>
      <c r="L44" s="275"/>
      <c r="M44" s="275"/>
      <c r="N44" s="275"/>
      <c r="O44" s="275"/>
      <c r="P44" s="259"/>
      <c r="Q44" s="260"/>
    </row>
    <row r="45" spans="1:17" ht="25.5">
      <c r="A45" s="261" t="s">
        <v>336</v>
      </c>
      <c r="B45" s="268" t="s">
        <v>20</v>
      </c>
      <c r="C45" s="226"/>
      <c r="D45" s="269">
        <v>-2907476806</v>
      </c>
      <c r="E45" s="269">
        <v>5748910276</v>
      </c>
      <c r="F45" s="262">
        <v>2305385665</v>
      </c>
      <c r="G45" s="262">
        <v>2305385665</v>
      </c>
      <c r="H45" s="438"/>
      <c r="I45" s="438"/>
      <c r="J45" s="275"/>
      <c r="K45" s="275"/>
      <c r="L45" s="275"/>
      <c r="M45" s="275"/>
      <c r="N45" s="275"/>
      <c r="O45" s="275"/>
      <c r="P45" s="259"/>
      <c r="Q45" s="260"/>
    </row>
    <row r="46" spans="1:17" ht="25.5">
      <c r="A46" s="261" t="s">
        <v>337</v>
      </c>
      <c r="B46" s="268" t="s">
        <v>19</v>
      </c>
      <c r="C46" s="226"/>
      <c r="D46" s="269">
        <v>5411863356</v>
      </c>
      <c r="E46" s="269">
        <v>4711894661</v>
      </c>
      <c r="F46" s="262">
        <v>1787279075</v>
      </c>
      <c r="G46" s="262">
        <v>1787279075</v>
      </c>
      <c r="H46" s="438"/>
      <c r="I46" s="438"/>
      <c r="J46" s="275"/>
      <c r="K46" s="275"/>
      <c r="L46" s="275"/>
      <c r="M46" s="275"/>
      <c r="N46" s="275"/>
      <c r="O46" s="275"/>
      <c r="P46" s="259"/>
      <c r="Q46" s="260"/>
    </row>
    <row r="47" spans="1:17" ht="25.5" customHeight="1">
      <c r="A47" s="257" t="s">
        <v>338</v>
      </c>
      <c r="B47" s="267" t="s">
        <v>44</v>
      </c>
      <c r="C47" s="227"/>
      <c r="D47" s="263"/>
      <c r="E47" s="263"/>
      <c r="F47" s="258"/>
      <c r="G47" s="258"/>
      <c r="J47" s="275"/>
      <c r="K47" s="275"/>
      <c r="L47" s="275"/>
      <c r="M47" s="275"/>
      <c r="N47" s="275"/>
      <c r="O47" s="275"/>
      <c r="P47" s="259"/>
      <c r="Q47" s="260"/>
    </row>
    <row r="48" spans="1:17" ht="25.5" customHeight="1">
      <c r="A48" s="257" t="s">
        <v>339</v>
      </c>
      <c r="B48" s="267" t="s">
        <v>45</v>
      </c>
      <c r="C48" s="227"/>
      <c r="D48" s="263">
        <v>2504386550</v>
      </c>
      <c r="E48" s="263">
        <v>10460804937</v>
      </c>
      <c r="F48" s="258">
        <v>4092664740</v>
      </c>
      <c r="G48" s="258">
        <v>4092664740</v>
      </c>
      <c r="H48" s="438"/>
      <c r="I48" s="438"/>
      <c r="J48" s="275"/>
      <c r="K48" s="275"/>
      <c r="L48" s="275"/>
      <c r="M48" s="275"/>
      <c r="N48" s="275"/>
      <c r="O48" s="275"/>
      <c r="P48" s="259"/>
      <c r="Q48" s="260"/>
    </row>
    <row r="49" spans="1:16">
      <c r="A49" s="255"/>
      <c r="B49" s="255"/>
      <c r="C49" s="255"/>
      <c r="D49" s="255"/>
      <c r="E49" s="255"/>
      <c r="F49" s="255"/>
      <c r="G49" s="255"/>
      <c r="J49" s="275"/>
      <c r="K49" s="275"/>
      <c r="L49" s="275"/>
      <c r="M49" s="275">
        <f t="shared" ref="M49" si="0">E49-I49</f>
        <v>0</v>
      </c>
      <c r="N49" s="275">
        <f t="shared" ref="N49" si="1">F49-J49</f>
        <v>0</v>
      </c>
      <c r="O49" s="275">
        <f t="shared" ref="O49" si="2">G49-K49</f>
        <v>0</v>
      </c>
    </row>
    <row r="51" spans="1:16" s="272" customFormat="1" ht="14.25">
      <c r="A51" s="25" t="s">
        <v>655</v>
      </c>
      <c r="B51" s="270"/>
      <c r="C51" s="26"/>
      <c r="D51" s="26"/>
      <c r="E51" s="27" t="s">
        <v>656</v>
      </c>
      <c r="F51" s="271"/>
      <c r="G51" s="271"/>
      <c r="H51" s="250"/>
      <c r="I51" s="250"/>
      <c r="J51" s="250"/>
      <c r="K51" s="250"/>
      <c r="L51" s="250"/>
      <c r="M51" s="250"/>
      <c r="N51" s="250"/>
      <c r="O51" s="250"/>
      <c r="P51" s="24"/>
    </row>
    <row r="52" spans="1:16" s="272" customFormat="1" ht="14.25">
      <c r="A52" s="270" t="s">
        <v>176</v>
      </c>
      <c r="B52" s="270"/>
      <c r="C52" s="26"/>
      <c r="D52" s="26"/>
      <c r="E52" s="26" t="s">
        <v>177</v>
      </c>
      <c r="F52" s="271"/>
      <c r="G52" s="271"/>
      <c r="H52" s="250"/>
      <c r="I52" s="250"/>
      <c r="J52" s="250"/>
      <c r="K52" s="250"/>
      <c r="L52" s="250"/>
      <c r="M52" s="250"/>
      <c r="N52" s="250"/>
      <c r="O52" s="250"/>
      <c r="P52" s="24"/>
    </row>
    <row r="53" spans="1:16" s="272" customFormat="1" ht="14.25">
      <c r="A53" s="270"/>
      <c r="B53" s="270"/>
      <c r="C53" s="26"/>
      <c r="D53" s="26"/>
      <c r="E53" s="26"/>
      <c r="F53" s="271"/>
      <c r="G53" s="271"/>
      <c r="H53" s="250"/>
      <c r="I53" s="250"/>
      <c r="J53" s="250"/>
      <c r="K53" s="250"/>
      <c r="L53" s="250"/>
      <c r="M53" s="250"/>
      <c r="N53" s="250"/>
      <c r="O53" s="250"/>
      <c r="P53" s="24"/>
    </row>
    <row r="54" spans="1:16" s="272" customFormat="1" ht="14.25">
      <c r="A54" s="270"/>
      <c r="B54" s="270"/>
      <c r="C54" s="26"/>
      <c r="D54" s="26"/>
      <c r="E54" s="26"/>
      <c r="F54" s="271"/>
      <c r="G54" s="271"/>
      <c r="H54" s="250"/>
      <c r="I54" s="250"/>
      <c r="J54" s="250"/>
      <c r="K54" s="250"/>
      <c r="L54" s="250"/>
      <c r="M54" s="250"/>
      <c r="N54" s="250"/>
      <c r="O54" s="250"/>
      <c r="P54" s="24"/>
    </row>
    <row r="55" spans="1:16" s="272" customFormat="1" ht="14.25">
      <c r="A55" s="270"/>
      <c r="B55" s="270"/>
      <c r="C55" s="26"/>
      <c r="D55" s="26"/>
      <c r="E55" s="26"/>
      <c r="F55" s="271"/>
      <c r="G55" s="271"/>
      <c r="H55" s="250"/>
      <c r="I55" s="250"/>
      <c r="J55" s="250"/>
      <c r="K55" s="250"/>
      <c r="L55" s="250"/>
      <c r="M55" s="250"/>
      <c r="N55" s="250"/>
      <c r="O55" s="250"/>
      <c r="P55" s="24"/>
    </row>
    <row r="56" spans="1:16" s="272" customFormat="1" ht="14.25">
      <c r="A56" s="270"/>
      <c r="B56" s="270"/>
      <c r="C56" s="26"/>
      <c r="D56" s="26"/>
      <c r="E56" s="26"/>
      <c r="F56" s="271"/>
      <c r="G56" s="271"/>
      <c r="H56" s="250"/>
      <c r="I56" s="250"/>
      <c r="J56" s="250"/>
      <c r="K56" s="250"/>
      <c r="L56" s="250"/>
      <c r="M56" s="250"/>
      <c r="N56" s="250"/>
      <c r="O56" s="250"/>
      <c r="P56" s="24"/>
    </row>
    <row r="57" spans="1:16" s="272" customFormat="1" ht="14.25">
      <c r="A57" s="270"/>
      <c r="B57" s="270"/>
      <c r="C57" s="26"/>
      <c r="D57" s="26"/>
      <c r="E57" s="26"/>
      <c r="F57" s="271"/>
      <c r="G57" s="271"/>
      <c r="H57" s="250"/>
      <c r="I57" s="250"/>
      <c r="J57" s="250"/>
      <c r="K57" s="250"/>
      <c r="L57" s="250"/>
      <c r="M57" s="250"/>
      <c r="N57" s="250"/>
      <c r="O57" s="250"/>
      <c r="P57" s="24"/>
    </row>
    <row r="58" spans="1:16" s="272" customFormat="1" ht="14.25">
      <c r="A58" s="270"/>
      <c r="B58" s="270"/>
      <c r="C58" s="26"/>
      <c r="D58" s="26"/>
      <c r="E58" s="26"/>
      <c r="F58" s="271"/>
      <c r="G58" s="271"/>
      <c r="H58" s="250"/>
      <c r="I58" s="250"/>
      <c r="J58" s="250"/>
      <c r="K58" s="250"/>
      <c r="L58" s="250"/>
      <c r="M58" s="250"/>
      <c r="N58" s="250"/>
      <c r="O58" s="250"/>
      <c r="P58" s="24"/>
    </row>
    <row r="59" spans="1:16" s="272" customFormat="1" ht="14.25">
      <c r="A59" s="28"/>
      <c r="B59" s="28"/>
      <c r="C59" s="26"/>
      <c r="D59" s="26"/>
      <c r="E59" s="29"/>
      <c r="F59" s="273"/>
      <c r="G59" s="271"/>
      <c r="H59" s="250"/>
      <c r="I59" s="250"/>
      <c r="J59" s="250"/>
      <c r="K59" s="250"/>
      <c r="L59" s="250"/>
      <c r="M59" s="250"/>
      <c r="N59" s="250"/>
      <c r="O59" s="250"/>
      <c r="P59" s="24"/>
    </row>
    <row r="60" spans="1:16" s="272" customFormat="1" ht="14.25">
      <c r="A60" s="25" t="s">
        <v>237</v>
      </c>
      <c r="B60" s="270"/>
      <c r="C60" s="26"/>
      <c r="D60" s="26"/>
      <c r="E60" s="27" t="s">
        <v>475</v>
      </c>
      <c r="F60" s="271"/>
      <c r="G60" s="271"/>
      <c r="H60" s="250"/>
      <c r="I60" s="250"/>
      <c r="J60" s="250"/>
      <c r="K60" s="250"/>
      <c r="L60" s="250"/>
      <c r="M60" s="250"/>
      <c r="N60" s="250"/>
      <c r="O60" s="250"/>
      <c r="P60" s="24"/>
    </row>
    <row r="61" spans="1:16" s="272" customFormat="1" ht="14.25">
      <c r="A61" s="25" t="s">
        <v>635</v>
      </c>
      <c r="B61" s="270"/>
      <c r="C61" s="26"/>
      <c r="D61" s="26"/>
      <c r="E61" s="27"/>
      <c r="F61" s="271"/>
      <c r="G61" s="271"/>
      <c r="H61" s="250"/>
      <c r="I61" s="250"/>
      <c r="J61" s="250"/>
      <c r="K61" s="250"/>
      <c r="L61" s="250"/>
      <c r="M61" s="250"/>
      <c r="N61" s="250"/>
      <c r="O61" s="250"/>
      <c r="P61" s="24"/>
    </row>
    <row r="62" spans="1:16" s="272" customFormat="1" ht="14.25">
      <c r="A62" s="1" t="s">
        <v>238</v>
      </c>
      <c r="B62" s="270"/>
      <c r="C62" s="26"/>
      <c r="D62" s="26"/>
      <c r="E62" s="26"/>
      <c r="F62" s="271"/>
      <c r="G62" s="271"/>
      <c r="H62" s="250"/>
      <c r="I62" s="250"/>
      <c r="J62" s="250"/>
      <c r="K62" s="250"/>
      <c r="L62" s="250"/>
      <c r="M62" s="250"/>
      <c r="N62" s="250"/>
      <c r="O62" s="250"/>
      <c r="P62" s="24"/>
    </row>
    <row r="63" spans="1:16">
      <c r="A63" s="252"/>
      <c r="B63" s="252"/>
      <c r="D63" s="1"/>
      <c r="E63" s="274"/>
      <c r="F63" s="1"/>
      <c r="G63" s="1"/>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 right="0.22" top="0.49" bottom="0.54" header="0.3" footer="0.3"/>
  <pageSetup paperSize="9" scale="63"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1"/>
  <sheetViews>
    <sheetView view="pageBreakPreview" topLeftCell="A10" zoomScale="90" zoomScaleNormal="100" zoomScaleSheetLayoutView="90" workbookViewId="0">
      <selection activeCell="D18" sqref="D18:D21"/>
    </sheetView>
  </sheetViews>
  <sheetFormatPr defaultColWidth="9.140625" defaultRowHeight="12.75"/>
  <cols>
    <col min="1" max="1" width="56" style="24" customWidth="1"/>
    <col min="2" max="2" width="10.28515625" style="24" customWidth="1"/>
    <col min="3" max="3" width="13.42578125" style="24" customWidth="1"/>
    <col min="4" max="4" width="29.85546875" style="24" customWidth="1"/>
    <col min="5" max="5" width="31.28515625" style="24" customWidth="1"/>
    <col min="6" max="6" width="24.5703125" style="276" hidden="1" customWidth="1"/>
    <col min="7" max="7" width="32.5703125" style="24" hidden="1" customWidth="1"/>
    <col min="8" max="8" width="6" style="24" customWidth="1"/>
    <col min="9" max="10" width="23.85546875" style="24" bestFit="1" customWidth="1"/>
    <col min="11" max="11" width="13.5703125" style="24" bestFit="1" customWidth="1"/>
    <col min="12" max="16384" width="9.140625" style="24"/>
  </cols>
  <sheetData>
    <row r="1" spans="1:12" ht="27" customHeight="1">
      <c r="A1" s="560" t="s">
        <v>234</v>
      </c>
      <c r="B1" s="560"/>
      <c r="C1" s="560"/>
      <c r="D1" s="560"/>
      <c r="E1" s="560"/>
    </row>
    <row r="2" spans="1:12" ht="35.25" customHeight="1">
      <c r="A2" s="561" t="s">
        <v>171</v>
      </c>
      <c r="B2" s="561"/>
      <c r="C2" s="561"/>
      <c r="D2" s="561"/>
      <c r="E2" s="561"/>
    </row>
    <row r="3" spans="1:12">
      <c r="A3" s="554" t="s">
        <v>178</v>
      </c>
      <c r="B3" s="554"/>
      <c r="C3" s="554"/>
      <c r="D3" s="554"/>
      <c r="E3" s="554"/>
    </row>
    <row r="4" spans="1:12" ht="19.5" customHeight="1">
      <c r="A4" s="554"/>
      <c r="B4" s="554"/>
      <c r="C4" s="554"/>
      <c r="D4" s="554"/>
      <c r="E4" s="554"/>
    </row>
    <row r="5" spans="1:12">
      <c r="A5" s="562" t="str">
        <f>'ngay thang'!B10</f>
        <v>Quý 4 năm 2023/Quarter IV 2023</v>
      </c>
      <c r="B5" s="562"/>
      <c r="C5" s="562"/>
      <c r="D5" s="562"/>
      <c r="E5" s="562"/>
    </row>
    <row r="6" spans="1:12">
      <c r="A6" s="249"/>
      <c r="B6" s="249"/>
      <c r="C6" s="249"/>
      <c r="D6" s="249"/>
      <c r="E6" s="249"/>
    </row>
    <row r="7" spans="1:12" ht="30" customHeight="1">
      <c r="A7" s="245" t="s">
        <v>243</v>
      </c>
      <c r="B7" s="544" t="s">
        <v>474</v>
      </c>
      <c r="C7" s="544"/>
      <c r="D7" s="544"/>
      <c r="E7" s="544"/>
    </row>
    <row r="8" spans="1:12" ht="30" customHeight="1">
      <c r="A8" s="244" t="s">
        <v>242</v>
      </c>
      <c r="B8" s="551" t="s">
        <v>244</v>
      </c>
      <c r="C8" s="551"/>
      <c r="D8" s="551"/>
      <c r="E8" s="551"/>
    </row>
    <row r="9" spans="1:12" ht="30" customHeight="1">
      <c r="A9" s="245" t="s">
        <v>245</v>
      </c>
      <c r="B9" s="544" t="s">
        <v>650</v>
      </c>
      <c r="C9" s="544"/>
      <c r="D9" s="544"/>
      <c r="E9" s="544"/>
    </row>
    <row r="10" spans="1:12" ht="30" customHeight="1">
      <c r="A10" s="244" t="s">
        <v>246</v>
      </c>
      <c r="B10" s="551" t="str">
        <f>'ngay thang'!B14</f>
        <v>Ngày 10 tháng 01 năm 2024
10 Jan 2024</v>
      </c>
      <c r="C10" s="551"/>
      <c r="D10" s="551"/>
      <c r="E10" s="551"/>
    </row>
    <row r="12" spans="1:12" s="1" customFormat="1" ht="41.25" customHeight="1">
      <c r="A12" s="255" t="s">
        <v>173</v>
      </c>
      <c r="B12" s="255" t="s">
        <v>174</v>
      </c>
      <c r="C12" s="277" t="s">
        <v>175</v>
      </c>
      <c r="D12" s="277" t="str">
        <f>'ngay thang'!B16</f>
        <v>KỲ BÁO CÁO/ THIS PERIOD
31/12/2023</v>
      </c>
      <c r="E12" s="277" t="str">
        <f>'ngay thang'!C16</f>
        <v>KỲ BÁO CÁO/ THIS PERIOD
30/09/2023</v>
      </c>
      <c r="F12" s="278"/>
      <c r="G12" s="24"/>
      <c r="H12" s="24"/>
      <c r="I12" s="24"/>
      <c r="J12" s="24"/>
      <c r="K12" s="24"/>
      <c r="L12" s="24"/>
    </row>
    <row r="13" spans="1:12" s="1" customFormat="1" ht="25.5">
      <c r="A13" s="279" t="s">
        <v>348</v>
      </c>
      <c r="B13" s="283" t="s">
        <v>46</v>
      </c>
      <c r="C13" s="280"/>
      <c r="D13" s="281"/>
      <c r="E13" s="282"/>
      <c r="F13" s="278"/>
      <c r="G13" s="24"/>
      <c r="H13" s="24"/>
      <c r="I13" s="24"/>
      <c r="J13" s="24"/>
      <c r="K13" s="24"/>
      <c r="L13" s="24"/>
    </row>
    <row r="14" spans="1:12" s="1" customFormat="1" ht="25.5">
      <c r="A14" s="279" t="s">
        <v>349</v>
      </c>
      <c r="B14" s="283" t="s">
        <v>0</v>
      </c>
      <c r="C14" s="284"/>
      <c r="D14" s="282">
        <v>6143253238</v>
      </c>
      <c r="E14" s="282">
        <v>30599088677</v>
      </c>
      <c r="F14" s="285"/>
      <c r="G14" s="24"/>
      <c r="H14" s="286"/>
      <c r="I14" s="286"/>
      <c r="J14" s="24"/>
      <c r="K14" s="24"/>
      <c r="L14" s="24"/>
    </row>
    <row r="15" spans="1:12" s="1" customFormat="1" ht="25.5">
      <c r="A15" s="287" t="s">
        <v>350</v>
      </c>
      <c r="B15" s="288" t="s">
        <v>47</v>
      </c>
      <c r="C15" s="289"/>
      <c r="D15" s="281">
        <v>6143253238</v>
      </c>
      <c r="E15" s="281">
        <v>30599088677</v>
      </c>
      <c r="F15" s="285"/>
      <c r="G15" s="24"/>
      <c r="H15" s="286"/>
      <c r="I15" s="286"/>
      <c r="J15" s="24"/>
      <c r="K15" s="24"/>
      <c r="L15" s="24"/>
    </row>
    <row r="16" spans="1:12" s="1" customFormat="1" ht="25.5">
      <c r="A16" s="287" t="s">
        <v>351</v>
      </c>
      <c r="B16" s="288" t="s">
        <v>48</v>
      </c>
      <c r="C16" s="289"/>
      <c r="D16" s="281"/>
      <c r="E16" s="281"/>
      <c r="F16" s="285"/>
      <c r="G16" s="24"/>
      <c r="H16" s="286"/>
      <c r="I16" s="286"/>
      <c r="J16" s="24"/>
      <c r="K16" s="24"/>
      <c r="L16" s="24"/>
    </row>
    <row r="17" spans="1:12" s="1" customFormat="1" ht="25.5">
      <c r="A17" s="279" t="s">
        <v>352</v>
      </c>
      <c r="B17" s="283" t="s">
        <v>1</v>
      </c>
      <c r="C17" s="290"/>
      <c r="D17" s="291">
        <v>69706281000</v>
      </c>
      <c r="E17" s="291">
        <v>39047121813</v>
      </c>
      <c r="F17" s="285"/>
      <c r="G17" s="24"/>
      <c r="H17" s="286"/>
      <c r="I17" s="286"/>
      <c r="J17" s="24"/>
      <c r="K17" s="24"/>
      <c r="L17" s="24"/>
    </row>
    <row r="18" spans="1:12" s="1" customFormat="1" ht="25.5">
      <c r="A18" s="287" t="s">
        <v>353</v>
      </c>
      <c r="B18" s="288" t="s">
        <v>2</v>
      </c>
      <c r="C18" s="289"/>
      <c r="D18" s="281">
        <v>69706281000</v>
      </c>
      <c r="E18" s="281">
        <v>39047121813</v>
      </c>
      <c r="F18" s="285"/>
      <c r="G18" s="24"/>
      <c r="H18" s="286"/>
      <c r="I18" s="286"/>
      <c r="J18" s="24"/>
      <c r="K18" s="24"/>
      <c r="L18" s="24"/>
    </row>
    <row r="19" spans="1:12" s="1" customFormat="1" ht="25.5">
      <c r="A19" s="287" t="s">
        <v>285</v>
      </c>
      <c r="B19" s="288">
        <v>121.1</v>
      </c>
      <c r="C19" s="289"/>
      <c r="D19" s="281">
        <v>69400031000</v>
      </c>
      <c r="E19" s="281">
        <v>39047121813</v>
      </c>
      <c r="F19" s="285"/>
      <c r="G19" s="24"/>
      <c r="H19" s="286"/>
      <c r="I19" s="286"/>
      <c r="J19" s="24"/>
      <c r="K19" s="24"/>
      <c r="L19" s="24"/>
    </row>
    <row r="20" spans="1:12" s="1" customFormat="1" ht="25.5">
      <c r="A20" s="287" t="s">
        <v>286</v>
      </c>
      <c r="B20" s="288">
        <v>121.2</v>
      </c>
      <c r="C20" s="289"/>
      <c r="D20" s="281"/>
      <c r="E20" s="281"/>
      <c r="F20" s="285"/>
      <c r="G20" s="24"/>
      <c r="H20" s="286"/>
      <c r="I20" s="286"/>
      <c r="J20" s="24"/>
      <c r="K20" s="24"/>
      <c r="L20" s="24"/>
    </row>
    <row r="21" spans="1:12" s="1" customFormat="1" ht="25.5">
      <c r="A21" s="287" t="s">
        <v>287</v>
      </c>
      <c r="B21" s="288">
        <v>121.3</v>
      </c>
      <c r="C21" s="289"/>
      <c r="D21" s="281">
        <v>306250000</v>
      </c>
      <c r="E21" s="281"/>
      <c r="F21" s="285"/>
      <c r="G21" s="24"/>
      <c r="H21" s="286"/>
      <c r="I21" s="286"/>
      <c r="J21" s="24"/>
      <c r="K21" s="24"/>
      <c r="L21" s="24"/>
    </row>
    <row r="22" spans="1:12" s="1" customFormat="1" ht="25.5">
      <c r="A22" s="287" t="s">
        <v>288</v>
      </c>
      <c r="B22" s="288">
        <v>121.4</v>
      </c>
      <c r="C22" s="289"/>
      <c r="D22" s="281"/>
      <c r="E22" s="281"/>
      <c r="F22" s="285"/>
      <c r="G22" s="24"/>
      <c r="H22" s="286"/>
      <c r="I22" s="286"/>
      <c r="J22" s="24"/>
      <c r="K22" s="24"/>
      <c r="L22" s="24"/>
    </row>
    <row r="23" spans="1:12" s="1" customFormat="1" ht="25.5">
      <c r="A23" s="287" t="s">
        <v>354</v>
      </c>
      <c r="B23" s="288" t="s">
        <v>49</v>
      </c>
      <c r="C23" s="292"/>
      <c r="D23" s="281"/>
      <c r="E23" s="281"/>
      <c r="F23" s="285"/>
      <c r="G23" s="24"/>
      <c r="H23" s="286"/>
      <c r="I23" s="286"/>
      <c r="J23" s="24"/>
      <c r="K23" s="24"/>
      <c r="L23" s="24"/>
    </row>
    <row r="24" spans="1:12" s="1" customFormat="1" ht="25.5">
      <c r="A24" s="279" t="s">
        <v>355</v>
      </c>
      <c r="B24" s="293" t="s">
        <v>3</v>
      </c>
      <c r="C24" s="284"/>
      <c r="D24" s="291">
        <v>238700000</v>
      </c>
      <c r="E24" s="291">
        <v>1991074000</v>
      </c>
      <c r="F24" s="285"/>
      <c r="G24" s="24"/>
      <c r="H24" s="286"/>
      <c r="I24" s="286"/>
      <c r="J24" s="24"/>
      <c r="K24" s="24"/>
      <c r="L24" s="24"/>
    </row>
    <row r="25" spans="1:12" s="1" customFormat="1" ht="25.5">
      <c r="A25" s="287" t="s">
        <v>356</v>
      </c>
      <c r="B25" s="288" t="s">
        <v>4</v>
      </c>
      <c r="C25" s="292"/>
      <c r="D25" s="281">
        <v>238700000</v>
      </c>
      <c r="E25" s="281">
        <v>1864324000</v>
      </c>
      <c r="F25" s="285"/>
      <c r="G25" s="24"/>
      <c r="H25" s="286"/>
      <c r="I25" s="286"/>
      <c r="J25" s="24"/>
      <c r="K25" s="24"/>
      <c r="L25" s="24"/>
    </row>
    <row r="26" spans="1:12" s="1" customFormat="1" ht="25.5">
      <c r="A26" s="287" t="s">
        <v>357</v>
      </c>
      <c r="B26" s="294" t="s">
        <v>247</v>
      </c>
      <c r="C26" s="292"/>
      <c r="D26" s="281"/>
      <c r="E26" s="281"/>
      <c r="F26" s="285"/>
      <c r="G26" s="24"/>
      <c r="H26" s="286"/>
      <c r="I26" s="286"/>
      <c r="J26" s="24"/>
      <c r="K26" s="24"/>
      <c r="L26" s="24"/>
    </row>
    <row r="27" spans="1:12" s="1" customFormat="1" ht="25.5">
      <c r="A27" s="287" t="s">
        <v>358</v>
      </c>
      <c r="B27" s="288" t="s">
        <v>50</v>
      </c>
      <c r="C27" s="289"/>
      <c r="D27" s="281"/>
      <c r="E27" s="281">
        <v>126750000</v>
      </c>
      <c r="F27" s="285"/>
      <c r="G27" s="24"/>
      <c r="H27" s="286"/>
      <c r="I27" s="286"/>
      <c r="J27" s="24"/>
      <c r="K27" s="24"/>
      <c r="L27" s="24"/>
    </row>
    <row r="28" spans="1:12" s="1" customFormat="1" ht="25.5">
      <c r="A28" s="287" t="s">
        <v>359</v>
      </c>
      <c r="B28" s="288" t="s">
        <v>51</v>
      </c>
      <c r="C28" s="289"/>
      <c r="D28" s="281"/>
      <c r="E28" s="281"/>
      <c r="F28" s="285"/>
      <c r="G28" s="24"/>
      <c r="H28" s="286"/>
      <c r="I28" s="286"/>
      <c r="J28" s="24"/>
      <c r="K28" s="24"/>
      <c r="L28" s="24"/>
    </row>
    <row r="29" spans="1:12" s="1" customFormat="1" ht="42" customHeight="1">
      <c r="A29" s="287" t="s">
        <v>360</v>
      </c>
      <c r="B29" s="288" t="s">
        <v>248</v>
      </c>
      <c r="C29" s="289"/>
      <c r="D29" s="281"/>
      <c r="E29" s="281"/>
      <c r="F29" s="285"/>
      <c r="G29" s="24"/>
      <c r="H29" s="286"/>
      <c r="I29" s="286"/>
      <c r="J29" s="24"/>
      <c r="K29" s="24"/>
      <c r="L29" s="24"/>
    </row>
    <row r="30" spans="1:12" s="1" customFormat="1" ht="25.5">
      <c r="A30" s="287" t="s">
        <v>361</v>
      </c>
      <c r="B30" s="288" t="s">
        <v>52</v>
      </c>
      <c r="C30" s="289"/>
      <c r="D30" s="281"/>
      <c r="E30" s="281">
        <v>126750000</v>
      </c>
      <c r="F30" s="285"/>
      <c r="G30" s="24"/>
      <c r="H30" s="286"/>
      <c r="I30" s="286"/>
      <c r="J30" s="24"/>
      <c r="K30" s="24"/>
      <c r="L30" s="24"/>
    </row>
    <row r="31" spans="1:12" s="1" customFormat="1" ht="25.5">
      <c r="A31" s="287" t="s">
        <v>362</v>
      </c>
      <c r="B31" s="288" t="s">
        <v>53</v>
      </c>
      <c r="C31" s="289"/>
      <c r="D31" s="281"/>
      <c r="E31" s="281"/>
      <c r="F31" s="285"/>
      <c r="G31" s="24"/>
      <c r="H31" s="286"/>
      <c r="I31" s="286"/>
      <c r="J31" s="24"/>
      <c r="K31" s="24"/>
      <c r="L31" s="24"/>
    </row>
    <row r="32" spans="1:12" s="1" customFormat="1" ht="25.5">
      <c r="A32" s="287" t="s">
        <v>363</v>
      </c>
      <c r="B32" s="288" t="s">
        <v>54</v>
      </c>
      <c r="C32" s="289"/>
      <c r="D32" s="281"/>
      <c r="E32" s="281"/>
      <c r="F32" s="285"/>
      <c r="G32" s="24"/>
      <c r="H32" s="286"/>
      <c r="I32" s="286"/>
      <c r="J32" s="24"/>
      <c r="K32" s="24"/>
      <c r="L32" s="24"/>
    </row>
    <row r="33" spans="1:12" s="1" customFormat="1" ht="25.5">
      <c r="A33" s="279" t="s">
        <v>364</v>
      </c>
      <c r="B33" s="283" t="s">
        <v>55</v>
      </c>
      <c r="C33" s="290"/>
      <c r="D33" s="295">
        <v>76088234238</v>
      </c>
      <c r="E33" s="295">
        <v>71637284490</v>
      </c>
      <c r="F33" s="285"/>
      <c r="G33" s="24"/>
      <c r="H33" s="286"/>
      <c r="I33" s="286"/>
      <c r="J33" s="24"/>
      <c r="K33" s="24"/>
      <c r="L33" s="24"/>
    </row>
    <row r="34" spans="1:12" s="1" customFormat="1" ht="25.5">
      <c r="A34" s="279" t="s">
        <v>365</v>
      </c>
      <c r="B34" s="283" t="s">
        <v>56</v>
      </c>
      <c r="C34" s="290"/>
      <c r="D34" s="281"/>
      <c r="E34" s="291"/>
      <c r="F34" s="285"/>
      <c r="G34" s="24"/>
      <c r="H34" s="286"/>
      <c r="I34" s="286"/>
      <c r="J34" s="24"/>
      <c r="K34" s="24"/>
      <c r="L34" s="24"/>
    </row>
    <row r="35" spans="1:12" s="1" customFormat="1" ht="25.5">
      <c r="A35" s="287" t="s">
        <v>366</v>
      </c>
      <c r="B35" s="288" t="s">
        <v>6</v>
      </c>
      <c r="C35" s="289"/>
      <c r="D35" s="281"/>
      <c r="E35" s="281"/>
      <c r="F35" s="285"/>
      <c r="G35" s="24"/>
      <c r="H35" s="286"/>
      <c r="I35" s="286"/>
      <c r="J35" s="24"/>
      <c r="K35" s="24"/>
      <c r="L35" s="24"/>
    </row>
    <row r="36" spans="1:12" s="1" customFormat="1" ht="25.5">
      <c r="A36" s="287" t="s">
        <v>367</v>
      </c>
      <c r="B36" s="288" t="s">
        <v>7</v>
      </c>
      <c r="C36" s="289"/>
      <c r="D36" s="281"/>
      <c r="E36" s="281">
        <v>1405245000</v>
      </c>
      <c r="F36" s="285"/>
      <c r="G36" s="24"/>
      <c r="H36" s="286"/>
      <c r="I36" s="286"/>
      <c r="J36" s="24"/>
      <c r="K36" s="24"/>
      <c r="L36" s="24"/>
    </row>
    <row r="37" spans="1:12" s="1" customFormat="1" ht="51">
      <c r="A37" s="287" t="s">
        <v>368</v>
      </c>
      <c r="B37" s="288" t="s">
        <v>57</v>
      </c>
      <c r="C37" s="289"/>
      <c r="D37" s="281">
        <v>4299947</v>
      </c>
      <c r="E37" s="281">
        <v>9639650</v>
      </c>
      <c r="F37" s="285"/>
      <c r="G37" s="24"/>
      <c r="H37" s="286"/>
      <c r="I37" s="286"/>
      <c r="J37" s="24"/>
      <c r="K37" s="24"/>
      <c r="L37" s="24"/>
    </row>
    <row r="38" spans="1:12" s="1" customFormat="1" ht="25.5">
      <c r="A38" s="287" t="s">
        <v>369</v>
      </c>
      <c r="B38" s="288" t="s">
        <v>8</v>
      </c>
      <c r="C38" s="289"/>
      <c r="D38" s="296">
        <v>695347</v>
      </c>
      <c r="E38" s="296">
        <v>975392</v>
      </c>
      <c r="F38" s="285"/>
      <c r="G38" s="24"/>
      <c r="H38" s="286"/>
      <c r="I38" s="286"/>
      <c r="J38" s="24"/>
      <c r="K38" s="24"/>
      <c r="L38" s="24"/>
    </row>
    <row r="39" spans="1:12" s="1" customFormat="1" ht="25.5">
      <c r="A39" s="287" t="s">
        <v>370</v>
      </c>
      <c r="B39" s="288" t="s">
        <v>9</v>
      </c>
      <c r="C39" s="289"/>
      <c r="D39" s="281"/>
      <c r="E39" s="281"/>
      <c r="F39" s="285"/>
      <c r="G39" s="24"/>
      <c r="H39" s="286"/>
      <c r="I39" s="286"/>
      <c r="J39" s="24"/>
      <c r="K39" s="24"/>
      <c r="L39" s="24"/>
    </row>
    <row r="40" spans="1:12" s="1" customFormat="1" ht="25.5">
      <c r="A40" s="287" t="s">
        <v>371</v>
      </c>
      <c r="B40" s="288" t="s">
        <v>58</v>
      </c>
      <c r="C40" s="289"/>
      <c r="D40" s="281">
        <v>88727700</v>
      </c>
      <c r="E40" s="281">
        <v>123186702</v>
      </c>
      <c r="F40" s="285"/>
      <c r="G40" s="24"/>
      <c r="H40" s="286"/>
      <c r="I40" s="286"/>
      <c r="J40" s="24"/>
      <c r="K40" s="24"/>
      <c r="L40" s="24"/>
    </row>
    <row r="41" spans="1:12" s="1" customFormat="1" ht="25.5">
      <c r="A41" s="287" t="s">
        <v>372</v>
      </c>
      <c r="B41" s="288" t="s">
        <v>59</v>
      </c>
      <c r="C41" s="289"/>
      <c r="D41" s="281">
        <v>46884992</v>
      </c>
      <c r="E41" s="281">
        <v>34311492</v>
      </c>
      <c r="F41" s="285"/>
      <c r="G41" s="24"/>
      <c r="H41" s="286"/>
      <c r="I41" s="286"/>
      <c r="J41" s="24"/>
      <c r="K41" s="24"/>
      <c r="L41" s="24"/>
    </row>
    <row r="42" spans="1:12" s="1" customFormat="1" ht="25.5">
      <c r="A42" s="287" t="s">
        <v>373</v>
      </c>
      <c r="B42" s="288" t="s">
        <v>10</v>
      </c>
      <c r="C42" s="289"/>
      <c r="D42" s="281"/>
      <c r="E42" s="281">
        <v>24851063</v>
      </c>
      <c r="F42" s="285"/>
      <c r="G42" s="24"/>
      <c r="H42" s="286"/>
      <c r="I42" s="286"/>
      <c r="J42" s="24"/>
      <c r="K42" s="24"/>
      <c r="L42" s="24"/>
    </row>
    <row r="43" spans="1:12" s="1" customFormat="1" ht="25.5">
      <c r="A43" s="287" t="s">
        <v>374</v>
      </c>
      <c r="B43" s="288" t="s">
        <v>60</v>
      </c>
      <c r="C43" s="289"/>
      <c r="D43" s="281">
        <v>129881257</v>
      </c>
      <c r="E43" s="281">
        <v>129076806</v>
      </c>
      <c r="F43" s="285"/>
      <c r="G43" s="24"/>
      <c r="H43" s="286"/>
      <c r="I43" s="286"/>
      <c r="J43" s="24"/>
      <c r="K43" s="24"/>
      <c r="L43" s="24"/>
    </row>
    <row r="44" spans="1:12" s="1" customFormat="1" ht="25.5">
      <c r="A44" s="287" t="s">
        <v>375</v>
      </c>
      <c r="B44" s="288" t="s">
        <v>61</v>
      </c>
      <c r="C44" s="289"/>
      <c r="D44" s="281"/>
      <c r="E44" s="281"/>
      <c r="F44" s="285"/>
      <c r="G44" s="24"/>
      <c r="H44" s="286"/>
      <c r="I44" s="286"/>
      <c r="J44" s="24"/>
      <c r="K44" s="24"/>
      <c r="L44" s="24"/>
    </row>
    <row r="45" spans="1:12" s="1" customFormat="1" ht="25.5">
      <c r="A45" s="279" t="s">
        <v>376</v>
      </c>
      <c r="B45" s="283" t="s">
        <v>5</v>
      </c>
      <c r="C45" s="290"/>
      <c r="D45" s="291">
        <v>270489243</v>
      </c>
      <c r="E45" s="291">
        <v>1727286105</v>
      </c>
      <c r="F45" s="285"/>
      <c r="G45" s="24"/>
      <c r="H45" s="286"/>
      <c r="I45" s="286"/>
      <c r="J45" s="24"/>
      <c r="K45" s="24"/>
      <c r="L45" s="24"/>
    </row>
    <row r="46" spans="1:12" s="1" customFormat="1" ht="38.25">
      <c r="A46" s="279" t="s">
        <v>377</v>
      </c>
      <c r="B46" s="283" t="s">
        <v>11</v>
      </c>
      <c r="C46" s="290"/>
      <c r="D46" s="291">
        <v>75817744995</v>
      </c>
      <c r="E46" s="291">
        <v>69909998385</v>
      </c>
      <c r="F46" s="285"/>
      <c r="G46" s="24"/>
      <c r="H46" s="286"/>
      <c r="I46" s="286"/>
      <c r="J46" s="24"/>
      <c r="K46" s="24"/>
      <c r="L46" s="24"/>
    </row>
    <row r="47" spans="1:12" s="1" customFormat="1" ht="25.5">
      <c r="A47" s="287" t="s">
        <v>378</v>
      </c>
      <c r="B47" s="288" t="s">
        <v>12</v>
      </c>
      <c r="C47" s="289"/>
      <c r="D47" s="281">
        <v>59095017400</v>
      </c>
      <c r="E47" s="281">
        <v>56357805800</v>
      </c>
      <c r="F47" s="285"/>
      <c r="G47" s="24"/>
      <c r="H47" s="286"/>
      <c r="I47" s="286"/>
      <c r="J47" s="24"/>
      <c r="K47" s="24"/>
      <c r="L47" s="24"/>
    </row>
    <row r="48" spans="1:12" s="1" customFormat="1" ht="25.5">
      <c r="A48" s="287" t="s">
        <v>379</v>
      </c>
      <c r="B48" s="288" t="s">
        <v>13</v>
      </c>
      <c r="C48" s="289"/>
      <c r="D48" s="281">
        <v>61501799300</v>
      </c>
      <c r="E48" s="281">
        <v>57860941300</v>
      </c>
      <c r="F48" s="285">
        <f>D48-E48</f>
        <v>3640858000</v>
      </c>
      <c r="G48" s="24"/>
      <c r="H48" s="286"/>
      <c r="I48" s="286"/>
      <c r="J48" s="24"/>
      <c r="K48" s="24"/>
      <c r="L48" s="24"/>
    </row>
    <row r="49" spans="1:12" s="1" customFormat="1" ht="25.5">
      <c r="A49" s="287" t="s">
        <v>380</v>
      </c>
      <c r="B49" s="288" t="s">
        <v>62</v>
      </c>
      <c r="C49" s="289"/>
      <c r="D49" s="281">
        <v>-2406781900</v>
      </c>
      <c r="E49" s="281">
        <v>-1503135500</v>
      </c>
      <c r="F49" s="285">
        <f>D49-E49</f>
        <v>-903646400</v>
      </c>
      <c r="G49" s="24"/>
      <c r="H49" s="286"/>
      <c r="I49" s="286"/>
      <c r="J49" s="24"/>
      <c r="K49" s="24"/>
      <c r="L49" s="24"/>
    </row>
    <row r="50" spans="1:12" s="1" customFormat="1" ht="25.5">
      <c r="A50" s="287" t="s">
        <v>381</v>
      </c>
      <c r="B50" s="288" t="s">
        <v>63</v>
      </c>
      <c r="C50" s="289"/>
      <c r="D50" s="281">
        <v>2169257918</v>
      </c>
      <c r="E50" s="281">
        <v>1503109458</v>
      </c>
      <c r="F50" s="285">
        <f t="shared" ref="F50" si="0">D50-E50</f>
        <v>666148460</v>
      </c>
      <c r="G50" s="24"/>
      <c r="H50" s="286"/>
      <c r="I50" s="286"/>
      <c r="J50" s="24"/>
      <c r="K50" s="24"/>
      <c r="L50" s="24"/>
    </row>
    <row r="51" spans="1:12" s="1" customFormat="1" ht="25.5">
      <c r="A51" s="287" t="s">
        <v>382</v>
      </c>
      <c r="B51" s="288" t="s">
        <v>14</v>
      </c>
      <c r="C51" s="289"/>
      <c r="D51" s="281">
        <v>14553469677</v>
      </c>
      <c r="E51" s="281">
        <v>12049083127</v>
      </c>
      <c r="F51" s="285"/>
      <c r="G51" s="24"/>
      <c r="H51" s="286"/>
      <c r="I51" s="286"/>
      <c r="J51" s="24"/>
      <c r="K51" s="24"/>
      <c r="L51" s="24"/>
    </row>
    <row r="52" spans="1:12" s="1" customFormat="1" ht="38.25">
      <c r="A52" s="279" t="s">
        <v>383</v>
      </c>
      <c r="B52" s="283" t="s">
        <v>15</v>
      </c>
      <c r="C52" s="290"/>
      <c r="D52" s="297">
        <v>12829.8</v>
      </c>
      <c r="E52" s="297">
        <v>12404.67</v>
      </c>
      <c r="F52" s="285"/>
      <c r="G52" s="24"/>
      <c r="H52" s="286"/>
      <c r="I52" s="286"/>
      <c r="J52" s="24"/>
      <c r="K52" s="24"/>
      <c r="L52" s="24"/>
    </row>
    <row r="53" spans="1:12" s="1" customFormat="1" ht="25.5">
      <c r="A53" s="279" t="s">
        <v>384</v>
      </c>
      <c r="B53" s="283" t="s">
        <v>64</v>
      </c>
      <c r="C53" s="290"/>
      <c r="D53" s="281"/>
      <c r="E53" s="297"/>
      <c r="F53" s="285"/>
      <c r="G53" s="24"/>
      <c r="H53" s="286"/>
      <c r="I53" s="286"/>
      <c r="J53" s="24"/>
      <c r="K53" s="24"/>
      <c r="L53" s="24"/>
    </row>
    <row r="54" spans="1:12" s="1" customFormat="1" ht="28.5" customHeight="1">
      <c r="A54" s="287" t="s">
        <v>385</v>
      </c>
      <c r="B54" s="288" t="s">
        <v>65</v>
      </c>
      <c r="C54" s="289"/>
      <c r="D54" s="281"/>
      <c r="E54" s="298"/>
      <c r="F54" s="285"/>
      <c r="G54" s="24"/>
      <c r="H54" s="286"/>
      <c r="I54" s="286"/>
      <c r="J54" s="24"/>
      <c r="K54" s="24"/>
      <c r="L54" s="24"/>
    </row>
    <row r="55" spans="1:12" s="1" customFormat="1" ht="38.25">
      <c r="A55" s="287" t="s">
        <v>386</v>
      </c>
      <c r="B55" s="288" t="s">
        <v>66</v>
      </c>
      <c r="C55" s="289"/>
      <c r="D55" s="281"/>
      <c r="E55" s="298"/>
      <c r="F55" s="285"/>
      <c r="G55" s="24"/>
      <c r="H55" s="286"/>
      <c r="I55" s="286"/>
      <c r="J55" s="24"/>
      <c r="K55" s="24"/>
      <c r="L55" s="24"/>
    </row>
    <row r="56" spans="1:12" s="1" customFormat="1" ht="29.25" customHeight="1">
      <c r="A56" s="279" t="s">
        <v>387</v>
      </c>
      <c r="B56" s="283" t="s">
        <v>67</v>
      </c>
      <c r="C56" s="290"/>
      <c r="D56" s="281"/>
      <c r="E56" s="297"/>
      <c r="F56" s="285"/>
      <c r="G56" s="24"/>
      <c r="H56" s="286"/>
      <c r="I56" s="286"/>
      <c r="J56" s="24"/>
      <c r="K56" s="24"/>
      <c r="L56" s="24"/>
    </row>
    <row r="57" spans="1:12" s="1" customFormat="1" ht="25.5">
      <c r="A57" s="287" t="s">
        <v>388</v>
      </c>
      <c r="B57" s="288" t="s">
        <v>68</v>
      </c>
      <c r="C57" s="289"/>
      <c r="D57" s="281"/>
      <c r="E57" s="298"/>
      <c r="F57" s="285"/>
      <c r="G57" s="24"/>
      <c r="H57" s="286"/>
      <c r="I57" s="286"/>
      <c r="J57" s="24"/>
      <c r="K57" s="24"/>
      <c r="L57" s="24"/>
    </row>
    <row r="58" spans="1:12" s="1" customFormat="1" ht="25.5">
      <c r="A58" s="287" t="s">
        <v>389</v>
      </c>
      <c r="B58" s="288" t="s">
        <v>69</v>
      </c>
      <c r="C58" s="289"/>
      <c r="D58" s="281"/>
      <c r="E58" s="298"/>
      <c r="F58" s="285"/>
      <c r="G58" s="24"/>
      <c r="H58" s="286"/>
      <c r="I58" s="286"/>
      <c r="J58" s="24"/>
      <c r="K58" s="24"/>
      <c r="L58" s="24"/>
    </row>
    <row r="59" spans="1:12" s="1" customFormat="1" ht="25.5">
      <c r="A59" s="287" t="s">
        <v>390</v>
      </c>
      <c r="B59" s="288" t="s">
        <v>70</v>
      </c>
      <c r="C59" s="289"/>
      <c r="D59" s="281"/>
      <c r="E59" s="298"/>
      <c r="F59" s="285"/>
      <c r="G59" s="24"/>
      <c r="H59" s="286"/>
      <c r="I59" s="286"/>
      <c r="J59" s="24"/>
      <c r="K59" s="24"/>
      <c r="L59" s="24"/>
    </row>
    <row r="60" spans="1:12" s="1" customFormat="1" ht="25.5">
      <c r="A60" s="287" t="s">
        <v>391</v>
      </c>
      <c r="B60" s="288" t="s">
        <v>71</v>
      </c>
      <c r="C60" s="289"/>
      <c r="D60" s="299">
        <v>5909501.7400000002</v>
      </c>
      <c r="E60" s="299">
        <v>5635780.5800000001</v>
      </c>
      <c r="F60" s="285"/>
      <c r="G60" s="24"/>
      <c r="H60" s="286"/>
      <c r="I60" s="286"/>
      <c r="J60" s="24"/>
      <c r="K60" s="24"/>
      <c r="L60" s="24"/>
    </row>
    <row r="61" spans="1:12" s="1" customFormat="1">
      <c r="A61" s="300"/>
      <c r="B61" s="301"/>
      <c r="C61" s="255"/>
      <c r="D61" s="302"/>
      <c r="E61" s="302"/>
      <c r="F61" s="278"/>
      <c r="G61" s="24"/>
      <c r="H61" s="24"/>
      <c r="I61" s="24"/>
      <c r="J61" s="24"/>
      <c r="K61" s="24"/>
      <c r="L61" s="24"/>
    </row>
    <row r="62" spans="1:12" s="1" customFormat="1">
      <c r="A62" s="303"/>
      <c r="B62" s="251"/>
      <c r="C62" s="251"/>
      <c r="D62" s="304"/>
      <c r="E62" s="304"/>
      <c r="F62" s="278"/>
      <c r="G62" s="24"/>
      <c r="H62" s="24"/>
      <c r="I62" s="24"/>
      <c r="J62" s="24"/>
      <c r="K62" s="24"/>
      <c r="L62" s="24"/>
    </row>
    <row r="63" spans="1:12" s="1" customFormat="1">
      <c r="A63" s="25" t="str">
        <f>BCthunhap!A51</f>
        <v>Đại diện được ủy quyền của Ngân hàng giám sát</v>
      </c>
      <c r="B63" s="270"/>
      <c r="C63" s="26"/>
      <c r="D63" s="27" t="str">
        <f>BCthunhap!E51</f>
        <v>Đại diện được ủy quyền của Công ty quản lý Quỹ</v>
      </c>
      <c r="E63" s="27"/>
      <c r="F63" s="278"/>
      <c r="G63" s="24"/>
      <c r="H63" s="24"/>
      <c r="I63" s="24"/>
      <c r="J63" s="24"/>
      <c r="K63" s="24"/>
      <c r="L63" s="24"/>
    </row>
    <row r="64" spans="1:12" s="1" customFormat="1">
      <c r="A64" s="305" t="s">
        <v>176</v>
      </c>
      <c r="B64" s="270"/>
      <c r="C64" s="26"/>
      <c r="D64" s="306" t="s">
        <v>177</v>
      </c>
      <c r="E64" s="306"/>
      <c r="F64" s="278"/>
      <c r="G64" s="24"/>
      <c r="H64" s="24"/>
      <c r="I64" s="24"/>
      <c r="J64" s="24"/>
      <c r="K64" s="24"/>
      <c r="L64" s="24"/>
    </row>
    <row r="65" spans="1:12" s="1" customFormat="1">
      <c r="A65" s="270"/>
      <c r="B65" s="270"/>
      <c r="C65" s="26"/>
      <c r="D65" s="26"/>
      <c r="E65" s="26"/>
      <c r="F65" s="278"/>
      <c r="G65" s="24"/>
      <c r="H65" s="24"/>
      <c r="I65" s="24"/>
      <c r="J65" s="24"/>
      <c r="K65" s="24"/>
      <c r="L65" s="24"/>
    </row>
    <row r="66" spans="1:12" s="1" customFormat="1">
      <c r="A66" s="270"/>
      <c r="B66" s="270"/>
      <c r="C66" s="26"/>
      <c r="D66" s="26"/>
      <c r="E66" s="26"/>
      <c r="F66" s="278"/>
      <c r="G66" s="24"/>
      <c r="H66" s="24"/>
      <c r="I66" s="24"/>
      <c r="J66" s="24"/>
      <c r="K66" s="24"/>
      <c r="L66" s="24"/>
    </row>
    <row r="67" spans="1:12" s="1" customFormat="1">
      <c r="A67" s="270"/>
      <c r="B67" s="270"/>
      <c r="C67" s="26"/>
      <c r="D67" s="26"/>
      <c r="E67" s="26"/>
      <c r="F67" s="278"/>
      <c r="G67" s="24"/>
      <c r="H67" s="24"/>
      <c r="I67" s="24"/>
      <c r="J67" s="24"/>
      <c r="K67" s="24"/>
      <c r="L67" s="24"/>
    </row>
    <row r="68" spans="1:12" s="1" customFormat="1">
      <c r="A68" s="270"/>
      <c r="B68" s="270"/>
      <c r="C68" s="26"/>
      <c r="D68" s="26"/>
      <c r="E68" s="26"/>
      <c r="F68" s="278"/>
      <c r="G68" s="24"/>
      <c r="H68" s="24"/>
      <c r="I68" s="24"/>
      <c r="J68" s="24"/>
      <c r="K68" s="24"/>
      <c r="L68" s="24"/>
    </row>
    <row r="69" spans="1:12" s="1" customFormat="1">
      <c r="A69" s="270"/>
      <c r="B69" s="270"/>
      <c r="C69" s="26"/>
      <c r="D69" s="26"/>
      <c r="E69" s="26"/>
      <c r="F69" s="278"/>
      <c r="G69" s="24"/>
      <c r="H69" s="24"/>
      <c r="I69" s="24"/>
      <c r="J69" s="24"/>
      <c r="K69" s="24"/>
      <c r="L69" s="24"/>
    </row>
    <row r="70" spans="1:12" s="1" customFormat="1">
      <c r="A70" s="270"/>
      <c r="B70" s="270"/>
      <c r="C70" s="26"/>
      <c r="D70" s="26"/>
      <c r="E70" s="26"/>
      <c r="F70" s="278"/>
      <c r="G70" s="24"/>
      <c r="H70" s="24"/>
      <c r="I70" s="24"/>
      <c r="J70" s="24"/>
      <c r="K70" s="24"/>
      <c r="L70" s="24"/>
    </row>
    <row r="71" spans="1:12" s="1" customFormat="1">
      <c r="A71" s="28"/>
      <c r="B71" s="28"/>
      <c r="C71" s="26"/>
      <c r="D71" s="29"/>
      <c r="E71" s="29"/>
      <c r="F71" s="278"/>
      <c r="G71" s="24"/>
      <c r="H71" s="24"/>
      <c r="I71" s="24"/>
      <c r="J71" s="24"/>
      <c r="K71" s="24"/>
      <c r="L71" s="24"/>
    </row>
    <row r="72" spans="1:12" s="1" customFormat="1">
      <c r="A72" s="25" t="s">
        <v>237</v>
      </c>
      <c r="B72" s="270"/>
      <c r="C72" s="26"/>
      <c r="D72" s="130" t="s">
        <v>475</v>
      </c>
      <c r="E72" s="27"/>
      <c r="F72" s="278"/>
      <c r="G72" s="24"/>
      <c r="H72" s="24"/>
      <c r="I72" s="24"/>
      <c r="J72" s="24"/>
      <c r="K72" s="24"/>
      <c r="L72" s="24"/>
    </row>
    <row r="73" spans="1:12" s="1" customFormat="1">
      <c r="A73" s="25" t="s">
        <v>635</v>
      </c>
      <c r="B73" s="270"/>
      <c r="C73" s="26"/>
      <c r="D73" s="27"/>
      <c r="E73" s="27"/>
      <c r="F73" s="278"/>
      <c r="G73" s="24"/>
      <c r="H73" s="24"/>
      <c r="I73" s="24"/>
      <c r="J73" s="24"/>
      <c r="K73" s="24"/>
      <c r="L73" s="24"/>
    </row>
    <row r="74" spans="1:12" s="1" customFormat="1">
      <c r="A74" s="1" t="s">
        <v>238</v>
      </c>
      <c r="B74" s="270"/>
      <c r="C74" s="26"/>
      <c r="D74" s="26"/>
      <c r="E74" s="26"/>
      <c r="F74" s="278"/>
      <c r="G74" s="24"/>
      <c r="H74" s="24"/>
      <c r="I74" s="24"/>
      <c r="J74" s="24"/>
      <c r="K74" s="24"/>
      <c r="L74" s="24"/>
    </row>
    <row r="75" spans="1:12" s="1" customFormat="1">
      <c r="A75" s="252"/>
      <c r="B75" s="252"/>
      <c r="E75" s="274"/>
      <c r="F75" s="278"/>
      <c r="G75" s="24"/>
      <c r="H75" s="24"/>
      <c r="I75" s="24"/>
      <c r="J75" s="24"/>
      <c r="K75" s="24"/>
      <c r="L75" s="24"/>
    </row>
    <row r="76" spans="1:12" s="1" customFormat="1">
      <c r="A76" s="252"/>
      <c r="B76" s="252"/>
      <c r="E76" s="274"/>
      <c r="F76" s="278"/>
      <c r="G76" s="24"/>
      <c r="H76" s="24"/>
      <c r="I76" s="24"/>
      <c r="J76" s="24"/>
      <c r="K76" s="24"/>
      <c r="L76" s="24"/>
    </row>
    <row r="77" spans="1:12" s="1" customFormat="1">
      <c r="A77" s="559"/>
      <c r="B77" s="559"/>
      <c r="C77" s="307"/>
      <c r="D77" s="559"/>
      <c r="E77" s="559"/>
      <c r="F77" s="278"/>
      <c r="G77" s="24"/>
      <c r="H77" s="24"/>
      <c r="I77" s="24"/>
      <c r="J77" s="24"/>
      <c r="K77" s="24"/>
      <c r="L77" s="24"/>
    </row>
    <row r="78" spans="1:12" s="1" customFormat="1">
      <c r="A78" s="557"/>
      <c r="B78" s="557"/>
      <c r="C78" s="308"/>
      <c r="D78" s="557"/>
      <c r="E78" s="557"/>
      <c r="F78" s="278"/>
      <c r="G78" s="24"/>
      <c r="H78" s="24"/>
      <c r="I78" s="24"/>
      <c r="J78" s="24"/>
      <c r="K78" s="24"/>
      <c r="L78" s="24"/>
    </row>
    <row r="79" spans="1:12" s="1" customFormat="1" ht="13.15" customHeight="1">
      <c r="A79" s="558"/>
      <c r="B79" s="558"/>
      <c r="C79" s="309"/>
      <c r="D79" s="556"/>
      <c r="E79" s="556"/>
      <c r="F79" s="278"/>
      <c r="G79" s="24"/>
      <c r="H79" s="24"/>
      <c r="I79" s="24"/>
      <c r="J79" s="24"/>
      <c r="K79" s="24"/>
      <c r="L79" s="24"/>
    </row>
    <row r="80" spans="1:12" s="1" customFormat="1">
      <c r="F80" s="278"/>
      <c r="G80" s="24"/>
      <c r="H80" s="24"/>
      <c r="I80" s="24"/>
      <c r="J80" s="24"/>
      <c r="K80" s="24"/>
      <c r="L80" s="24"/>
    </row>
    <row r="81" spans="6:12" s="1" customFormat="1">
      <c r="F81" s="278"/>
      <c r="G81" s="24"/>
      <c r="H81" s="24"/>
      <c r="I81" s="24"/>
      <c r="J81" s="24"/>
      <c r="K81" s="24"/>
      <c r="L81" s="24"/>
    </row>
    <row r="82" spans="6:12" s="1" customFormat="1">
      <c r="F82" s="278"/>
      <c r="G82" s="24"/>
      <c r="H82" s="24"/>
      <c r="I82" s="24"/>
      <c r="J82" s="24"/>
      <c r="K82" s="24"/>
      <c r="L82" s="24"/>
    </row>
    <row r="83" spans="6:12" s="1" customFormat="1">
      <c r="F83" s="278"/>
      <c r="G83" s="24"/>
      <c r="H83" s="24"/>
      <c r="I83" s="24"/>
      <c r="J83" s="24"/>
      <c r="K83" s="24"/>
      <c r="L83" s="24"/>
    </row>
    <row r="84" spans="6:12" s="1" customFormat="1">
      <c r="F84" s="278"/>
      <c r="G84" s="24"/>
      <c r="H84" s="24"/>
      <c r="I84" s="24"/>
      <c r="J84" s="24"/>
      <c r="K84" s="24"/>
      <c r="L84" s="24"/>
    </row>
    <row r="85" spans="6:12" s="1" customFormat="1">
      <c r="F85" s="278"/>
      <c r="G85" s="24"/>
      <c r="H85" s="24"/>
      <c r="I85" s="24"/>
      <c r="J85" s="24"/>
      <c r="K85" s="24"/>
      <c r="L85" s="24"/>
    </row>
    <row r="86" spans="6:12" s="1" customFormat="1">
      <c r="F86" s="278"/>
      <c r="G86" s="24"/>
      <c r="H86" s="24"/>
      <c r="I86" s="24"/>
      <c r="J86" s="24"/>
      <c r="K86" s="24"/>
      <c r="L86" s="24"/>
    </row>
    <row r="87" spans="6:12" s="1" customFormat="1">
      <c r="F87" s="278"/>
      <c r="G87" s="24"/>
      <c r="H87" s="24"/>
      <c r="I87" s="24"/>
      <c r="J87" s="24"/>
      <c r="K87" s="24"/>
      <c r="L87" s="24"/>
    </row>
    <row r="88" spans="6:12" s="1" customFormat="1">
      <c r="F88" s="278"/>
      <c r="G88" s="24"/>
      <c r="H88" s="24"/>
      <c r="I88" s="24"/>
      <c r="J88" s="24"/>
      <c r="K88" s="24"/>
      <c r="L88" s="24"/>
    </row>
    <row r="89" spans="6:12" s="1" customFormat="1">
      <c r="F89" s="278"/>
      <c r="G89" s="24"/>
      <c r="H89" s="24"/>
      <c r="I89" s="24"/>
      <c r="J89" s="24"/>
      <c r="K89" s="24"/>
      <c r="L89" s="24"/>
    </row>
    <row r="90" spans="6:12" s="1" customFormat="1">
      <c r="F90" s="278"/>
      <c r="G90" s="24"/>
      <c r="H90" s="24"/>
      <c r="I90" s="24"/>
      <c r="J90" s="24"/>
      <c r="K90" s="24"/>
      <c r="L90" s="24"/>
    </row>
    <row r="91" spans="6:12" s="1" customFormat="1">
      <c r="F91" s="278"/>
      <c r="G91" s="24"/>
      <c r="H91" s="24"/>
      <c r="I91" s="24"/>
      <c r="J91" s="24"/>
      <c r="K91" s="24"/>
      <c r="L91" s="24"/>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scale="69"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3"/>
  <sheetViews>
    <sheetView view="pageBreakPreview" topLeftCell="A10" zoomScaleNormal="100" zoomScaleSheetLayoutView="100" workbookViewId="0">
      <selection activeCell="D18" sqref="D18:D22"/>
    </sheetView>
  </sheetViews>
  <sheetFormatPr defaultColWidth="9.140625" defaultRowHeight="15"/>
  <cols>
    <col min="1" max="1" width="9.28515625" style="31" bestFit="1" customWidth="1"/>
    <col min="2" max="2" width="50" style="31" customWidth="1"/>
    <col min="3" max="3" width="13.5703125" style="31" customWidth="1"/>
    <col min="4" max="4" width="22.5703125" style="341" customWidth="1"/>
    <col min="5" max="5" width="22" style="341" customWidth="1"/>
    <col min="6" max="6" width="23.5703125" style="521" customWidth="1"/>
    <col min="7" max="7" width="21.5703125" style="310" customWidth="1"/>
    <col min="8" max="8" width="18" style="31" hidden="1" customWidth="1"/>
    <col min="9" max="9" width="18.85546875" style="31" hidden="1" customWidth="1"/>
    <col min="10" max="10" width="0" style="31" hidden="1" customWidth="1"/>
    <col min="11" max="11" width="31.42578125" customWidth="1"/>
    <col min="12" max="13" width="18" bestFit="1" customWidth="1"/>
    <col min="14" max="14" width="18.140625" bestFit="1" customWidth="1"/>
    <col min="15" max="15" width="18" bestFit="1" customWidth="1"/>
    <col min="18" max="18" width="15" bestFit="1" customWidth="1"/>
    <col min="21" max="21" width="16.140625" bestFit="1" customWidth="1"/>
    <col min="22" max="22" width="13.5703125" bestFit="1" customWidth="1"/>
    <col min="23" max="23" width="14.140625" bestFit="1" customWidth="1"/>
    <col min="24" max="16384" width="9.140625" style="31"/>
  </cols>
  <sheetData>
    <row r="1" spans="1:23" ht="23.25" customHeight="1">
      <c r="A1" s="560" t="s">
        <v>544</v>
      </c>
      <c r="B1" s="560"/>
      <c r="C1" s="560"/>
      <c r="D1" s="560"/>
      <c r="E1" s="560"/>
      <c r="F1" s="560"/>
    </row>
    <row r="2" spans="1:23" ht="25.5" customHeight="1">
      <c r="A2" s="561" t="s">
        <v>545</v>
      </c>
      <c r="B2" s="561"/>
      <c r="C2" s="561"/>
      <c r="D2" s="561"/>
      <c r="E2" s="561"/>
      <c r="F2" s="561"/>
    </row>
    <row r="3" spans="1:23" ht="15" customHeight="1">
      <c r="A3" s="554" t="s">
        <v>280</v>
      </c>
      <c r="B3" s="554"/>
      <c r="C3" s="554"/>
      <c r="D3" s="554"/>
      <c r="E3" s="554"/>
      <c r="F3" s="554"/>
    </row>
    <row r="4" spans="1:23">
      <c r="A4" s="554"/>
      <c r="B4" s="554"/>
      <c r="C4" s="554"/>
      <c r="D4" s="554"/>
      <c r="E4" s="554"/>
      <c r="F4" s="554"/>
    </row>
    <row r="5" spans="1:23">
      <c r="A5" s="562" t="str">
        <f>'ngay thang'!B12</f>
        <v>Tại ngày 31 tháng 12 năm 2023/As at 31 Dec 2023</v>
      </c>
      <c r="B5" s="562"/>
      <c r="C5" s="562"/>
      <c r="D5" s="562"/>
      <c r="E5" s="562"/>
      <c r="F5" s="562"/>
    </row>
    <row r="6" spans="1:23">
      <c r="A6" s="249"/>
      <c r="B6" s="249"/>
      <c r="C6" s="249"/>
      <c r="D6" s="249"/>
      <c r="E6" s="249"/>
      <c r="F6" s="520"/>
    </row>
    <row r="7" spans="1:23" ht="30" customHeight="1">
      <c r="A7" s="544" t="s">
        <v>245</v>
      </c>
      <c r="B7" s="544"/>
      <c r="C7" s="544" t="s">
        <v>650</v>
      </c>
      <c r="D7" s="544"/>
      <c r="E7" s="544"/>
      <c r="F7" s="544"/>
    </row>
    <row r="8" spans="1:23" ht="30" customHeight="1">
      <c r="A8" s="544" t="s">
        <v>243</v>
      </c>
      <c r="B8" s="544"/>
      <c r="C8" s="544" t="s">
        <v>474</v>
      </c>
      <c r="D8" s="544"/>
      <c r="E8" s="544"/>
      <c r="F8" s="544"/>
    </row>
    <row r="9" spans="1:23" ht="30" customHeight="1">
      <c r="A9" s="551" t="s">
        <v>242</v>
      </c>
      <c r="B9" s="551"/>
      <c r="C9" s="551" t="s">
        <v>244</v>
      </c>
      <c r="D9" s="551"/>
      <c r="E9" s="551"/>
      <c r="F9" s="551"/>
    </row>
    <row r="10" spans="1:23" ht="30" customHeight="1">
      <c r="A10" s="551" t="s">
        <v>246</v>
      </c>
      <c r="B10" s="551"/>
      <c r="C10" s="551" t="str">
        <f>'ngay thang'!B14</f>
        <v>Ngày 10 tháng 01 năm 2024
10 Jan 2024</v>
      </c>
      <c r="D10" s="551"/>
      <c r="E10" s="551"/>
      <c r="F10" s="551"/>
    </row>
    <row r="11" spans="1:23" ht="19.5" customHeight="1">
      <c r="A11" s="244"/>
      <c r="B11" s="244"/>
      <c r="C11" s="244"/>
      <c r="D11" s="244"/>
      <c r="E11" s="244"/>
      <c r="F11" s="517"/>
    </row>
    <row r="12" spans="1:23" ht="21.75" customHeight="1">
      <c r="A12" s="311" t="s">
        <v>281</v>
      </c>
      <c r="D12" s="312"/>
      <c r="E12" s="312"/>
    </row>
    <row r="13" spans="1:23" ht="53.25" customHeight="1">
      <c r="A13" s="313" t="s">
        <v>197</v>
      </c>
      <c r="B13" s="313" t="s">
        <v>198</v>
      </c>
      <c r="C13" s="313" t="s">
        <v>199</v>
      </c>
      <c r="D13" s="277" t="s">
        <v>304</v>
      </c>
      <c r="E13" s="314" t="s">
        <v>305</v>
      </c>
      <c r="F13" s="315" t="s">
        <v>232</v>
      </c>
      <c r="I13" s="316" t="s">
        <v>235</v>
      </c>
      <c r="J13" s="316"/>
    </row>
    <row r="14" spans="1:23" s="320" customFormat="1" ht="25.5">
      <c r="A14" s="317" t="s">
        <v>46</v>
      </c>
      <c r="B14" s="15" t="s">
        <v>249</v>
      </c>
      <c r="C14" s="14" t="s">
        <v>88</v>
      </c>
      <c r="D14" s="318"/>
      <c r="E14" s="319"/>
      <c r="F14" s="522"/>
      <c r="G14" s="310"/>
      <c r="K14"/>
      <c r="L14"/>
      <c r="M14"/>
      <c r="N14"/>
      <c r="O14"/>
      <c r="P14"/>
      <c r="Q14"/>
      <c r="R14"/>
      <c r="S14"/>
      <c r="T14"/>
      <c r="U14"/>
      <c r="V14"/>
      <c r="W14"/>
    </row>
    <row r="15" spans="1:23" s="320" customFormat="1" ht="25.5">
      <c r="A15" s="317" t="s">
        <v>89</v>
      </c>
      <c r="B15" s="14" t="s">
        <v>392</v>
      </c>
      <c r="C15" s="14" t="s">
        <v>90</v>
      </c>
      <c r="D15" s="321">
        <v>6143253238</v>
      </c>
      <c r="E15" s="322">
        <v>30599088677</v>
      </c>
      <c r="F15" s="523">
        <f>D15/G15</f>
        <v>0.22457690092331056</v>
      </c>
      <c r="G15" s="310">
        <v>27354786769</v>
      </c>
      <c r="K15" s="519">
        <f>D15/G15</f>
        <v>0.22457690092331056</v>
      </c>
      <c r="L15"/>
      <c r="M15"/>
      <c r="N15"/>
      <c r="O15"/>
      <c r="P15"/>
      <c r="Q15"/>
      <c r="R15"/>
      <c r="S15"/>
      <c r="T15"/>
      <c r="U15"/>
      <c r="V15"/>
      <c r="W15"/>
    </row>
    <row r="16" spans="1:23" s="320" customFormat="1" ht="25.5">
      <c r="A16" s="317"/>
      <c r="B16" s="325" t="s">
        <v>546</v>
      </c>
      <c r="C16" s="14" t="s">
        <v>91</v>
      </c>
      <c r="D16" s="321"/>
      <c r="E16" s="321"/>
      <c r="F16" s="523"/>
      <c r="G16" s="310">
        <v>10500000000</v>
      </c>
      <c r="K16" s="519">
        <f t="shared" ref="K16:K57" si="0">D16/G16</f>
        <v>0</v>
      </c>
      <c r="L16"/>
      <c r="M16"/>
      <c r="N16"/>
      <c r="O16"/>
      <c r="P16"/>
      <c r="Q16"/>
      <c r="R16"/>
      <c r="S16"/>
      <c r="T16"/>
      <c r="U16"/>
      <c r="V16"/>
      <c r="W16"/>
    </row>
    <row r="17" spans="1:23" s="320" customFormat="1" ht="25.5">
      <c r="A17" s="317"/>
      <c r="B17" s="325" t="s">
        <v>393</v>
      </c>
      <c r="C17" s="14" t="s">
        <v>92</v>
      </c>
      <c r="D17" s="321">
        <v>6143253238</v>
      </c>
      <c r="E17" s="322">
        <v>30599088677</v>
      </c>
      <c r="F17" s="523">
        <f t="shared" ref="F17:F57" si="1">D17/G17</f>
        <v>0.36448121961999058</v>
      </c>
      <c r="G17" s="310">
        <v>16854786769</v>
      </c>
      <c r="K17" s="519">
        <f t="shared" si="0"/>
        <v>0.36448121961999058</v>
      </c>
      <c r="L17"/>
      <c r="M17"/>
      <c r="N17"/>
      <c r="O17"/>
      <c r="P17"/>
      <c r="Q17"/>
      <c r="R17"/>
      <c r="S17"/>
      <c r="T17"/>
      <c r="U17"/>
      <c r="V17"/>
      <c r="W17"/>
    </row>
    <row r="18" spans="1:23" s="320" customFormat="1" ht="25.5">
      <c r="A18" s="317" t="s">
        <v>93</v>
      </c>
      <c r="B18" s="14" t="s">
        <v>395</v>
      </c>
      <c r="C18" s="14" t="s">
        <v>94</v>
      </c>
      <c r="D18" s="321">
        <v>69706281000</v>
      </c>
      <c r="E18" s="322">
        <v>39047121813</v>
      </c>
      <c r="F18" s="523">
        <f t="shared" si="1"/>
        <v>2.2305649460704715</v>
      </c>
      <c r="G18" s="310">
        <v>31250505000</v>
      </c>
      <c r="K18" s="519">
        <f t="shared" si="0"/>
        <v>2.2305649460704715</v>
      </c>
      <c r="L18"/>
      <c r="M18"/>
      <c r="N18"/>
      <c r="O18"/>
      <c r="P18"/>
      <c r="Q18"/>
      <c r="R18"/>
      <c r="S18"/>
      <c r="T18"/>
      <c r="U18"/>
      <c r="V18"/>
      <c r="W18"/>
    </row>
    <row r="19" spans="1:23" s="320" customFormat="1" ht="25.5">
      <c r="A19" s="317"/>
      <c r="B19" s="325" t="s">
        <v>396</v>
      </c>
      <c r="C19" s="14" t="s">
        <v>95</v>
      </c>
      <c r="D19" s="322">
        <v>69400031000</v>
      </c>
      <c r="E19" s="322">
        <v>39047121813</v>
      </c>
      <c r="F19" s="523">
        <f t="shared" si="1"/>
        <v>2.2207651044359125</v>
      </c>
      <c r="G19" s="310">
        <v>31250505000</v>
      </c>
      <c r="K19" s="519">
        <f t="shared" si="0"/>
        <v>2.2207651044359125</v>
      </c>
      <c r="L19"/>
      <c r="M19"/>
      <c r="N19"/>
      <c r="O19"/>
      <c r="P19"/>
      <c r="Q19"/>
      <c r="R19"/>
      <c r="S19"/>
      <c r="T19"/>
      <c r="U19"/>
      <c r="V19"/>
      <c r="W19"/>
    </row>
    <row r="20" spans="1:23" s="320" customFormat="1" ht="25.5">
      <c r="A20" s="317"/>
      <c r="B20" s="325" t="s">
        <v>397</v>
      </c>
      <c r="C20" s="14" t="s">
        <v>96</v>
      </c>
      <c r="D20" s="321"/>
      <c r="E20" s="321"/>
      <c r="F20" s="523"/>
      <c r="G20" s="310"/>
      <c r="K20" s="519" t="e">
        <f t="shared" si="0"/>
        <v>#DIV/0!</v>
      </c>
      <c r="L20"/>
      <c r="M20"/>
      <c r="N20"/>
      <c r="O20"/>
      <c r="P20"/>
      <c r="Q20"/>
      <c r="R20"/>
      <c r="S20"/>
      <c r="T20"/>
      <c r="U20"/>
      <c r="V20"/>
      <c r="W20"/>
    </row>
    <row r="21" spans="1:23" s="320" customFormat="1" ht="25.5">
      <c r="A21" s="317"/>
      <c r="B21" s="325" t="s">
        <v>398</v>
      </c>
      <c r="C21" s="14" t="s">
        <v>179</v>
      </c>
      <c r="D21" s="321"/>
      <c r="E21" s="321"/>
      <c r="F21" s="523"/>
      <c r="G21" s="310"/>
      <c r="K21" s="519" t="e">
        <f t="shared" si="0"/>
        <v>#DIV/0!</v>
      </c>
      <c r="L21"/>
      <c r="M21"/>
      <c r="N21"/>
      <c r="O21"/>
      <c r="P21"/>
      <c r="Q21"/>
      <c r="R21"/>
      <c r="S21"/>
      <c r="T21"/>
      <c r="U21"/>
      <c r="V21"/>
      <c r="W21"/>
    </row>
    <row r="22" spans="1:23" s="320" customFormat="1" ht="25.5">
      <c r="A22" s="317"/>
      <c r="B22" s="325" t="s">
        <v>289</v>
      </c>
      <c r="C22" s="14" t="s">
        <v>180</v>
      </c>
      <c r="D22" s="321">
        <v>306250000</v>
      </c>
      <c r="E22" s="321"/>
      <c r="F22" s="523"/>
      <c r="G22" s="310"/>
      <c r="K22" s="519" t="e">
        <f t="shared" si="0"/>
        <v>#DIV/0!</v>
      </c>
      <c r="L22"/>
      <c r="M22"/>
      <c r="N22"/>
      <c r="O22"/>
      <c r="P22"/>
      <c r="Q22"/>
      <c r="R22"/>
      <c r="S22"/>
      <c r="T22"/>
      <c r="U22"/>
      <c r="V22"/>
      <c r="W22"/>
    </row>
    <row r="23" spans="1:23" s="320" customFormat="1" ht="25.5">
      <c r="A23" s="317" t="s">
        <v>97</v>
      </c>
      <c r="B23" s="325" t="s">
        <v>577</v>
      </c>
      <c r="C23" s="14"/>
      <c r="D23" s="321"/>
      <c r="E23" s="321"/>
      <c r="F23" s="523"/>
      <c r="G23" s="310"/>
      <c r="K23" s="519" t="e">
        <f t="shared" si="0"/>
        <v>#DIV/0!</v>
      </c>
      <c r="L23"/>
      <c r="M23"/>
      <c r="N23"/>
      <c r="O23"/>
      <c r="P23"/>
      <c r="Q23"/>
      <c r="R23"/>
      <c r="S23"/>
      <c r="T23"/>
      <c r="U23"/>
      <c r="V23"/>
      <c r="W23"/>
    </row>
    <row r="24" spans="1:23" s="320" customFormat="1" ht="25.5">
      <c r="A24" s="317" t="s">
        <v>99</v>
      </c>
      <c r="B24" s="14" t="s">
        <v>399</v>
      </c>
      <c r="C24" s="14" t="s">
        <v>98</v>
      </c>
      <c r="D24" s="321"/>
      <c r="E24" s="322">
        <v>126750000</v>
      </c>
      <c r="F24" s="523">
        <f t="shared" si="1"/>
        <v>0</v>
      </c>
      <c r="G24" s="310">
        <v>235000000</v>
      </c>
      <c r="K24" s="519">
        <f t="shared" si="0"/>
        <v>0</v>
      </c>
      <c r="L24"/>
      <c r="M24"/>
      <c r="N24"/>
      <c r="O24"/>
      <c r="P24"/>
      <c r="Q24"/>
      <c r="R24"/>
      <c r="S24"/>
      <c r="T24"/>
      <c r="U24"/>
      <c r="V24"/>
      <c r="W24"/>
    </row>
    <row r="25" spans="1:23" s="320" customFormat="1" ht="25.5">
      <c r="A25" s="317" t="s">
        <v>101</v>
      </c>
      <c r="B25" s="14" t="s">
        <v>400</v>
      </c>
      <c r="C25" s="14" t="s">
        <v>100</v>
      </c>
      <c r="D25" s="321"/>
      <c r="E25" s="322"/>
      <c r="F25" s="523"/>
      <c r="G25" s="310">
        <v>29342466</v>
      </c>
      <c r="K25" s="519">
        <f t="shared" si="0"/>
        <v>0</v>
      </c>
      <c r="L25"/>
      <c r="M25"/>
      <c r="N25"/>
      <c r="O25"/>
      <c r="P25"/>
      <c r="Q25"/>
      <c r="R25"/>
      <c r="S25"/>
      <c r="T25"/>
      <c r="U25"/>
      <c r="V25"/>
      <c r="W25"/>
    </row>
    <row r="26" spans="1:23" s="320" customFormat="1" ht="25.5">
      <c r="A26" s="317" t="s">
        <v>103</v>
      </c>
      <c r="B26" s="14" t="s">
        <v>576</v>
      </c>
      <c r="C26" s="14"/>
      <c r="D26" s="321"/>
      <c r="E26" s="321"/>
      <c r="F26" s="523"/>
      <c r="G26" s="310"/>
      <c r="K26" s="519" t="e">
        <f t="shared" si="0"/>
        <v>#DIV/0!</v>
      </c>
      <c r="L26"/>
      <c r="M26"/>
      <c r="N26"/>
      <c r="O26"/>
      <c r="P26"/>
      <c r="Q26"/>
      <c r="R26"/>
      <c r="S26"/>
      <c r="T26"/>
      <c r="U26"/>
      <c r="V26"/>
      <c r="W26"/>
    </row>
    <row r="27" spans="1:23" s="320" customFormat="1" ht="25.5">
      <c r="A27" s="317" t="s">
        <v>105</v>
      </c>
      <c r="B27" s="14" t="s">
        <v>401</v>
      </c>
      <c r="C27" s="14" t="s">
        <v>102</v>
      </c>
      <c r="D27" s="322">
        <v>238700000</v>
      </c>
      <c r="E27" s="321">
        <v>1864324000</v>
      </c>
      <c r="F27" s="523"/>
      <c r="G27" s="310"/>
      <c r="K27" s="519" t="e">
        <f t="shared" si="0"/>
        <v>#DIV/0!</v>
      </c>
      <c r="L27"/>
      <c r="M27"/>
      <c r="N27"/>
      <c r="O27"/>
      <c r="P27"/>
      <c r="Q27"/>
      <c r="R27"/>
      <c r="S27"/>
      <c r="T27"/>
      <c r="U27"/>
      <c r="V27"/>
      <c r="W27"/>
    </row>
    <row r="28" spans="1:23" s="320" customFormat="1" ht="25.5">
      <c r="A28" s="317" t="s">
        <v>107</v>
      </c>
      <c r="B28" s="14" t="s">
        <v>402</v>
      </c>
      <c r="C28" s="14" t="s">
        <v>104</v>
      </c>
      <c r="D28" s="321"/>
      <c r="E28" s="321"/>
      <c r="F28" s="523"/>
      <c r="G28" s="310"/>
      <c r="K28" s="519" t="e">
        <f t="shared" si="0"/>
        <v>#DIV/0!</v>
      </c>
      <c r="L28"/>
      <c r="M28"/>
      <c r="N28"/>
      <c r="O28"/>
      <c r="P28"/>
      <c r="Q28"/>
      <c r="R28"/>
      <c r="S28"/>
      <c r="T28"/>
      <c r="U28"/>
      <c r="V28"/>
      <c r="W28"/>
    </row>
    <row r="29" spans="1:23" s="320" customFormat="1" ht="25.5">
      <c r="A29" s="317" t="s">
        <v>547</v>
      </c>
      <c r="B29" s="14" t="s">
        <v>403</v>
      </c>
      <c r="C29" s="14" t="s">
        <v>106</v>
      </c>
      <c r="D29" s="321"/>
      <c r="E29" s="321"/>
      <c r="F29" s="523"/>
      <c r="G29" s="310"/>
      <c r="K29" s="519" t="e">
        <f t="shared" si="0"/>
        <v>#DIV/0!</v>
      </c>
      <c r="L29"/>
      <c r="M29"/>
      <c r="N29"/>
      <c r="O29"/>
      <c r="P29"/>
      <c r="Q29"/>
      <c r="R29"/>
      <c r="S29"/>
      <c r="T29"/>
      <c r="U29"/>
      <c r="V29"/>
      <c r="W29"/>
    </row>
    <row r="30" spans="1:23" s="329" customFormat="1" ht="25.5">
      <c r="A30" s="326" t="s">
        <v>548</v>
      </c>
      <c r="B30" s="15" t="s">
        <v>250</v>
      </c>
      <c r="C30" s="15" t="s">
        <v>108</v>
      </c>
      <c r="D30" s="327">
        <v>76088234238</v>
      </c>
      <c r="E30" s="328">
        <v>71637284490</v>
      </c>
      <c r="F30" s="523">
        <f t="shared" si="1"/>
        <v>1.2924869540426489</v>
      </c>
      <c r="G30" s="310">
        <v>58869634235</v>
      </c>
      <c r="K30" s="519">
        <f t="shared" si="0"/>
        <v>1.2924869540426489</v>
      </c>
      <c r="L30"/>
      <c r="M30"/>
      <c r="N30"/>
      <c r="O30"/>
      <c r="P30"/>
      <c r="Q30"/>
      <c r="R30"/>
      <c r="S30"/>
      <c r="T30"/>
      <c r="U30"/>
      <c r="V30"/>
      <c r="W30"/>
    </row>
    <row r="31" spans="1:23" s="320" customFormat="1" ht="25.5">
      <c r="A31" s="326" t="s">
        <v>56</v>
      </c>
      <c r="B31" s="15" t="s">
        <v>251</v>
      </c>
      <c r="C31" s="14" t="s">
        <v>109</v>
      </c>
      <c r="D31" s="321"/>
      <c r="E31" s="321"/>
      <c r="F31" s="523"/>
      <c r="G31" s="310"/>
      <c r="K31" s="519" t="e">
        <f t="shared" si="0"/>
        <v>#DIV/0!</v>
      </c>
      <c r="L31"/>
      <c r="M31"/>
      <c r="N31"/>
      <c r="O31"/>
      <c r="P31"/>
      <c r="Q31"/>
      <c r="R31"/>
      <c r="S31"/>
      <c r="T31"/>
      <c r="U31"/>
      <c r="V31"/>
      <c r="W31"/>
    </row>
    <row r="32" spans="1:23" s="320" customFormat="1" ht="38.25">
      <c r="A32" s="326" t="s">
        <v>110</v>
      </c>
      <c r="B32" s="15" t="s">
        <v>549</v>
      </c>
      <c r="C32" s="14"/>
      <c r="D32" s="321"/>
      <c r="E32" s="321"/>
      <c r="F32" s="523"/>
      <c r="G32" s="310"/>
      <c r="K32" s="519" t="e">
        <f t="shared" si="0"/>
        <v>#DIV/0!</v>
      </c>
      <c r="L32"/>
      <c r="M32"/>
      <c r="N32"/>
      <c r="O32"/>
      <c r="P32"/>
      <c r="Q32"/>
      <c r="R32"/>
      <c r="S32"/>
      <c r="T32"/>
      <c r="U32"/>
      <c r="V32"/>
      <c r="W32"/>
    </row>
    <row r="33" spans="1:23" s="320" customFormat="1" ht="38.25" customHeight="1">
      <c r="A33" s="326" t="s">
        <v>112</v>
      </c>
      <c r="B33" s="15" t="s">
        <v>404</v>
      </c>
      <c r="C33" s="15" t="s">
        <v>111</v>
      </c>
      <c r="D33" s="328"/>
      <c r="E33" s="328">
        <v>1405245000</v>
      </c>
      <c r="F33" s="523">
        <f t="shared" si="1"/>
        <v>0</v>
      </c>
      <c r="G33" s="310">
        <v>3924794000</v>
      </c>
      <c r="K33" s="519">
        <f t="shared" si="0"/>
        <v>0</v>
      </c>
      <c r="L33"/>
      <c r="M33"/>
      <c r="N33"/>
      <c r="O33"/>
      <c r="P33"/>
      <c r="Q33"/>
      <c r="R33"/>
      <c r="S33"/>
      <c r="T33"/>
      <c r="U33"/>
      <c r="V33"/>
      <c r="W33"/>
    </row>
    <row r="34" spans="1:23" s="320" customFormat="1" ht="25.5">
      <c r="A34" s="317"/>
      <c r="B34" s="325" t="s">
        <v>578</v>
      </c>
      <c r="C34" s="14" t="s">
        <v>239</v>
      </c>
      <c r="D34" s="322"/>
      <c r="E34" s="322">
        <v>1405245000</v>
      </c>
      <c r="F34" s="523">
        <f t="shared" si="1"/>
        <v>0</v>
      </c>
      <c r="G34" s="310">
        <v>3924794000</v>
      </c>
      <c r="K34" s="519">
        <f t="shared" si="0"/>
        <v>0</v>
      </c>
      <c r="L34"/>
      <c r="M34"/>
      <c r="N34"/>
      <c r="O34"/>
      <c r="P34"/>
      <c r="Q34"/>
      <c r="R34"/>
      <c r="S34"/>
      <c r="T34"/>
      <c r="U34"/>
      <c r="V34"/>
      <c r="W34"/>
    </row>
    <row r="35" spans="1:23" s="320" customFormat="1" ht="25.5">
      <c r="A35" s="317"/>
      <c r="B35" s="325" t="s">
        <v>405</v>
      </c>
      <c r="C35" s="14" t="s">
        <v>252</v>
      </c>
      <c r="D35" s="322"/>
      <c r="E35" s="322"/>
      <c r="F35" s="523"/>
      <c r="G35" s="310"/>
      <c r="K35" s="519" t="e">
        <f t="shared" si="0"/>
        <v>#DIV/0!</v>
      </c>
      <c r="L35"/>
      <c r="M35"/>
      <c r="N35"/>
      <c r="O35"/>
      <c r="P35"/>
      <c r="Q35"/>
      <c r="R35"/>
      <c r="S35"/>
      <c r="T35"/>
      <c r="U35"/>
      <c r="V35"/>
      <c r="W35"/>
    </row>
    <row r="36" spans="1:23" s="320" customFormat="1" ht="25.5">
      <c r="A36" s="326" t="s">
        <v>114</v>
      </c>
      <c r="B36" s="15" t="s">
        <v>406</v>
      </c>
      <c r="C36" s="15" t="s">
        <v>113</v>
      </c>
      <c r="D36" s="327">
        <v>270489243</v>
      </c>
      <c r="E36" s="328">
        <v>322041105</v>
      </c>
      <c r="F36" s="523">
        <f t="shared" si="1"/>
        <v>1.829187895106773</v>
      </c>
      <c r="G36" s="310">
        <v>147873952</v>
      </c>
      <c r="K36" s="519">
        <f t="shared" si="0"/>
        <v>1.829187895106773</v>
      </c>
      <c r="L36"/>
      <c r="M36"/>
      <c r="N36"/>
      <c r="O36"/>
      <c r="P36"/>
      <c r="Q36"/>
      <c r="R36"/>
      <c r="S36"/>
      <c r="T36"/>
      <c r="U36"/>
      <c r="V36"/>
      <c r="W36"/>
    </row>
    <row r="37" spans="1:23" s="320" customFormat="1" ht="25.5">
      <c r="A37" s="317"/>
      <c r="B37" s="14" t="s">
        <v>407</v>
      </c>
      <c r="C37" s="14" t="s">
        <v>240</v>
      </c>
      <c r="D37" s="321"/>
      <c r="E37" s="321">
        <v>24851063</v>
      </c>
      <c r="F37" s="523">
        <f t="shared" si="1"/>
        <v>0</v>
      </c>
      <c r="G37" s="310">
        <v>221580</v>
      </c>
      <c r="K37" s="519">
        <f t="shared" si="0"/>
        <v>0</v>
      </c>
      <c r="L37"/>
      <c r="M37"/>
      <c r="N37"/>
      <c r="O37"/>
      <c r="P37"/>
      <c r="Q37"/>
      <c r="R37"/>
      <c r="S37"/>
      <c r="T37"/>
      <c r="U37"/>
      <c r="V37"/>
      <c r="W37"/>
    </row>
    <row r="38" spans="1:23" s="320" customFormat="1" ht="25.5">
      <c r="A38" s="317"/>
      <c r="B38" s="14" t="s">
        <v>408</v>
      </c>
      <c r="C38" s="14" t="s">
        <v>241</v>
      </c>
      <c r="D38" s="321">
        <v>46884992</v>
      </c>
      <c r="E38" s="322">
        <v>34311492</v>
      </c>
      <c r="F38" s="523">
        <f t="shared" si="1"/>
        <v>96.744689719495028</v>
      </c>
      <c r="G38" s="310">
        <v>484626</v>
      </c>
      <c r="K38" s="519">
        <f t="shared" si="0"/>
        <v>96.744689719495028</v>
      </c>
      <c r="L38"/>
      <c r="M38"/>
      <c r="N38"/>
      <c r="O38"/>
      <c r="P38"/>
      <c r="Q38"/>
      <c r="R38"/>
      <c r="S38"/>
      <c r="T38"/>
      <c r="U38"/>
      <c r="V38"/>
      <c r="W38"/>
    </row>
    <row r="39" spans="1:23" s="320" customFormat="1" ht="25.5">
      <c r="A39" s="317"/>
      <c r="B39" s="14" t="s">
        <v>290</v>
      </c>
      <c r="C39" s="14" t="s">
        <v>181</v>
      </c>
      <c r="D39" s="321"/>
      <c r="E39" s="321"/>
      <c r="F39" s="523"/>
      <c r="G39" s="310"/>
      <c r="K39" s="519" t="e">
        <f t="shared" si="0"/>
        <v>#DIV/0!</v>
      </c>
      <c r="L39"/>
      <c r="M39"/>
      <c r="N39"/>
      <c r="O39"/>
      <c r="P39"/>
      <c r="Q39"/>
      <c r="R39"/>
      <c r="S39"/>
      <c r="T39"/>
      <c r="U39"/>
      <c r="V39"/>
      <c r="W39"/>
    </row>
    <row r="40" spans="1:23" s="320" customFormat="1" ht="25.5">
      <c r="A40" s="317"/>
      <c r="B40" s="14" t="s">
        <v>409</v>
      </c>
      <c r="C40" s="14" t="s">
        <v>185</v>
      </c>
      <c r="D40" s="321">
        <v>45000000</v>
      </c>
      <c r="E40" s="322">
        <v>45000000</v>
      </c>
      <c r="F40" s="523">
        <f t="shared" si="1"/>
        <v>1.5</v>
      </c>
      <c r="G40" s="310">
        <v>30000000</v>
      </c>
      <c r="K40" s="519">
        <f t="shared" si="0"/>
        <v>1.5</v>
      </c>
      <c r="L40"/>
      <c r="M40"/>
      <c r="N40"/>
      <c r="O40"/>
      <c r="P40"/>
      <c r="Q40"/>
      <c r="R40"/>
      <c r="S40"/>
      <c r="T40"/>
      <c r="U40"/>
      <c r="V40"/>
      <c r="W40"/>
    </row>
    <row r="41" spans="1:23" s="320" customFormat="1" ht="38.25">
      <c r="A41" s="317"/>
      <c r="B41" s="14" t="s">
        <v>466</v>
      </c>
      <c r="C41" s="14" t="s">
        <v>182</v>
      </c>
      <c r="D41" s="321"/>
      <c r="E41" s="321"/>
      <c r="F41" s="523"/>
      <c r="G41" s="310"/>
      <c r="K41" s="519" t="e">
        <f t="shared" si="0"/>
        <v>#DIV/0!</v>
      </c>
      <c r="L41"/>
      <c r="M41"/>
      <c r="N41"/>
      <c r="O41"/>
      <c r="P41"/>
      <c r="Q41"/>
      <c r="R41"/>
      <c r="S41"/>
      <c r="T41"/>
      <c r="U41"/>
      <c r="V41"/>
      <c r="W41"/>
    </row>
    <row r="42" spans="1:23" s="320" customFormat="1" ht="25.5">
      <c r="A42" s="317"/>
      <c r="B42" s="14" t="s">
        <v>293</v>
      </c>
      <c r="C42" s="14" t="s">
        <v>188</v>
      </c>
      <c r="D42" s="321">
        <v>695347</v>
      </c>
      <c r="E42" s="322">
        <v>975392</v>
      </c>
      <c r="F42" s="523">
        <f t="shared" si="1"/>
        <v>56.656644667155547</v>
      </c>
      <c r="G42" s="310">
        <v>12273</v>
      </c>
      <c r="K42" s="519">
        <f t="shared" si="0"/>
        <v>56.656644667155547</v>
      </c>
      <c r="L42"/>
      <c r="M42"/>
      <c r="N42"/>
      <c r="O42"/>
      <c r="P42"/>
      <c r="Q42"/>
      <c r="R42"/>
      <c r="S42"/>
      <c r="T42"/>
      <c r="U42"/>
      <c r="V42"/>
      <c r="W42"/>
    </row>
    <row r="43" spans="1:23" s="320" customFormat="1" ht="25.5">
      <c r="A43" s="317"/>
      <c r="B43" s="14" t="s">
        <v>291</v>
      </c>
      <c r="C43" s="14" t="s">
        <v>184</v>
      </c>
      <c r="D43" s="321">
        <v>73954523</v>
      </c>
      <c r="E43" s="322">
        <v>72595161</v>
      </c>
      <c r="F43" s="523">
        <f t="shared" si="1"/>
        <v>1.3210239944554325</v>
      </c>
      <c r="G43" s="310">
        <v>55982725</v>
      </c>
      <c r="K43" s="519">
        <f t="shared" si="0"/>
        <v>1.3210239944554325</v>
      </c>
      <c r="L43"/>
      <c r="M43"/>
      <c r="N43"/>
      <c r="O43"/>
      <c r="P43"/>
      <c r="Q43"/>
      <c r="R43"/>
      <c r="S43"/>
      <c r="T43"/>
      <c r="U43"/>
      <c r="V43"/>
      <c r="W43"/>
    </row>
    <row r="44" spans="1:23" s="320" customFormat="1" ht="26.25" customHeight="1">
      <c r="A44" s="317"/>
      <c r="B44" s="14" t="s">
        <v>292</v>
      </c>
      <c r="C44" s="14" t="s">
        <v>183</v>
      </c>
      <c r="D44" s="321">
        <v>20726734</v>
      </c>
      <c r="E44" s="322">
        <v>21281645</v>
      </c>
      <c r="F44" s="523">
        <f t="shared" si="1"/>
        <v>0.99898528937086162</v>
      </c>
      <c r="G44" s="310">
        <v>20747787</v>
      </c>
      <c r="K44" s="519">
        <f t="shared" si="0"/>
        <v>0.99898528937086162</v>
      </c>
      <c r="L44"/>
      <c r="M44"/>
      <c r="N44"/>
      <c r="O44"/>
      <c r="P44"/>
      <c r="Q44"/>
      <c r="R44"/>
      <c r="S44"/>
      <c r="T44"/>
      <c r="U44"/>
      <c r="V44"/>
      <c r="W44"/>
    </row>
    <row r="45" spans="1:23" s="320" customFormat="1" ht="26.25" customHeight="1">
      <c r="A45" s="317"/>
      <c r="B45" s="14" t="s">
        <v>410</v>
      </c>
      <c r="C45" s="14" t="s">
        <v>187</v>
      </c>
      <c r="D45" s="321">
        <v>5500000</v>
      </c>
      <c r="E45" s="322">
        <v>5500000</v>
      </c>
      <c r="F45" s="523">
        <f t="shared" si="1"/>
        <v>1</v>
      </c>
      <c r="G45" s="310">
        <v>5500000</v>
      </c>
      <c r="K45" s="519">
        <f t="shared" si="0"/>
        <v>1</v>
      </c>
      <c r="L45"/>
      <c r="M45"/>
      <c r="N45"/>
      <c r="O45"/>
      <c r="P45"/>
      <c r="Q45"/>
      <c r="R45"/>
      <c r="S45"/>
      <c r="T45"/>
      <c r="U45"/>
      <c r="V45"/>
      <c r="W45"/>
    </row>
    <row r="46" spans="1:23" s="320" customFormat="1" ht="25.5">
      <c r="A46" s="317"/>
      <c r="B46" s="14" t="s">
        <v>411</v>
      </c>
      <c r="C46" s="14" t="s">
        <v>227</v>
      </c>
      <c r="D46" s="321">
        <v>16500000</v>
      </c>
      <c r="E46" s="322">
        <v>16500000</v>
      </c>
      <c r="F46" s="523">
        <f t="shared" si="1"/>
        <v>1</v>
      </c>
      <c r="G46" s="310">
        <v>16500000</v>
      </c>
      <c r="K46" s="519">
        <f t="shared" si="0"/>
        <v>1</v>
      </c>
      <c r="L46"/>
      <c r="M46"/>
      <c r="N46"/>
      <c r="O46"/>
      <c r="P46"/>
      <c r="Q46"/>
      <c r="R46"/>
      <c r="S46"/>
      <c r="T46"/>
      <c r="U46"/>
      <c r="V46"/>
      <c r="W46"/>
    </row>
    <row r="47" spans="1:23" s="320" customFormat="1" ht="25.5">
      <c r="A47" s="317"/>
      <c r="B47" s="14" t="s">
        <v>412</v>
      </c>
      <c r="C47" s="14" t="s">
        <v>190</v>
      </c>
      <c r="D47" s="321">
        <v>13200000</v>
      </c>
      <c r="E47" s="322">
        <v>13200000</v>
      </c>
      <c r="F47" s="523">
        <f t="shared" si="1"/>
        <v>1</v>
      </c>
      <c r="G47" s="310">
        <v>13200000</v>
      </c>
      <c r="K47" s="519">
        <f t="shared" si="0"/>
        <v>1</v>
      </c>
      <c r="L47"/>
      <c r="M47"/>
      <c r="N47"/>
      <c r="O47"/>
      <c r="P47"/>
      <c r="Q47"/>
      <c r="R47"/>
      <c r="S47"/>
      <c r="T47"/>
      <c r="U47"/>
      <c r="V47"/>
      <c r="W47"/>
    </row>
    <row r="48" spans="1:23" s="320" customFormat="1" ht="25.5">
      <c r="A48" s="317"/>
      <c r="B48" s="14" t="s">
        <v>295</v>
      </c>
      <c r="C48" s="14" t="s">
        <v>186</v>
      </c>
      <c r="D48" s="321">
        <v>43389000</v>
      </c>
      <c r="E48" s="321">
        <v>68340172</v>
      </c>
      <c r="F48" s="523"/>
      <c r="G48" s="310"/>
      <c r="K48" s="519" t="e">
        <f t="shared" si="0"/>
        <v>#DIV/0!</v>
      </c>
      <c r="L48"/>
      <c r="M48"/>
      <c r="N48"/>
      <c r="O48"/>
      <c r="P48"/>
      <c r="Q48"/>
      <c r="R48"/>
      <c r="S48"/>
      <c r="T48"/>
      <c r="U48"/>
      <c r="V48"/>
      <c r="W48"/>
    </row>
    <row r="49" spans="1:23" s="320" customFormat="1" ht="25.5">
      <c r="A49" s="317"/>
      <c r="B49" s="14" t="s">
        <v>413</v>
      </c>
      <c r="C49" s="14" t="s">
        <v>189</v>
      </c>
      <c r="D49" s="322"/>
      <c r="E49" s="322">
        <v>6250004</v>
      </c>
      <c r="F49" s="523"/>
      <c r="G49" s="310"/>
      <c r="K49" s="519" t="e">
        <f t="shared" si="0"/>
        <v>#DIV/0!</v>
      </c>
      <c r="L49"/>
      <c r="M49"/>
      <c r="N49"/>
      <c r="O49"/>
      <c r="P49"/>
      <c r="Q49"/>
      <c r="R49"/>
      <c r="S49"/>
      <c r="T49"/>
      <c r="U49"/>
      <c r="V49"/>
      <c r="W49"/>
    </row>
    <row r="50" spans="1:23" s="320" customFormat="1" ht="51">
      <c r="A50" s="317"/>
      <c r="B50" s="14" t="s">
        <v>294</v>
      </c>
      <c r="C50" s="14" t="s">
        <v>456</v>
      </c>
      <c r="D50" s="322">
        <v>4299947</v>
      </c>
      <c r="E50" s="322">
        <v>9639650</v>
      </c>
      <c r="F50" s="523">
        <f t="shared" si="1"/>
        <v>35.036112084348446</v>
      </c>
      <c r="G50" s="310">
        <v>122729</v>
      </c>
      <c r="K50" s="519">
        <f t="shared" si="0"/>
        <v>35.036112084348446</v>
      </c>
      <c r="L50"/>
      <c r="M50"/>
      <c r="N50"/>
      <c r="O50"/>
      <c r="P50"/>
      <c r="Q50"/>
      <c r="R50"/>
      <c r="S50"/>
      <c r="T50"/>
      <c r="U50"/>
      <c r="V50"/>
      <c r="W50"/>
    </row>
    <row r="51" spans="1:23" s="320" customFormat="1" ht="25.5">
      <c r="A51" s="317"/>
      <c r="B51" s="14" t="s">
        <v>458</v>
      </c>
      <c r="C51" s="14" t="s">
        <v>457</v>
      </c>
      <c r="D51" s="322">
        <v>238700</v>
      </c>
      <c r="E51" s="322">
        <v>2615655</v>
      </c>
      <c r="F51" s="523">
        <f t="shared" si="1"/>
        <v>6.0818478625884569E-2</v>
      </c>
      <c r="G51" s="310">
        <v>3924794</v>
      </c>
      <c r="K51" s="519">
        <f t="shared" si="0"/>
        <v>6.0818478625884569E-2</v>
      </c>
      <c r="L51"/>
      <c r="M51"/>
      <c r="N51"/>
      <c r="O51"/>
      <c r="P51"/>
      <c r="Q51"/>
      <c r="R51"/>
      <c r="S51"/>
      <c r="T51"/>
      <c r="U51"/>
      <c r="V51"/>
      <c r="W51"/>
    </row>
    <row r="52" spans="1:23" s="320" customFormat="1" ht="25.5">
      <c r="A52" s="317"/>
      <c r="B52" s="14" t="s">
        <v>459</v>
      </c>
      <c r="C52" s="14" t="s">
        <v>467</v>
      </c>
      <c r="D52" s="322">
        <v>100000</v>
      </c>
      <c r="E52" s="322">
        <v>980871</v>
      </c>
      <c r="F52" s="523">
        <f t="shared" si="1"/>
        <v>8.4930161927846734E-2</v>
      </c>
      <c r="G52" s="310">
        <v>1177438</v>
      </c>
      <c r="K52" s="519">
        <f t="shared" si="0"/>
        <v>8.4930161927846734E-2</v>
      </c>
      <c r="L52"/>
      <c r="M52"/>
      <c r="N52"/>
      <c r="O52"/>
      <c r="P52"/>
      <c r="Q52"/>
      <c r="R52"/>
      <c r="S52"/>
      <c r="T52"/>
      <c r="U52"/>
      <c r="V52"/>
      <c r="W52"/>
    </row>
    <row r="53" spans="1:23" s="320" customFormat="1" ht="25.5">
      <c r="A53" s="317"/>
      <c r="B53" s="14" t="s">
        <v>455</v>
      </c>
      <c r="C53" s="14" t="s">
        <v>468</v>
      </c>
      <c r="D53" s="321"/>
      <c r="E53" s="321"/>
      <c r="F53" s="523"/>
      <c r="G53" s="310"/>
      <c r="K53" s="519" t="e">
        <f t="shared" si="0"/>
        <v>#DIV/0!</v>
      </c>
      <c r="L53"/>
      <c r="M53"/>
      <c r="N53"/>
      <c r="O53"/>
      <c r="P53"/>
      <c r="Q53"/>
      <c r="R53"/>
      <c r="S53"/>
      <c r="T53"/>
      <c r="U53"/>
      <c r="V53"/>
      <c r="W53"/>
    </row>
    <row r="54" spans="1:23" s="320" customFormat="1" ht="25.5">
      <c r="A54" s="326" t="s">
        <v>550</v>
      </c>
      <c r="B54" s="15" t="s">
        <v>414</v>
      </c>
      <c r="C54" s="15" t="s">
        <v>115</v>
      </c>
      <c r="D54" s="330">
        <v>270489243</v>
      </c>
      <c r="E54" s="331">
        <v>1727286105</v>
      </c>
      <c r="F54" s="523">
        <f t="shared" si="1"/>
        <v>6.6415736855534355E-2</v>
      </c>
      <c r="G54" s="310">
        <v>4072667952</v>
      </c>
      <c r="K54" s="519">
        <f t="shared" si="0"/>
        <v>6.6415736855534355E-2</v>
      </c>
      <c r="L54"/>
      <c r="M54"/>
      <c r="N54"/>
      <c r="O54"/>
      <c r="P54"/>
      <c r="Q54"/>
      <c r="R54"/>
      <c r="S54"/>
      <c r="T54"/>
      <c r="U54"/>
      <c r="V54"/>
      <c r="W54"/>
    </row>
    <row r="55" spans="1:23" s="320" customFormat="1" ht="25.5">
      <c r="A55" s="317"/>
      <c r="B55" s="332" t="s">
        <v>551</v>
      </c>
      <c r="C55" s="14" t="s">
        <v>116</v>
      </c>
      <c r="D55" s="327">
        <v>75817744995</v>
      </c>
      <c r="E55" s="328">
        <v>69909998385</v>
      </c>
      <c r="F55" s="523">
        <f t="shared" si="1"/>
        <v>1.3836120890970092</v>
      </c>
      <c r="G55" s="310">
        <v>54796966283</v>
      </c>
      <c r="K55" s="519">
        <f t="shared" si="0"/>
        <v>1.3836120890970092</v>
      </c>
      <c r="L55"/>
      <c r="M55"/>
      <c r="N55"/>
      <c r="O55"/>
      <c r="P55"/>
      <c r="Q55"/>
      <c r="R55"/>
      <c r="S55"/>
      <c r="T55"/>
      <c r="U55"/>
      <c r="V55"/>
      <c r="W55"/>
    </row>
    <row r="56" spans="1:23" s="320" customFormat="1" ht="25.5">
      <c r="A56" s="317"/>
      <c r="B56" s="325" t="s">
        <v>415</v>
      </c>
      <c r="C56" s="14" t="s">
        <v>117</v>
      </c>
      <c r="D56" s="445">
        <v>5909501.7400000002</v>
      </c>
      <c r="E56" s="446">
        <v>5635780.5800000001</v>
      </c>
      <c r="F56" s="523">
        <f t="shared" si="1"/>
        <v>1.1663301046929528</v>
      </c>
      <c r="G56" s="310">
        <v>5066748.87</v>
      </c>
      <c r="K56" s="519">
        <f t="shared" si="0"/>
        <v>1.1663301046929528</v>
      </c>
      <c r="L56"/>
      <c r="M56"/>
      <c r="N56"/>
      <c r="O56"/>
      <c r="P56"/>
      <c r="Q56"/>
      <c r="R56"/>
      <c r="S56"/>
      <c r="T56"/>
      <c r="U56"/>
      <c r="V56"/>
      <c r="W56"/>
    </row>
    <row r="57" spans="1:23" s="320" customFormat="1" ht="25.5">
      <c r="A57" s="317"/>
      <c r="B57" s="325" t="s">
        <v>416</v>
      </c>
      <c r="C57" s="14" t="s">
        <v>118</v>
      </c>
      <c r="D57" s="445">
        <v>12829.8</v>
      </c>
      <c r="E57" s="446">
        <v>12404.67</v>
      </c>
      <c r="F57" s="523">
        <f t="shared" si="1"/>
        <v>1.1862957130876439</v>
      </c>
      <c r="G57" s="310">
        <v>10815.01</v>
      </c>
      <c r="K57" s="519">
        <f t="shared" si="0"/>
        <v>1.1862957130876439</v>
      </c>
      <c r="L57"/>
      <c r="M57"/>
      <c r="N57"/>
      <c r="O57"/>
      <c r="P57"/>
      <c r="Q57"/>
      <c r="R57"/>
      <c r="S57"/>
      <c r="T57"/>
      <c r="U57"/>
      <c r="V57"/>
      <c r="W57"/>
    </row>
    <row r="58" spans="1:23">
      <c r="A58" s="333"/>
      <c r="B58" s="334"/>
      <c r="C58" s="335"/>
      <c r="D58" s="336"/>
      <c r="E58" s="336"/>
      <c r="F58" s="524"/>
      <c r="J58" s="337"/>
    </row>
    <row r="59" spans="1:23" ht="11.25" customHeight="1">
      <c r="A59" s="1"/>
      <c r="B59" s="338"/>
      <c r="C59" s="1"/>
      <c r="D59" s="339"/>
      <c r="E59" s="339"/>
      <c r="F59" s="525"/>
    </row>
    <row r="60" spans="1:23">
      <c r="A60" s="35" t="str">
        <f>BCtinhhinhtaichinh!A63</f>
        <v>Đại diện được ủy quyền của Ngân hàng giám sát</v>
      </c>
      <c r="B60" s="1"/>
      <c r="C60" s="36"/>
      <c r="D60" s="37" t="str">
        <f>BCtinhhinhtaichinh!D63</f>
        <v>Đại diện được ủy quyền của Công ty quản lý Quỹ</v>
      </c>
      <c r="E60" s="339"/>
      <c r="F60" s="525"/>
    </row>
    <row r="61" spans="1:23">
      <c r="A61" s="38" t="s">
        <v>176</v>
      </c>
      <c r="B61" s="1"/>
      <c r="C61" s="36"/>
      <c r="D61" s="39" t="s">
        <v>177</v>
      </c>
      <c r="E61" s="339"/>
      <c r="F61" s="525"/>
    </row>
    <row r="62" spans="1:23">
      <c r="A62" s="1"/>
      <c r="B62" s="1"/>
      <c r="C62" s="36"/>
      <c r="D62" s="36"/>
      <c r="E62" s="339"/>
      <c r="F62" s="525"/>
    </row>
    <row r="63" spans="1:23">
      <c r="A63" s="1"/>
      <c r="B63" s="1"/>
      <c r="C63" s="36"/>
      <c r="D63" s="36"/>
      <c r="E63" s="339"/>
      <c r="F63" s="525"/>
    </row>
    <row r="64" spans="1:23">
      <c r="A64" s="1"/>
      <c r="B64" s="1"/>
      <c r="C64" s="36"/>
      <c r="D64" s="36"/>
      <c r="E64" s="339"/>
      <c r="F64" s="525"/>
    </row>
    <row r="65" spans="1:6">
      <c r="A65" s="1"/>
      <c r="B65" s="1"/>
      <c r="C65" s="36"/>
      <c r="D65" s="36"/>
      <c r="E65" s="339"/>
      <c r="F65" s="525"/>
    </row>
    <row r="66" spans="1:6">
      <c r="A66" s="1"/>
      <c r="B66" s="1"/>
      <c r="C66" s="36"/>
      <c r="D66" s="36"/>
      <c r="E66" s="339"/>
      <c r="F66" s="525"/>
    </row>
    <row r="67" spans="1:6">
      <c r="A67" s="1"/>
      <c r="B67" s="1"/>
      <c r="C67" s="36"/>
      <c r="D67" s="36"/>
      <c r="E67" s="339"/>
      <c r="F67" s="525"/>
    </row>
    <row r="68" spans="1:6">
      <c r="A68" s="1"/>
      <c r="B68" s="1"/>
      <c r="C68" s="36"/>
      <c r="D68" s="36"/>
      <c r="E68" s="339"/>
      <c r="F68" s="525"/>
    </row>
    <row r="69" spans="1:6">
      <c r="A69" s="1"/>
      <c r="B69" s="1"/>
      <c r="C69" s="36"/>
      <c r="D69" s="36"/>
      <c r="E69" s="339"/>
      <c r="F69" s="525"/>
    </row>
    <row r="70" spans="1:6">
      <c r="A70" s="28"/>
      <c r="B70" s="28"/>
      <c r="C70" s="36"/>
      <c r="D70" s="29"/>
      <c r="E70" s="340"/>
      <c r="F70" s="526"/>
    </row>
    <row r="71" spans="1:6">
      <c r="A71" s="25" t="s">
        <v>237</v>
      </c>
      <c r="B71" s="1"/>
      <c r="C71" s="36"/>
      <c r="D71" s="27" t="s">
        <v>475</v>
      </c>
      <c r="E71" s="339"/>
      <c r="F71" s="525"/>
    </row>
    <row r="72" spans="1:6">
      <c r="A72" s="25" t="s">
        <v>635</v>
      </c>
      <c r="B72" s="1"/>
      <c r="C72" s="36"/>
      <c r="D72" s="27"/>
      <c r="E72" s="339"/>
      <c r="F72" s="525"/>
    </row>
    <row r="73" spans="1:6">
      <c r="A73" s="1" t="s">
        <v>238</v>
      </c>
      <c r="B73" s="1"/>
      <c r="C73" s="36"/>
      <c r="D73" s="26"/>
      <c r="E73" s="339"/>
      <c r="F73" s="525"/>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topLeftCell="A4" zoomScaleNormal="100" zoomScaleSheetLayoutView="100" workbookViewId="0">
      <selection activeCell="E59" sqref="E59"/>
    </sheetView>
  </sheetViews>
  <sheetFormatPr defaultColWidth="9.140625" defaultRowHeight="15"/>
  <cols>
    <col min="1" max="1" width="7.140625" style="31" customWidth="1"/>
    <col min="2" max="2" width="48.5703125" style="31" customWidth="1"/>
    <col min="3" max="3" width="9.140625" style="31"/>
    <col min="4" max="4" width="21.85546875" style="341" customWidth="1"/>
    <col min="5" max="5" width="21.140625" style="341" customWidth="1"/>
    <col min="6" max="6" width="19.5703125" style="341" customWidth="1"/>
    <col min="7" max="7" width="14.5703125" style="344" bestFit="1" customWidth="1"/>
    <col min="8" max="9" width="15.85546875" style="323" bestFit="1" customWidth="1"/>
    <col min="10" max="12" width="14.5703125" style="24" bestFit="1" customWidth="1"/>
    <col min="13" max="13" width="13.85546875" style="24" bestFit="1" customWidth="1"/>
    <col min="14" max="14" width="9.140625" style="24"/>
    <col min="15" max="15" width="12.5703125" style="24" bestFit="1" customWidth="1"/>
    <col min="16" max="16384" width="9.140625" style="31"/>
  </cols>
  <sheetData>
    <row r="1" spans="1:20" ht="23.25" customHeight="1">
      <c r="A1" s="560" t="s">
        <v>544</v>
      </c>
      <c r="B1" s="560"/>
      <c r="C1" s="560"/>
      <c r="D1" s="560"/>
      <c r="E1" s="560"/>
      <c r="F1" s="560"/>
    </row>
    <row r="2" spans="1:20" ht="33" customHeight="1">
      <c r="A2" s="561" t="s">
        <v>552</v>
      </c>
      <c r="B2" s="561"/>
      <c r="C2" s="561"/>
      <c r="D2" s="561"/>
      <c r="E2" s="561"/>
      <c r="F2" s="561"/>
    </row>
    <row r="3" spans="1:20" ht="15" customHeight="1">
      <c r="A3" s="554" t="s">
        <v>280</v>
      </c>
      <c r="B3" s="554"/>
      <c r="C3" s="554"/>
      <c r="D3" s="554"/>
      <c r="E3" s="554"/>
      <c r="F3" s="554"/>
    </row>
    <row r="4" spans="1:20">
      <c r="A4" s="554"/>
      <c r="B4" s="554"/>
      <c r="C4" s="554"/>
      <c r="D4" s="554"/>
      <c r="E4" s="554"/>
      <c r="F4" s="554"/>
    </row>
    <row r="5" spans="1:20">
      <c r="A5" s="562" t="str">
        <f>'ngay thang'!B10</f>
        <v>Quý 4 năm 2023/Quarter IV 2023</v>
      </c>
      <c r="B5" s="562"/>
      <c r="C5" s="562"/>
      <c r="D5" s="562"/>
      <c r="E5" s="562"/>
      <c r="F5" s="562"/>
    </row>
    <row r="6" spans="1:20">
      <c r="A6" s="249"/>
      <c r="B6" s="249"/>
      <c r="C6" s="249"/>
      <c r="D6" s="249"/>
      <c r="E6" s="249"/>
      <c r="F6" s="1"/>
    </row>
    <row r="7" spans="1:20" ht="30" customHeight="1">
      <c r="A7" s="544" t="s">
        <v>245</v>
      </c>
      <c r="B7" s="544"/>
      <c r="C7" s="544" t="s">
        <v>650</v>
      </c>
      <c r="D7" s="544"/>
      <c r="E7" s="544"/>
      <c r="F7" s="544"/>
    </row>
    <row r="8" spans="1:20" ht="30" customHeight="1">
      <c r="A8" s="544" t="s">
        <v>243</v>
      </c>
      <c r="B8" s="544"/>
      <c r="C8" s="544" t="s">
        <v>474</v>
      </c>
      <c r="D8" s="544"/>
      <c r="E8" s="544"/>
      <c r="F8" s="544"/>
    </row>
    <row r="9" spans="1:20" ht="30" customHeight="1">
      <c r="A9" s="551" t="s">
        <v>242</v>
      </c>
      <c r="B9" s="551"/>
      <c r="C9" s="551" t="s">
        <v>244</v>
      </c>
      <c r="D9" s="551"/>
      <c r="E9" s="551"/>
      <c r="F9" s="551"/>
    </row>
    <row r="10" spans="1:20" ht="30" customHeight="1">
      <c r="A10" s="551" t="s">
        <v>246</v>
      </c>
      <c r="B10" s="551"/>
      <c r="C10" s="551" t="str">
        <f>'ngay thang'!B14</f>
        <v>Ngày 10 tháng 01 năm 2024
10 Jan 2024</v>
      </c>
      <c r="D10" s="551"/>
      <c r="E10" s="551"/>
      <c r="F10" s="551"/>
    </row>
    <row r="11" spans="1:20" ht="24" customHeight="1">
      <c r="A11" s="244"/>
      <c r="B11" s="244"/>
      <c r="C11" s="244"/>
      <c r="D11" s="244"/>
      <c r="E11" s="244"/>
      <c r="F11" s="244"/>
    </row>
    <row r="12" spans="1:20" ht="21" customHeight="1">
      <c r="A12" s="311" t="s">
        <v>282</v>
      </c>
      <c r="D12" s="312"/>
      <c r="E12" s="312"/>
      <c r="F12" s="312"/>
    </row>
    <row r="13" spans="1:20" ht="43.5" customHeight="1">
      <c r="A13" s="313" t="s">
        <v>197</v>
      </c>
      <c r="B13" s="346" t="s">
        <v>173</v>
      </c>
      <c r="C13" s="346" t="s">
        <v>199</v>
      </c>
      <c r="D13" s="347" t="s">
        <v>304</v>
      </c>
      <c r="E13" s="347" t="s">
        <v>305</v>
      </c>
      <c r="F13" s="347" t="s">
        <v>228</v>
      </c>
    </row>
    <row r="14" spans="1:20" s="352" customFormat="1" ht="25.5">
      <c r="A14" s="348" t="s">
        <v>46</v>
      </c>
      <c r="B14" s="349" t="s">
        <v>417</v>
      </c>
      <c r="C14" s="349" t="s">
        <v>119</v>
      </c>
      <c r="D14" s="350">
        <v>58021223</v>
      </c>
      <c r="E14" s="350">
        <v>130682857</v>
      </c>
      <c r="F14" s="350">
        <v>601616134</v>
      </c>
      <c r="G14" s="370"/>
      <c r="H14" s="323"/>
      <c r="I14" s="323"/>
      <c r="J14" s="324"/>
      <c r="K14" s="324"/>
      <c r="L14" s="324"/>
      <c r="M14" s="324"/>
      <c r="N14" s="24"/>
      <c r="O14" s="24"/>
      <c r="P14" s="351"/>
      <c r="Q14" s="351"/>
      <c r="R14" s="351"/>
      <c r="S14" s="351"/>
      <c r="T14" s="351"/>
    </row>
    <row r="15" spans="1:20" s="352" customFormat="1" ht="25.5">
      <c r="A15" s="353">
        <v>1</v>
      </c>
      <c r="B15" s="354" t="s">
        <v>579</v>
      </c>
      <c r="C15" s="349"/>
      <c r="D15" s="350"/>
      <c r="E15" s="350"/>
      <c r="F15" s="350"/>
      <c r="G15" s="370"/>
      <c r="H15" s="323"/>
      <c r="I15" s="323"/>
      <c r="J15" s="324"/>
      <c r="K15" s="324"/>
      <c r="L15" s="324"/>
      <c r="M15" s="324"/>
      <c r="N15" s="24"/>
      <c r="O15" s="24"/>
      <c r="P15" s="351"/>
      <c r="Q15" s="351"/>
      <c r="R15" s="351"/>
      <c r="S15" s="351"/>
      <c r="T15" s="351"/>
    </row>
    <row r="16" spans="1:20" s="357" customFormat="1" ht="25.5">
      <c r="A16" s="353">
        <v>2</v>
      </c>
      <c r="B16" s="354" t="s">
        <v>418</v>
      </c>
      <c r="C16" s="354" t="s">
        <v>120</v>
      </c>
      <c r="D16" s="439">
        <v>48000000</v>
      </c>
      <c r="E16" s="358">
        <v>126750000</v>
      </c>
      <c r="F16" s="358">
        <v>443750000</v>
      </c>
      <c r="G16" s="371"/>
      <c r="H16" s="323"/>
      <c r="I16" s="323"/>
      <c r="J16" s="324"/>
      <c r="K16" s="324"/>
      <c r="L16" s="324"/>
      <c r="M16" s="324"/>
      <c r="N16" s="24"/>
      <c r="O16" s="24"/>
    </row>
    <row r="17" spans="1:20" s="357" customFormat="1" ht="25.5">
      <c r="A17" s="353">
        <v>3</v>
      </c>
      <c r="B17" s="354" t="s">
        <v>419</v>
      </c>
      <c r="C17" s="354" t="s">
        <v>121</v>
      </c>
      <c r="D17" s="358">
        <v>10021223</v>
      </c>
      <c r="E17" s="358">
        <v>3932857</v>
      </c>
      <c r="F17" s="358">
        <v>157866134</v>
      </c>
      <c r="G17" s="371"/>
      <c r="H17" s="323"/>
      <c r="I17" s="323"/>
      <c r="J17" s="324"/>
      <c r="K17" s="324"/>
      <c r="L17" s="324"/>
      <c r="M17" s="324"/>
      <c r="N17" s="24"/>
      <c r="O17" s="24"/>
    </row>
    <row r="18" spans="1:20" s="357" customFormat="1" ht="25.5">
      <c r="A18" s="353">
        <v>4</v>
      </c>
      <c r="B18" s="354" t="s">
        <v>420</v>
      </c>
      <c r="C18" s="354" t="s">
        <v>122</v>
      </c>
      <c r="D18" s="350"/>
      <c r="E18" s="350"/>
      <c r="F18" s="350"/>
      <c r="G18" s="371"/>
      <c r="H18" s="323"/>
      <c r="I18" s="323"/>
      <c r="J18" s="324"/>
      <c r="K18" s="324"/>
      <c r="L18" s="324"/>
      <c r="M18" s="324"/>
      <c r="N18" s="24"/>
      <c r="O18" s="24"/>
    </row>
    <row r="19" spans="1:20" s="352" customFormat="1" ht="25.5">
      <c r="A19" s="348" t="s">
        <v>56</v>
      </c>
      <c r="B19" s="349" t="s">
        <v>421</v>
      </c>
      <c r="C19" s="349" t="s">
        <v>123</v>
      </c>
      <c r="D19" s="350">
        <v>621333320</v>
      </c>
      <c r="E19" s="350">
        <v>618454897</v>
      </c>
      <c r="F19" s="350">
        <v>2424998657</v>
      </c>
      <c r="G19" s="370"/>
      <c r="H19" s="323"/>
      <c r="I19" s="323"/>
      <c r="J19" s="324"/>
      <c r="K19" s="324"/>
      <c r="L19" s="324"/>
      <c r="M19" s="324"/>
      <c r="N19" s="24"/>
      <c r="O19" s="24"/>
      <c r="P19" s="351"/>
      <c r="Q19" s="351"/>
      <c r="R19" s="351"/>
      <c r="S19" s="351"/>
      <c r="T19" s="351"/>
    </row>
    <row r="20" spans="1:20" s="357" customFormat="1" ht="25.5">
      <c r="A20" s="353">
        <v>1</v>
      </c>
      <c r="B20" s="354" t="s">
        <v>422</v>
      </c>
      <c r="C20" s="354" t="s">
        <v>124</v>
      </c>
      <c r="D20" s="358">
        <v>212142367</v>
      </c>
      <c r="E20" s="358">
        <v>209647981</v>
      </c>
      <c r="F20" s="358">
        <v>765347206</v>
      </c>
      <c r="G20" s="371"/>
      <c r="H20" s="323"/>
      <c r="I20" s="323"/>
      <c r="J20" s="324"/>
      <c r="K20" s="324"/>
      <c r="L20" s="324"/>
      <c r="M20" s="324"/>
      <c r="N20" s="24"/>
      <c r="O20" s="24"/>
    </row>
    <row r="21" spans="1:20" s="357" customFormat="1" ht="25.5">
      <c r="A21" s="353">
        <v>2</v>
      </c>
      <c r="B21" s="354" t="s">
        <v>423</v>
      </c>
      <c r="C21" s="354" t="s">
        <v>125</v>
      </c>
      <c r="D21" s="358">
        <v>79060803</v>
      </c>
      <c r="E21" s="358">
        <v>79920256</v>
      </c>
      <c r="F21" s="358">
        <v>317067218</v>
      </c>
      <c r="G21" s="371"/>
      <c r="H21" s="323"/>
      <c r="I21" s="323"/>
      <c r="J21" s="324"/>
      <c r="K21" s="324"/>
      <c r="L21" s="324"/>
      <c r="M21" s="324"/>
      <c r="N21" s="24"/>
      <c r="O21" s="24"/>
    </row>
    <row r="22" spans="1:20" s="357" customFormat="1" ht="25.5">
      <c r="A22" s="353"/>
      <c r="B22" s="359" t="s">
        <v>253</v>
      </c>
      <c r="C22" s="354" t="s">
        <v>193</v>
      </c>
      <c r="D22" s="358">
        <v>60000000</v>
      </c>
      <c r="E22" s="358">
        <v>60000000</v>
      </c>
      <c r="F22" s="358">
        <v>240000000</v>
      </c>
      <c r="G22" s="371"/>
      <c r="H22" s="323"/>
      <c r="I22" s="323"/>
      <c r="J22" s="324"/>
      <c r="K22" s="324"/>
      <c r="L22" s="324"/>
      <c r="M22" s="324"/>
      <c r="N22" s="24"/>
      <c r="O22" s="24"/>
    </row>
    <row r="23" spans="1:20" s="357" customFormat="1" ht="25.5">
      <c r="A23" s="353"/>
      <c r="B23" s="359" t="s">
        <v>254</v>
      </c>
      <c r="C23" s="354" t="s">
        <v>194</v>
      </c>
      <c r="D23" s="358">
        <v>2560803</v>
      </c>
      <c r="E23" s="358">
        <v>3420256</v>
      </c>
      <c r="F23" s="358">
        <v>11067218</v>
      </c>
      <c r="G23" s="371"/>
      <c r="H23" s="323"/>
      <c r="I23" s="323"/>
      <c r="J23" s="324"/>
      <c r="K23" s="324"/>
      <c r="L23" s="324"/>
      <c r="M23" s="324"/>
      <c r="N23" s="24"/>
      <c r="O23" s="24"/>
    </row>
    <row r="24" spans="1:20" s="357" customFormat="1" ht="25.5">
      <c r="A24" s="353"/>
      <c r="B24" s="359" t="s">
        <v>255</v>
      </c>
      <c r="C24" s="354" t="s">
        <v>229</v>
      </c>
      <c r="D24" s="358">
        <v>16500000</v>
      </c>
      <c r="E24" s="358">
        <v>16500000</v>
      </c>
      <c r="F24" s="358">
        <v>66000000</v>
      </c>
      <c r="G24" s="371"/>
      <c r="H24" s="323"/>
      <c r="I24" s="323"/>
      <c r="J24" s="324"/>
      <c r="K24" s="324"/>
      <c r="L24" s="324"/>
      <c r="M24" s="324"/>
      <c r="N24" s="24"/>
      <c r="O24" s="24"/>
    </row>
    <row r="25" spans="1:20" s="357" customFormat="1" ht="55.5" customHeight="1">
      <c r="A25" s="353">
        <v>3</v>
      </c>
      <c r="B25" s="360" t="s">
        <v>553</v>
      </c>
      <c r="C25" s="354" t="s">
        <v>126</v>
      </c>
      <c r="D25" s="358">
        <v>89100000</v>
      </c>
      <c r="E25" s="358">
        <v>89100000</v>
      </c>
      <c r="F25" s="358">
        <v>356400000</v>
      </c>
      <c r="G25" s="371"/>
      <c r="H25" s="323"/>
      <c r="I25" s="323"/>
      <c r="J25" s="324"/>
      <c r="K25" s="324"/>
      <c r="L25" s="324"/>
      <c r="M25" s="324"/>
      <c r="N25" s="24"/>
      <c r="O25" s="24"/>
    </row>
    <row r="26" spans="1:20" s="357" customFormat="1" ht="25.5">
      <c r="A26" s="353"/>
      <c r="B26" s="354" t="s">
        <v>424</v>
      </c>
      <c r="C26" s="354" t="s">
        <v>192</v>
      </c>
      <c r="D26" s="358">
        <v>49500000</v>
      </c>
      <c r="E26" s="358">
        <v>49500000</v>
      </c>
      <c r="F26" s="358">
        <v>198000000</v>
      </c>
      <c r="G26" s="371"/>
      <c r="H26" s="323"/>
      <c r="I26" s="323"/>
      <c r="J26" s="324"/>
      <c r="K26" s="324"/>
      <c r="L26" s="324"/>
      <c r="M26" s="324"/>
      <c r="N26" s="24"/>
      <c r="O26" s="24"/>
    </row>
    <row r="27" spans="1:20" s="357" customFormat="1" ht="51">
      <c r="A27" s="353"/>
      <c r="B27" s="354" t="s">
        <v>425</v>
      </c>
      <c r="C27" s="354" t="s">
        <v>195</v>
      </c>
      <c r="D27" s="358">
        <v>39600000</v>
      </c>
      <c r="E27" s="358">
        <v>39600000</v>
      </c>
      <c r="F27" s="358">
        <v>158400000</v>
      </c>
      <c r="G27" s="371"/>
      <c r="H27" s="323"/>
      <c r="I27" s="323"/>
      <c r="J27" s="324"/>
      <c r="K27" s="324"/>
      <c r="L27" s="324"/>
      <c r="M27" s="324"/>
      <c r="N27" s="24"/>
      <c r="O27" s="24"/>
    </row>
    <row r="28" spans="1:20" s="357" customFormat="1" ht="25.5">
      <c r="A28" s="353">
        <v>4</v>
      </c>
      <c r="B28" s="354" t="s">
        <v>554</v>
      </c>
      <c r="C28" s="354"/>
      <c r="D28" s="350"/>
      <c r="E28" s="350"/>
      <c r="F28" s="350"/>
      <c r="G28" s="371"/>
      <c r="H28" s="323"/>
      <c r="I28" s="323"/>
      <c r="J28" s="324"/>
      <c r="K28" s="324"/>
      <c r="L28" s="324"/>
      <c r="M28" s="324"/>
      <c r="N28" s="24"/>
      <c r="O28" s="24"/>
    </row>
    <row r="29" spans="1:20" s="357" customFormat="1" ht="25.5">
      <c r="A29" s="353">
        <v>5</v>
      </c>
      <c r="B29" s="354" t="s">
        <v>555</v>
      </c>
      <c r="C29" s="354"/>
      <c r="D29" s="350"/>
      <c r="E29" s="350"/>
      <c r="F29" s="350"/>
      <c r="G29" s="371"/>
      <c r="H29" s="323"/>
      <c r="I29" s="323"/>
      <c r="J29" s="324"/>
      <c r="K29" s="324"/>
      <c r="L29" s="324"/>
      <c r="M29" s="324"/>
      <c r="N29" s="24"/>
      <c r="O29" s="24"/>
    </row>
    <row r="30" spans="1:20" s="357" customFormat="1" ht="25.5">
      <c r="A30" s="353">
        <v>6</v>
      </c>
      <c r="B30" s="354" t="s">
        <v>426</v>
      </c>
      <c r="C30" s="354" t="s">
        <v>127</v>
      </c>
      <c r="D30" s="358">
        <v>18437828</v>
      </c>
      <c r="E30" s="355">
        <v>18437812</v>
      </c>
      <c r="F30" s="355">
        <v>86778000</v>
      </c>
      <c r="G30" s="371"/>
      <c r="H30" s="323"/>
      <c r="I30" s="323"/>
      <c r="J30" s="324"/>
      <c r="K30" s="324"/>
      <c r="L30" s="324"/>
      <c r="M30" s="324"/>
      <c r="N30" s="24"/>
      <c r="O30" s="24"/>
    </row>
    <row r="31" spans="1:20" s="357" customFormat="1" ht="63.75">
      <c r="A31" s="353">
        <v>7</v>
      </c>
      <c r="B31" s="354" t="s">
        <v>427</v>
      </c>
      <c r="C31" s="354" t="s">
        <v>128</v>
      </c>
      <c r="D31" s="358">
        <v>45000000</v>
      </c>
      <c r="E31" s="355">
        <v>45000000</v>
      </c>
      <c r="F31" s="355">
        <v>183387096</v>
      </c>
      <c r="G31" s="371"/>
      <c r="H31" s="323"/>
      <c r="I31" s="323"/>
      <c r="J31" s="324"/>
      <c r="K31" s="324"/>
      <c r="L31" s="324"/>
      <c r="M31" s="324"/>
      <c r="N31" s="24"/>
      <c r="O31" s="24"/>
    </row>
    <row r="32" spans="1:20" s="357" customFormat="1" ht="138.75" customHeight="1">
      <c r="A32" s="353">
        <v>8</v>
      </c>
      <c r="B32" s="360" t="s">
        <v>428</v>
      </c>
      <c r="C32" s="354" t="s">
        <v>129</v>
      </c>
      <c r="D32" s="350"/>
      <c r="E32" s="361"/>
      <c r="F32" s="350"/>
      <c r="G32" s="371"/>
      <c r="H32" s="323"/>
      <c r="I32" s="323"/>
      <c r="J32" s="324"/>
      <c r="K32" s="324"/>
      <c r="L32" s="324"/>
      <c r="M32" s="324"/>
      <c r="N32" s="24"/>
      <c r="O32" s="24"/>
    </row>
    <row r="33" spans="1:20" s="357" customFormat="1" ht="51">
      <c r="A33" s="353">
        <v>9</v>
      </c>
      <c r="B33" s="354" t="s">
        <v>429</v>
      </c>
      <c r="C33" s="354" t="s">
        <v>130</v>
      </c>
      <c r="D33" s="358">
        <v>176247842</v>
      </c>
      <c r="E33" s="358">
        <v>169977492</v>
      </c>
      <c r="F33" s="358">
        <v>703123279</v>
      </c>
      <c r="G33" s="371"/>
      <c r="H33" s="323"/>
      <c r="I33" s="323"/>
      <c r="J33" s="324"/>
      <c r="K33" s="324"/>
      <c r="L33" s="324"/>
      <c r="M33" s="324"/>
      <c r="N33" s="24"/>
      <c r="O33" s="24"/>
    </row>
    <row r="34" spans="1:20" s="357" customFormat="1" ht="25.5">
      <c r="A34" s="353"/>
      <c r="B34" s="354" t="s">
        <v>296</v>
      </c>
      <c r="C34" s="354" t="s">
        <v>298</v>
      </c>
      <c r="D34" s="358">
        <v>129959862</v>
      </c>
      <c r="E34" s="358">
        <v>120490198</v>
      </c>
      <c r="F34" s="358">
        <v>524851334</v>
      </c>
      <c r="G34" s="371"/>
      <c r="H34" s="323"/>
      <c r="I34" s="323"/>
      <c r="J34" s="324"/>
      <c r="K34" s="324"/>
      <c r="L34" s="324"/>
      <c r="M34" s="324"/>
      <c r="N34" s="24"/>
      <c r="O34" s="24"/>
    </row>
    <row r="35" spans="1:20" s="357" customFormat="1" ht="25.5">
      <c r="A35" s="353"/>
      <c r="B35" s="354" t="s">
        <v>297</v>
      </c>
      <c r="C35" s="354" t="s">
        <v>299</v>
      </c>
      <c r="D35" s="358">
        <v>46287980</v>
      </c>
      <c r="E35" s="358">
        <v>49487294</v>
      </c>
      <c r="F35" s="358">
        <v>178271945</v>
      </c>
      <c r="G35" s="371"/>
      <c r="H35" s="323"/>
      <c r="I35" s="323"/>
      <c r="J35" s="324"/>
      <c r="K35" s="324"/>
      <c r="L35" s="324"/>
      <c r="M35" s="324"/>
      <c r="N35" s="24"/>
      <c r="O35" s="24"/>
    </row>
    <row r="36" spans="1:20" s="357" customFormat="1" ht="25.5">
      <c r="A36" s="353"/>
      <c r="B36" s="354" t="s">
        <v>464</v>
      </c>
      <c r="C36" s="354" t="s">
        <v>465</v>
      </c>
      <c r="D36" s="350"/>
      <c r="E36" s="350"/>
      <c r="F36" s="350"/>
      <c r="G36" s="371"/>
      <c r="H36" s="323"/>
      <c r="I36" s="323"/>
      <c r="J36" s="324"/>
      <c r="K36" s="324"/>
      <c r="L36" s="324"/>
      <c r="M36" s="324"/>
      <c r="N36" s="24"/>
      <c r="O36" s="24"/>
    </row>
    <row r="37" spans="1:20" s="357" customFormat="1" ht="25.5">
      <c r="A37" s="353">
        <v>10</v>
      </c>
      <c r="B37" s="354" t="s">
        <v>430</v>
      </c>
      <c r="C37" s="354" t="s">
        <v>131</v>
      </c>
      <c r="D37" s="362">
        <v>1344480</v>
      </c>
      <c r="E37" s="362">
        <v>6371356</v>
      </c>
      <c r="F37" s="358">
        <v>12895858</v>
      </c>
      <c r="G37" s="371"/>
      <c r="H37" s="323"/>
      <c r="I37" s="323"/>
      <c r="J37" s="324"/>
      <c r="K37" s="324"/>
      <c r="L37" s="324"/>
      <c r="M37" s="324"/>
      <c r="N37" s="24"/>
      <c r="O37" s="24"/>
    </row>
    <row r="38" spans="1:20" s="357" customFormat="1" ht="25.5">
      <c r="A38" s="353"/>
      <c r="B38" s="354" t="s">
        <v>300</v>
      </c>
      <c r="C38" s="354" t="s">
        <v>132</v>
      </c>
      <c r="D38" s="358">
        <v>94484</v>
      </c>
      <c r="E38" s="362">
        <v>80236</v>
      </c>
      <c r="F38" s="358">
        <v>395858</v>
      </c>
      <c r="G38" s="371"/>
      <c r="H38" s="323"/>
      <c r="I38" s="323"/>
      <c r="J38" s="324"/>
      <c r="K38" s="324"/>
      <c r="L38" s="324"/>
      <c r="M38" s="324"/>
      <c r="N38" s="24"/>
      <c r="O38" s="24"/>
    </row>
    <row r="39" spans="1:20" s="357" customFormat="1" ht="25.5">
      <c r="A39" s="353"/>
      <c r="B39" s="354" t="s">
        <v>431</v>
      </c>
      <c r="C39" s="354" t="s">
        <v>196</v>
      </c>
      <c r="D39" s="358">
        <v>1249996</v>
      </c>
      <c r="E39" s="358">
        <v>6291120</v>
      </c>
      <c r="F39" s="358">
        <v>12500000</v>
      </c>
      <c r="G39" s="371"/>
      <c r="H39" s="323"/>
      <c r="I39" s="323"/>
      <c r="J39" s="324"/>
      <c r="K39" s="324"/>
      <c r="L39" s="324"/>
      <c r="M39" s="324"/>
      <c r="N39" s="24"/>
      <c r="O39" s="24"/>
    </row>
    <row r="40" spans="1:20" s="357" customFormat="1" ht="25.5">
      <c r="A40" s="353"/>
      <c r="B40" s="354" t="s">
        <v>301</v>
      </c>
      <c r="C40" s="354" t="s">
        <v>191</v>
      </c>
      <c r="D40" s="350"/>
      <c r="E40" s="350"/>
      <c r="F40" s="350"/>
      <c r="G40" s="371"/>
      <c r="H40" s="323"/>
      <c r="I40" s="323"/>
      <c r="J40" s="324"/>
      <c r="K40" s="324"/>
      <c r="L40" s="324"/>
      <c r="M40" s="324"/>
      <c r="N40" s="24"/>
      <c r="O40" s="24"/>
    </row>
    <row r="41" spans="1:20" s="357" customFormat="1" ht="25.5">
      <c r="A41" s="353" t="s">
        <v>133</v>
      </c>
      <c r="B41" s="349" t="s">
        <v>432</v>
      </c>
      <c r="C41" s="354" t="s">
        <v>134</v>
      </c>
      <c r="D41" s="363">
        <v>-563312097</v>
      </c>
      <c r="E41" s="363">
        <v>-487772040</v>
      </c>
      <c r="F41" s="363">
        <v>-1823382523</v>
      </c>
      <c r="G41" s="371"/>
      <c r="H41" s="323"/>
      <c r="I41" s="323"/>
      <c r="J41" s="324"/>
      <c r="K41" s="324"/>
      <c r="L41" s="324"/>
      <c r="M41" s="324"/>
      <c r="N41" s="24"/>
      <c r="O41" s="24"/>
    </row>
    <row r="42" spans="1:20" s="357" customFormat="1" ht="25.5">
      <c r="A42" s="353" t="s">
        <v>135</v>
      </c>
      <c r="B42" s="349" t="s">
        <v>433</v>
      </c>
      <c r="C42" s="354" t="s">
        <v>136</v>
      </c>
      <c r="D42" s="363">
        <v>3067698647</v>
      </c>
      <c r="E42" s="363">
        <v>2786800813</v>
      </c>
      <c r="F42" s="363">
        <v>12284187460</v>
      </c>
      <c r="G42" s="371"/>
      <c r="H42" s="323"/>
      <c r="I42" s="323"/>
      <c r="J42" s="324"/>
      <c r="K42" s="324"/>
      <c r="L42" s="324"/>
      <c r="M42" s="324"/>
      <c r="N42" s="24"/>
      <c r="O42" s="24"/>
    </row>
    <row r="43" spans="1:20" s="357" customFormat="1" ht="51">
      <c r="A43" s="353">
        <v>1</v>
      </c>
      <c r="B43" s="354" t="s">
        <v>556</v>
      </c>
      <c r="C43" s="354" t="s">
        <v>137</v>
      </c>
      <c r="D43" s="364">
        <v>-2344164709</v>
      </c>
      <c r="E43" s="362">
        <v>4659608733</v>
      </c>
      <c r="F43" s="364">
        <v>7572292799</v>
      </c>
      <c r="G43" s="371"/>
      <c r="H43" s="323"/>
      <c r="I43" s="323"/>
      <c r="J43" s="324"/>
      <c r="K43" s="324"/>
      <c r="L43" s="324"/>
      <c r="M43" s="324"/>
      <c r="N43" s="24"/>
      <c r="O43" s="24"/>
    </row>
    <row r="44" spans="1:20" s="357" customFormat="1" ht="25.5">
      <c r="A44" s="353">
        <v>2</v>
      </c>
      <c r="B44" s="354" t="s">
        <v>435</v>
      </c>
      <c r="C44" s="354" t="s">
        <v>138</v>
      </c>
      <c r="D44" s="362">
        <v>5411863356</v>
      </c>
      <c r="E44" s="362">
        <v>-1872807920</v>
      </c>
      <c r="F44" s="362">
        <v>4711894661</v>
      </c>
      <c r="G44" s="371"/>
      <c r="H44" s="323"/>
      <c r="I44" s="323"/>
      <c r="J44" s="324"/>
      <c r="K44" s="324"/>
      <c r="L44" s="324"/>
      <c r="M44" s="324"/>
      <c r="N44" s="24"/>
      <c r="O44" s="24"/>
    </row>
    <row r="45" spans="1:20" s="357" customFormat="1" ht="51">
      <c r="A45" s="353" t="s">
        <v>139</v>
      </c>
      <c r="B45" s="349" t="s">
        <v>436</v>
      </c>
      <c r="C45" s="354" t="s">
        <v>140</v>
      </c>
      <c r="D45" s="363">
        <v>2504386550</v>
      </c>
      <c r="E45" s="363">
        <v>2299028773</v>
      </c>
      <c r="F45" s="363">
        <v>10460804937</v>
      </c>
      <c r="G45" s="371"/>
      <c r="H45" s="323"/>
      <c r="I45" s="323"/>
      <c r="J45" s="324"/>
      <c r="K45" s="324"/>
      <c r="L45" s="324"/>
      <c r="M45" s="324"/>
      <c r="N45" s="24"/>
      <c r="O45" s="24"/>
    </row>
    <row r="46" spans="1:20" s="357" customFormat="1" ht="25.5">
      <c r="A46" s="353" t="s">
        <v>67</v>
      </c>
      <c r="B46" s="349" t="s">
        <v>437</v>
      </c>
      <c r="C46" s="354" t="s">
        <v>141</v>
      </c>
      <c r="D46" s="365">
        <v>69909998385</v>
      </c>
      <c r="E46" s="363">
        <v>62112803126</v>
      </c>
      <c r="F46" s="363">
        <v>54796966283</v>
      </c>
      <c r="G46" s="371"/>
      <c r="H46" s="323"/>
      <c r="I46" s="323"/>
      <c r="J46" s="324"/>
      <c r="K46" s="324"/>
      <c r="L46" s="324"/>
      <c r="M46" s="324"/>
      <c r="N46" s="24"/>
      <c r="O46" s="24"/>
    </row>
    <row r="47" spans="1:20" s="357" customFormat="1" ht="38.25">
      <c r="A47" s="353" t="s">
        <v>142</v>
      </c>
      <c r="B47" s="349" t="s">
        <v>438</v>
      </c>
      <c r="C47" s="354" t="s">
        <v>143</v>
      </c>
      <c r="D47" s="363">
        <v>5907746610</v>
      </c>
      <c r="E47" s="363">
        <v>7797195259</v>
      </c>
      <c r="F47" s="363">
        <v>21020778712</v>
      </c>
      <c r="G47" s="371"/>
      <c r="H47" s="323"/>
      <c r="I47" s="323"/>
      <c r="J47" s="324"/>
      <c r="K47" s="324"/>
      <c r="L47" s="324"/>
      <c r="M47" s="324"/>
      <c r="N47" s="24"/>
      <c r="O47" s="24"/>
      <c r="P47" s="356"/>
      <c r="Q47" s="356"/>
      <c r="R47" s="356"/>
      <c r="S47" s="356"/>
      <c r="T47" s="356"/>
    </row>
    <row r="48" spans="1:20" s="357" customFormat="1" ht="51">
      <c r="A48" s="353">
        <v>1</v>
      </c>
      <c r="B48" s="354" t="s">
        <v>439</v>
      </c>
      <c r="C48" s="354" t="s">
        <v>302</v>
      </c>
      <c r="D48" s="366">
        <v>2504386550</v>
      </c>
      <c r="E48" s="358">
        <v>2299028773</v>
      </c>
      <c r="F48" s="358">
        <v>10460804937</v>
      </c>
      <c r="G48" s="371"/>
      <c r="H48" s="323"/>
      <c r="I48" s="323"/>
      <c r="J48" s="324"/>
      <c r="K48" s="324"/>
      <c r="L48" s="324"/>
      <c r="M48" s="324"/>
      <c r="N48" s="24"/>
      <c r="O48" s="24"/>
    </row>
    <row r="49" spans="1:15" s="357" customFormat="1" ht="51">
      <c r="A49" s="353">
        <v>2</v>
      </c>
      <c r="B49" s="354" t="s">
        <v>557</v>
      </c>
      <c r="C49" s="354" t="s">
        <v>303</v>
      </c>
      <c r="D49" s="350"/>
      <c r="E49" s="350"/>
      <c r="F49" s="350"/>
      <c r="G49" s="371"/>
      <c r="H49" s="323"/>
      <c r="I49" s="323"/>
      <c r="J49" s="324"/>
      <c r="K49" s="324"/>
      <c r="L49" s="324"/>
      <c r="M49" s="324"/>
      <c r="N49" s="24"/>
      <c r="O49" s="24"/>
    </row>
    <row r="50" spans="1:15" s="357" customFormat="1" ht="51">
      <c r="A50" s="353">
        <v>3</v>
      </c>
      <c r="B50" s="354" t="s">
        <v>626</v>
      </c>
      <c r="C50" s="354" t="s">
        <v>144</v>
      </c>
      <c r="D50" s="362">
        <v>3403360060</v>
      </c>
      <c r="E50" s="364">
        <v>5498166486</v>
      </c>
      <c r="F50" s="364">
        <v>10559973775</v>
      </c>
      <c r="G50" s="371"/>
      <c r="H50" s="323"/>
      <c r="I50" s="323"/>
      <c r="J50" s="324"/>
      <c r="K50" s="324"/>
      <c r="L50" s="324"/>
      <c r="M50" s="324"/>
      <c r="N50" s="24"/>
      <c r="O50" s="24"/>
    </row>
    <row r="51" spans="1:15" s="357" customFormat="1" ht="25.5">
      <c r="A51" s="353" t="s">
        <v>145</v>
      </c>
      <c r="B51" s="349" t="s">
        <v>440</v>
      </c>
      <c r="C51" s="354" t="s">
        <v>146</v>
      </c>
      <c r="D51" s="350">
        <v>75817744995</v>
      </c>
      <c r="E51" s="350">
        <v>69909998385</v>
      </c>
      <c r="F51" s="350">
        <v>75817744995</v>
      </c>
      <c r="G51" s="371"/>
      <c r="H51" s="323"/>
      <c r="I51" s="323"/>
      <c r="J51" s="324"/>
      <c r="K51" s="324"/>
      <c r="L51" s="324"/>
      <c r="M51" s="324"/>
      <c r="N51" s="24"/>
      <c r="O51" s="24"/>
    </row>
    <row r="52" spans="1:15" s="357" customFormat="1" ht="38.25">
      <c r="A52" s="353" t="s">
        <v>256</v>
      </c>
      <c r="B52" s="349" t="s">
        <v>441</v>
      </c>
      <c r="C52" s="354" t="s">
        <v>257</v>
      </c>
      <c r="D52" s="350"/>
      <c r="E52" s="350"/>
      <c r="F52" s="358"/>
      <c r="G52" s="371"/>
      <c r="H52" s="323"/>
      <c r="I52" s="323"/>
      <c r="J52" s="24"/>
      <c r="K52" s="24"/>
      <c r="L52" s="24"/>
      <c r="M52" s="24"/>
      <c r="N52" s="24"/>
      <c r="O52" s="24"/>
    </row>
    <row r="53" spans="1:15" s="357" customFormat="1" ht="38.25">
      <c r="A53" s="353"/>
      <c r="B53" s="354" t="s">
        <v>442</v>
      </c>
      <c r="C53" s="354" t="s">
        <v>258</v>
      </c>
      <c r="D53" s="350"/>
      <c r="E53" s="367"/>
      <c r="F53" s="358"/>
      <c r="G53" s="371"/>
      <c r="H53" s="323"/>
      <c r="I53" s="323"/>
      <c r="J53" s="24"/>
      <c r="K53" s="24"/>
      <c r="L53" s="24"/>
      <c r="M53" s="24"/>
      <c r="N53" s="24"/>
      <c r="O53" s="24"/>
    </row>
    <row r="54" spans="1:15">
      <c r="A54" s="270"/>
      <c r="B54" s="270"/>
      <c r="C54" s="26"/>
      <c r="D54" s="26"/>
      <c r="E54" s="368"/>
      <c r="F54" s="271"/>
    </row>
    <row r="55" spans="1:15" s="1" customFormat="1" ht="12.75">
      <c r="A55" s="25" t="str">
        <f>BCTaiSan_06027!A60</f>
        <v>Đại diện được ủy quyền của Ngân hàng giám sát</v>
      </c>
      <c r="B55" s="270"/>
      <c r="C55" s="26"/>
      <c r="D55" s="27" t="str">
        <f>BCTaiSan_06027!D60</f>
        <v>Đại diện được ủy quyền của Công ty quản lý Quỹ</v>
      </c>
      <c r="E55" s="27"/>
      <c r="F55" s="271"/>
      <c r="G55" s="372"/>
      <c r="H55" s="323"/>
      <c r="I55" s="323"/>
      <c r="J55" s="24"/>
      <c r="K55" s="24"/>
      <c r="L55" s="24"/>
      <c r="M55" s="24"/>
      <c r="N55" s="24"/>
      <c r="O55" s="24"/>
    </row>
    <row r="56" spans="1:15" s="1" customFormat="1" ht="12.75">
      <c r="A56" s="305" t="s">
        <v>176</v>
      </c>
      <c r="B56" s="270"/>
      <c r="C56" s="26"/>
      <c r="D56" s="306" t="s">
        <v>177</v>
      </c>
      <c r="E56" s="306"/>
      <c r="F56" s="271"/>
      <c r="G56" s="372"/>
      <c r="H56" s="323"/>
      <c r="I56" s="323"/>
      <c r="J56" s="24"/>
      <c r="K56" s="24"/>
      <c r="L56" s="24"/>
      <c r="M56" s="24"/>
      <c r="N56" s="24"/>
      <c r="O56" s="24"/>
    </row>
    <row r="57" spans="1:15" s="1" customFormat="1" ht="12.75">
      <c r="A57" s="270"/>
      <c r="B57" s="270"/>
      <c r="C57" s="26"/>
      <c r="D57" s="26"/>
      <c r="E57" s="26"/>
      <c r="F57" s="271"/>
      <c r="G57" s="372"/>
      <c r="H57" s="323"/>
      <c r="I57" s="323"/>
      <c r="J57" s="24"/>
      <c r="K57" s="24"/>
      <c r="L57" s="24"/>
      <c r="M57" s="24"/>
      <c r="N57" s="24"/>
      <c r="O57" s="24"/>
    </row>
    <row r="58" spans="1:15" s="1" customFormat="1" ht="12.75">
      <c r="A58" s="270"/>
      <c r="B58" s="270"/>
      <c r="C58" s="26"/>
      <c r="D58" s="26"/>
      <c r="E58" s="26"/>
      <c r="F58" s="271"/>
      <c r="G58" s="372"/>
      <c r="H58" s="323"/>
      <c r="I58" s="323"/>
      <c r="J58" s="24"/>
      <c r="K58" s="24"/>
      <c r="L58" s="24"/>
      <c r="M58" s="24"/>
      <c r="N58" s="24"/>
      <c r="O58" s="24"/>
    </row>
    <row r="59" spans="1:15" s="1" customFormat="1" ht="12.75">
      <c r="A59" s="270"/>
      <c r="B59" s="270"/>
      <c r="C59" s="26"/>
      <c r="D59" s="26"/>
      <c r="E59" s="26"/>
      <c r="F59" s="271"/>
      <c r="G59" s="372"/>
      <c r="H59" s="323"/>
      <c r="I59" s="323"/>
      <c r="J59" s="24"/>
      <c r="K59" s="24"/>
      <c r="L59" s="24"/>
      <c r="M59" s="24"/>
      <c r="N59" s="24"/>
      <c r="O59" s="24"/>
    </row>
    <row r="60" spans="1:15" s="1" customFormat="1" ht="12.75">
      <c r="A60" s="270"/>
      <c r="B60" s="270"/>
      <c r="C60" s="26"/>
      <c r="D60" s="26"/>
      <c r="E60" s="26"/>
      <c r="F60" s="271"/>
      <c r="G60" s="372"/>
      <c r="H60" s="323"/>
      <c r="I60" s="323"/>
      <c r="J60" s="24"/>
      <c r="K60" s="24"/>
      <c r="L60" s="24"/>
      <c r="M60" s="24"/>
      <c r="N60" s="24"/>
      <c r="O60" s="24"/>
    </row>
    <row r="61" spans="1:15" s="1" customFormat="1" ht="12.75">
      <c r="A61" s="270"/>
      <c r="B61" s="270"/>
      <c r="C61" s="26"/>
      <c r="D61" s="26"/>
      <c r="E61" s="26"/>
      <c r="F61" s="271"/>
      <c r="G61" s="372"/>
      <c r="H61" s="323"/>
      <c r="I61" s="323"/>
      <c r="J61" s="24"/>
      <c r="K61" s="24"/>
      <c r="L61" s="24"/>
      <c r="M61" s="24"/>
      <c r="N61" s="24"/>
      <c r="O61" s="24"/>
    </row>
    <row r="62" spans="1:15" s="1" customFormat="1" ht="12.75">
      <c r="A62" s="270"/>
      <c r="B62" s="270"/>
      <c r="C62" s="26"/>
      <c r="D62" s="26"/>
      <c r="E62" s="26"/>
      <c r="F62" s="271"/>
      <c r="G62" s="372"/>
      <c r="H62" s="323"/>
      <c r="I62" s="323"/>
      <c r="J62" s="24"/>
      <c r="K62" s="24"/>
      <c r="L62" s="24"/>
      <c r="M62" s="24"/>
      <c r="N62" s="24"/>
      <c r="O62" s="24"/>
    </row>
    <row r="63" spans="1:15" s="1" customFormat="1" ht="12.75">
      <c r="A63" s="28"/>
      <c r="B63" s="28"/>
      <c r="C63" s="26"/>
      <c r="D63" s="29"/>
      <c r="E63" s="29"/>
      <c r="F63" s="271"/>
      <c r="G63" s="372"/>
      <c r="H63" s="323"/>
      <c r="I63" s="323"/>
      <c r="J63" s="24"/>
      <c r="K63" s="24"/>
      <c r="L63" s="24"/>
      <c r="M63" s="24"/>
      <c r="N63" s="24"/>
      <c r="O63" s="24"/>
    </row>
    <row r="64" spans="1:15" s="1" customFormat="1" ht="12.75">
      <c r="A64" s="25" t="s">
        <v>237</v>
      </c>
      <c r="B64" s="270"/>
      <c r="C64" s="26"/>
      <c r="D64" s="27" t="s">
        <v>475</v>
      </c>
      <c r="E64" s="27"/>
      <c r="F64" s="271"/>
      <c r="G64" s="372"/>
      <c r="H64" s="323"/>
      <c r="I64" s="323"/>
      <c r="J64" s="24"/>
      <c r="K64" s="24"/>
      <c r="L64" s="24"/>
      <c r="M64" s="24"/>
      <c r="N64" s="24"/>
      <c r="O64" s="24"/>
    </row>
    <row r="65" spans="1:15" s="1" customFormat="1" ht="12.75">
      <c r="A65" s="25" t="s">
        <v>635</v>
      </c>
      <c r="B65" s="270"/>
      <c r="C65" s="26"/>
      <c r="D65" s="27"/>
      <c r="E65" s="27"/>
      <c r="F65" s="271"/>
      <c r="G65" s="372"/>
      <c r="H65" s="323"/>
      <c r="I65" s="323"/>
      <c r="J65" s="24"/>
      <c r="K65" s="24"/>
      <c r="L65" s="24"/>
      <c r="M65" s="24"/>
      <c r="N65" s="24"/>
      <c r="O65" s="24"/>
    </row>
    <row r="66" spans="1:15" s="1" customFormat="1" ht="12.75">
      <c r="A66" s="1" t="s">
        <v>238</v>
      </c>
      <c r="B66" s="270"/>
      <c r="C66" s="26"/>
      <c r="D66" s="26"/>
      <c r="E66" s="26"/>
      <c r="F66" s="271"/>
      <c r="G66" s="372"/>
      <c r="H66" s="323"/>
      <c r="I66" s="323"/>
      <c r="J66" s="24"/>
      <c r="K66" s="24"/>
      <c r="L66" s="24"/>
      <c r="M66" s="24"/>
      <c r="N66" s="24"/>
      <c r="O66" s="24"/>
    </row>
    <row r="67" spans="1:15">
      <c r="A67" s="270"/>
      <c r="B67" s="270"/>
      <c r="C67" s="26"/>
      <c r="D67" s="26"/>
      <c r="E67" s="368"/>
      <c r="F67" s="271"/>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5" fitToHeight="2" orientation="portrait" r:id="rId1"/>
  <rowBreaks count="1" manualBreakCount="1">
    <brk id="3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4"/>
  <sheetViews>
    <sheetView tabSelected="1" view="pageBreakPreview" topLeftCell="A6" zoomScaleNormal="100" zoomScaleSheetLayoutView="100" workbookViewId="0">
      <selection activeCell="F74" sqref="F74"/>
    </sheetView>
  </sheetViews>
  <sheetFormatPr defaultColWidth="9.140625" defaultRowHeight="15"/>
  <cols>
    <col min="1" max="1" width="6" style="30" customWidth="1"/>
    <col min="2" max="2" width="33.7109375" style="31" customWidth="1"/>
    <col min="3" max="3" width="12.28515625" style="31" customWidth="1"/>
    <col min="4" max="4" width="14.85546875" style="31" customWidth="1"/>
    <col min="5" max="5" width="20" style="31" customWidth="1"/>
    <col min="6" max="6" width="27" style="31" customWidth="1"/>
    <col min="7" max="7" width="18.42578125" style="31" customWidth="1"/>
    <col min="8" max="8" width="2.5703125" style="31" customWidth="1"/>
    <col min="9" max="9" width="14.28515625" style="250" customWidth="1"/>
    <col min="10" max="10" width="11.28515625" style="250" bestFit="1" customWidth="1"/>
    <col min="11" max="11" width="15" style="250" bestFit="1" customWidth="1"/>
    <col min="12" max="12" width="13.28515625" style="250" bestFit="1" customWidth="1"/>
    <col min="13" max="13" width="19.5703125" style="250" bestFit="1" customWidth="1"/>
    <col min="14" max="14" width="7.5703125" style="250" customWidth="1"/>
    <col min="15" max="15" width="13.28515625" style="250" bestFit="1" customWidth="1"/>
    <col min="16" max="16" width="8.7109375" style="250"/>
    <col min="17" max="18" width="9.140625" style="24"/>
    <col min="19" max="16384" width="9.140625" style="31"/>
  </cols>
  <sheetData>
    <row r="1" spans="1:18" ht="25.5" customHeight="1">
      <c r="A1" s="560" t="s">
        <v>544</v>
      </c>
      <c r="B1" s="560"/>
      <c r="C1" s="560"/>
      <c r="D1" s="560"/>
      <c r="E1" s="560"/>
      <c r="F1" s="560"/>
      <c r="G1" s="560"/>
      <c r="H1" s="246"/>
    </row>
    <row r="2" spans="1:18" ht="29.25" customHeight="1">
      <c r="A2" s="563" t="s">
        <v>545</v>
      </c>
      <c r="B2" s="563"/>
      <c r="C2" s="563"/>
      <c r="D2" s="563"/>
      <c r="E2" s="563"/>
      <c r="F2" s="563"/>
      <c r="G2" s="563"/>
      <c r="H2" s="247"/>
    </row>
    <row r="3" spans="1:18">
      <c r="A3" s="554" t="s">
        <v>280</v>
      </c>
      <c r="B3" s="554"/>
      <c r="C3" s="554"/>
      <c r="D3" s="554"/>
      <c r="E3" s="554"/>
      <c r="F3" s="554"/>
      <c r="G3" s="554"/>
      <c r="H3" s="248"/>
    </row>
    <row r="4" spans="1:18">
      <c r="A4" s="554"/>
      <c r="B4" s="554"/>
      <c r="C4" s="554"/>
      <c r="D4" s="554"/>
      <c r="E4" s="554"/>
      <c r="F4" s="554"/>
      <c r="G4" s="554"/>
      <c r="H4" s="248"/>
    </row>
    <row r="5" spans="1:18">
      <c r="A5" s="562" t="str">
        <f>'ngay thang'!B12</f>
        <v>Tại ngày 31 tháng 12 năm 2023/As at 31 Dec 2023</v>
      </c>
      <c r="B5" s="562"/>
      <c r="C5" s="562"/>
      <c r="D5" s="562"/>
      <c r="E5" s="562"/>
      <c r="F5" s="562"/>
      <c r="G5" s="562"/>
      <c r="H5" s="249"/>
    </row>
    <row r="6" spans="1:18">
      <c r="A6" s="249"/>
      <c r="B6" s="249"/>
      <c r="C6" s="249"/>
      <c r="D6" s="249"/>
      <c r="E6" s="249"/>
      <c r="F6" s="1"/>
      <c r="G6" s="1"/>
      <c r="H6" s="1"/>
    </row>
    <row r="7" spans="1:18" ht="31.5" customHeight="1">
      <c r="A7" s="544" t="s">
        <v>245</v>
      </c>
      <c r="B7" s="544"/>
      <c r="C7" s="544" t="s">
        <v>650</v>
      </c>
      <c r="D7" s="544"/>
      <c r="E7" s="544"/>
      <c r="F7" s="544"/>
      <c r="G7" s="1"/>
      <c r="H7" s="1"/>
    </row>
    <row r="8" spans="1:18" ht="29.25" customHeight="1">
      <c r="A8" s="544" t="s">
        <v>243</v>
      </c>
      <c r="B8" s="544"/>
      <c r="C8" s="544" t="s">
        <v>474</v>
      </c>
      <c r="D8" s="544"/>
      <c r="E8" s="544"/>
      <c r="F8" s="544"/>
      <c r="G8" s="253"/>
      <c r="H8" s="373"/>
    </row>
    <row r="9" spans="1:18" ht="29.25" customHeight="1">
      <c r="A9" s="551" t="s">
        <v>242</v>
      </c>
      <c r="B9" s="551"/>
      <c r="C9" s="551" t="s">
        <v>244</v>
      </c>
      <c r="D9" s="551"/>
      <c r="E9" s="551"/>
      <c r="F9" s="551"/>
      <c r="G9" s="254"/>
      <c r="H9" s="373"/>
    </row>
    <row r="10" spans="1:18" ht="29.25" customHeight="1">
      <c r="A10" s="551" t="s">
        <v>246</v>
      </c>
      <c r="B10" s="551"/>
      <c r="C10" s="551" t="str">
        <f>'ngay thang'!B14</f>
        <v>Ngày 10 tháng 01 năm 2024
10 Jan 2024</v>
      </c>
      <c r="D10" s="551"/>
      <c r="E10" s="551"/>
      <c r="F10" s="551"/>
      <c r="G10" s="254"/>
      <c r="H10" s="374"/>
    </row>
    <row r="11" spans="1:18" ht="23.25" customHeight="1">
      <c r="A11" s="244"/>
      <c r="B11" s="244"/>
      <c r="C11" s="244"/>
      <c r="D11" s="244"/>
      <c r="E11" s="244"/>
      <c r="F11" s="244"/>
      <c r="G11" s="254"/>
      <c r="H11" s="374"/>
    </row>
    <row r="12" spans="1:18" s="377" customFormat="1" ht="18.75" customHeight="1">
      <c r="A12" s="375" t="s">
        <v>283</v>
      </c>
      <c r="B12" s="376"/>
      <c r="C12" s="376"/>
      <c r="D12" s="376"/>
      <c r="E12" s="376"/>
      <c r="F12" s="376"/>
      <c r="G12" s="376"/>
      <c r="H12" s="376"/>
      <c r="I12" s="250"/>
      <c r="J12" s="250"/>
      <c r="K12" s="250"/>
      <c r="L12" s="250"/>
      <c r="M12" s="250"/>
      <c r="N12" s="250"/>
      <c r="O12" s="250"/>
      <c r="P12" s="250"/>
      <c r="Q12" s="24"/>
      <c r="R12" s="24"/>
    </row>
    <row r="13" spans="1:18" s="34" customFormat="1" ht="63" customHeight="1">
      <c r="A13" s="255" t="s">
        <v>200</v>
      </c>
      <c r="B13" s="255" t="s">
        <v>201</v>
      </c>
      <c r="C13" s="255" t="s">
        <v>199</v>
      </c>
      <c r="D13" s="255" t="s">
        <v>230</v>
      </c>
      <c r="E13" s="255" t="s">
        <v>202</v>
      </c>
      <c r="F13" s="255" t="s">
        <v>203</v>
      </c>
      <c r="G13" s="315" t="s">
        <v>204</v>
      </c>
      <c r="H13" s="378"/>
      <c r="I13" s="250"/>
      <c r="J13" s="250"/>
      <c r="K13" s="250"/>
      <c r="L13" s="250"/>
      <c r="M13" s="250"/>
      <c r="N13" s="250"/>
      <c r="O13" s="250"/>
      <c r="P13" s="250"/>
      <c r="Q13" s="24"/>
      <c r="R13" s="24"/>
    </row>
    <row r="14" spans="1:18" s="34" customFormat="1" ht="63" customHeight="1">
      <c r="A14" s="255" t="s">
        <v>46</v>
      </c>
      <c r="B14" s="379" t="s">
        <v>558</v>
      </c>
      <c r="C14" s="255"/>
      <c r="D14" s="255"/>
      <c r="E14" s="255"/>
      <c r="F14" s="255"/>
      <c r="G14" s="315"/>
      <c r="H14" s="378"/>
      <c r="I14" s="250"/>
      <c r="J14" s="250"/>
      <c r="K14" s="250"/>
      <c r="L14" s="250"/>
      <c r="M14" s="250"/>
      <c r="N14" s="250"/>
      <c r="O14" s="250"/>
      <c r="P14" s="250"/>
      <c r="Q14" s="24"/>
      <c r="R14" s="24"/>
    </row>
    <row r="15" spans="1:18" s="329" customFormat="1" ht="51">
      <c r="A15" s="380" t="s">
        <v>56</v>
      </c>
      <c r="B15" s="380" t="s">
        <v>559</v>
      </c>
      <c r="C15" s="380">
        <v>2246</v>
      </c>
      <c r="D15" s="381"/>
      <c r="E15" s="381"/>
      <c r="F15" s="381"/>
      <c r="G15" s="382"/>
      <c r="I15" s="250"/>
      <c r="J15" s="250"/>
      <c r="K15" s="250"/>
      <c r="L15" s="250"/>
      <c r="M15" s="250"/>
      <c r="N15" s="250"/>
      <c r="O15" s="250"/>
      <c r="P15" s="250"/>
      <c r="Q15" s="24"/>
      <c r="R15" s="24"/>
    </row>
    <row r="16" spans="1:18" s="320" customFormat="1">
      <c r="A16" s="383">
        <v>1</v>
      </c>
      <c r="B16" s="383" t="s">
        <v>708</v>
      </c>
      <c r="C16" s="383">
        <v>2246.1</v>
      </c>
      <c r="D16" s="384">
        <v>49000</v>
      </c>
      <c r="E16" s="384">
        <v>68800</v>
      </c>
      <c r="F16" s="385">
        <f>E16*D16</f>
        <v>3371200000</v>
      </c>
      <c r="G16" s="386">
        <f t="shared" ref="G16:G36" si="0">F16/$F$65</f>
        <v>4.4306455968672678E-2</v>
      </c>
      <c r="H16" s="345"/>
      <c r="I16" s="250"/>
      <c r="J16" s="250"/>
      <c r="K16" s="250"/>
      <c r="L16" s="250"/>
      <c r="M16" s="250"/>
      <c r="N16" s="250"/>
      <c r="O16" s="250"/>
      <c r="P16" s="250"/>
      <c r="Q16" s="24"/>
      <c r="R16" s="24"/>
    </row>
    <row r="17" spans="1:18" s="320" customFormat="1">
      <c r="A17" s="383">
        <v>2</v>
      </c>
      <c r="B17" s="383" t="s">
        <v>709</v>
      </c>
      <c r="C17" s="383">
        <v>2246.1999999999998</v>
      </c>
      <c r="D17" s="384">
        <v>60100</v>
      </c>
      <c r="E17" s="384">
        <v>91800</v>
      </c>
      <c r="F17" s="385">
        <f t="shared" ref="F17:F35" si="1">E17*D17</f>
        <v>5517180000</v>
      </c>
      <c r="G17" s="386">
        <f t="shared" si="0"/>
        <v>7.2510290917549097E-2</v>
      </c>
      <c r="H17" s="345"/>
      <c r="I17" s="250"/>
      <c r="J17" s="250"/>
      <c r="K17" s="250"/>
      <c r="L17" s="250"/>
      <c r="M17" s="250"/>
      <c r="N17" s="250"/>
      <c r="O17" s="250"/>
      <c r="P17" s="250"/>
      <c r="Q17" s="24"/>
      <c r="R17" s="24"/>
    </row>
    <row r="18" spans="1:18" s="320" customFormat="1">
      <c r="A18" s="383">
        <v>3</v>
      </c>
      <c r="B18" s="383" t="s">
        <v>710</v>
      </c>
      <c r="C18" s="383">
        <v>2246.3000000000002</v>
      </c>
      <c r="D18" s="384">
        <v>60</v>
      </c>
      <c r="E18" s="384">
        <v>12850</v>
      </c>
      <c r="F18" s="385">
        <f t="shared" si="1"/>
        <v>771000</v>
      </c>
      <c r="G18" s="386">
        <f t="shared" si="0"/>
        <v>1.0132972695730492E-5</v>
      </c>
      <c r="H18" s="345"/>
      <c r="I18" s="250"/>
      <c r="J18" s="250"/>
      <c r="K18" s="250"/>
      <c r="L18" s="250"/>
      <c r="M18" s="250"/>
      <c r="N18" s="250"/>
      <c r="O18" s="250"/>
      <c r="P18" s="250"/>
      <c r="Q18" s="24"/>
      <c r="R18" s="24"/>
    </row>
    <row r="19" spans="1:18" s="320" customFormat="1">
      <c r="A19" s="383">
        <v>4</v>
      </c>
      <c r="B19" s="383" t="s">
        <v>711</v>
      </c>
      <c r="C19" s="383">
        <v>2246.4</v>
      </c>
      <c r="D19" s="384">
        <v>130000</v>
      </c>
      <c r="E19" s="384">
        <v>23600</v>
      </c>
      <c r="F19" s="385">
        <f t="shared" si="1"/>
        <v>3068000000</v>
      </c>
      <c r="G19" s="386">
        <f t="shared" si="0"/>
        <v>4.0321608599871793E-2</v>
      </c>
      <c r="H19" s="345"/>
      <c r="I19" s="250"/>
      <c r="J19" s="250"/>
      <c r="K19" s="250"/>
      <c r="L19" s="250"/>
      <c r="M19" s="250"/>
      <c r="N19" s="250"/>
      <c r="O19" s="250"/>
      <c r="P19" s="250"/>
      <c r="Q19" s="24"/>
      <c r="R19" s="24"/>
    </row>
    <row r="20" spans="1:18" s="320" customFormat="1">
      <c r="A20" s="383">
        <v>5</v>
      </c>
      <c r="B20" s="383" t="s">
        <v>712</v>
      </c>
      <c r="C20" s="383">
        <v>2246.5</v>
      </c>
      <c r="D20" s="384">
        <v>98000</v>
      </c>
      <c r="E20" s="384">
        <v>34200</v>
      </c>
      <c r="F20" s="385">
        <f t="shared" si="1"/>
        <v>3351600000</v>
      </c>
      <c r="G20" s="386">
        <f t="shared" si="0"/>
        <v>4.4048860294436207E-2</v>
      </c>
      <c r="H20" s="345"/>
      <c r="I20" s="250"/>
      <c r="J20" s="250"/>
      <c r="K20" s="250"/>
      <c r="L20" s="250"/>
      <c r="M20" s="250"/>
      <c r="N20" s="250"/>
      <c r="O20" s="250"/>
      <c r="P20" s="250"/>
      <c r="Q20" s="24"/>
      <c r="R20" s="24"/>
    </row>
    <row r="21" spans="1:18" s="320" customFormat="1">
      <c r="A21" s="383">
        <v>6</v>
      </c>
      <c r="B21" s="383" t="s">
        <v>713</v>
      </c>
      <c r="C21" s="383">
        <v>2246.6</v>
      </c>
      <c r="D21" s="384">
        <v>50</v>
      </c>
      <c r="E21" s="384">
        <v>27600</v>
      </c>
      <c r="F21" s="385">
        <f t="shared" si="1"/>
        <v>1380000</v>
      </c>
      <c r="G21" s="386">
        <f t="shared" si="0"/>
        <v>1.8136838288077924E-5</v>
      </c>
      <c r="H21" s="345"/>
      <c r="I21" s="250"/>
      <c r="J21" s="250"/>
      <c r="K21" s="250"/>
      <c r="L21" s="250"/>
      <c r="M21" s="250"/>
      <c r="N21" s="250"/>
      <c r="O21" s="250"/>
      <c r="P21" s="250"/>
      <c r="Q21" s="24"/>
      <c r="R21" s="24"/>
    </row>
    <row r="22" spans="1:18" s="320" customFormat="1">
      <c r="A22" s="383">
        <v>8</v>
      </c>
      <c r="B22" s="383" t="s">
        <v>714</v>
      </c>
      <c r="C22" s="383">
        <v>2246.6999999999998</v>
      </c>
      <c r="D22" s="384">
        <v>215000</v>
      </c>
      <c r="E22" s="384">
        <v>22800</v>
      </c>
      <c r="F22" s="385">
        <f t="shared" si="1"/>
        <v>4902000000</v>
      </c>
      <c r="G22" s="386">
        <f t="shared" si="0"/>
        <v>6.442520383199854E-2</v>
      </c>
      <c r="H22" s="345"/>
      <c r="I22" s="250"/>
      <c r="J22" s="250"/>
      <c r="K22" s="250"/>
      <c r="L22" s="250"/>
      <c r="M22" s="250"/>
      <c r="N22" s="250"/>
      <c r="O22" s="250"/>
      <c r="P22" s="250"/>
      <c r="Q22" s="24"/>
      <c r="R22" s="24"/>
    </row>
    <row r="23" spans="1:18" s="320" customFormat="1">
      <c r="A23" s="383">
        <v>9</v>
      </c>
      <c r="B23" s="383" t="s">
        <v>715</v>
      </c>
      <c r="C23" s="383">
        <v>2246.8000000000002</v>
      </c>
      <c r="D23" s="384">
        <v>97000</v>
      </c>
      <c r="E23" s="384">
        <v>31750</v>
      </c>
      <c r="F23" s="385">
        <f t="shared" si="1"/>
        <v>3079750000</v>
      </c>
      <c r="G23" s="386">
        <f t="shared" si="0"/>
        <v>4.0476034578049262E-2</v>
      </c>
      <c r="H23" s="345"/>
      <c r="I23" s="250"/>
      <c r="J23" s="250"/>
      <c r="K23" s="250"/>
      <c r="L23" s="250"/>
      <c r="M23" s="250"/>
      <c r="N23" s="250"/>
      <c r="O23" s="250"/>
      <c r="P23" s="250"/>
      <c r="Q23" s="24"/>
      <c r="R23" s="24"/>
    </row>
    <row r="24" spans="1:18" s="320" customFormat="1">
      <c r="A24" s="383">
        <v>10</v>
      </c>
      <c r="B24" s="383" t="s">
        <v>716</v>
      </c>
      <c r="C24" s="444">
        <v>2246.9</v>
      </c>
      <c r="D24" s="384">
        <v>137000</v>
      </c>
      <c r="E24" s="384">
        <v>24650</v>
      </c>
      <c r="F24" s="385">
        <f t="shared" si="1"/>
        <v>3377050000</v>
      </c>
      <c r="G24" s="386">
        <f t="shared" si="0"/>
        <v>4.43833403918504E-2</v>
      </c>
      <c r="H24" s="345"/>
      <c r="I24" s="250"/>
      <c r="J24" s="250"/>
      <c r="K24" s="250"/>
      <c r="L24" s="250"/>
      <c r="M24" s="250"/>
      <c r="N24" s="250"/>
      <c r="O24" s="250"/>
      <c r="P24" s="250"/>
      <c r="Q24" s="24"/>
      <c r="R24" s="24"/>
    </row>
    <row r="25" spans="1:18" s="320" customFormat="1">
      <c r="A25" s="383">
        <v>11</v>
      </c>
      <c r="B25" s="383" t="s">
        <v>717</v>
      </c>
      <c r="C25" s="444">
        <v>2246.1</v>
      </c>
      <c r="D25" s="384">
        <v>78000</v>
      </c>
      <c r="E25" s="384">
        <v>42750</v>
      </c>
      <c r="F25" s="385">
        <f t="shared" si="1"/>
        <v>3334500000</v>
      </c>
      <c r="G25" s="386">
        <f t="shared" si="0"/>
        <v>4.3824121211301331E-2</v>
      </c>
      <c r="H25" s="345"/>
      <c r="I25" s="250"/>
      <c r="J25" s="250"/>
      <c r="K25" s="250"/>
      <c r="L25" s="250"/>
      <c r="M25" s="250"/>
      <c r="N25" s="250"/>
      <c r="O25" s="250"/>
      <c r="P25" s="250"/>
      <c r="Q25" s="24"/>
      <c r="R25" s="24"/>
    </row>
    <row r="26" spans="1:18" s="320" customFormat="1">
      <c r="A26" s="383">
        <v>12</v>
      </c>
      <c r="B26" s="383" t="s">
        <v>718</v>
      </c>
      <c r="C26" s="444">
        <v>2246.11</v>
      </c>
      <c r="D26" s="384">
        <v>267000</v>
      </c>
      <c r="E26" s="384">
        <v>22250</v>
      </c>
      <c r="F26" s="385">
        <f t="shared" si="1"/>
        <v>5940750000</v>
      </c>
      <c r="G26" s="386">
        <f t="shared" si="0"/>
        <v>7.8077117434709367E-2</v>
      </c>
      <c r="H26" s="345"/>
      <c r="I26" s="250"/>
      <c r="J26" s="250"/>
      <c r="K26" s="250"/>
      <c r="L26" s="250"/>
      <c r="M26" s="250"/>
      <c r="N26" s="250"/>
      <c r="O26" s="250"/>
      <c r="P26" s="250"/>
      <c r="Q26" s="24"/>
      <c r="R26" s="24"/>
    </row>
    <row r="27" spans="1:18" s="320" customFormat="1">
      <c r="A27" s="383">
        <v>13</v>
      </c>
      <c r="B27" s="383" t="s">
        <v>719</v>
      </c>
      <c r="C27" s="444">
        <v>2246.12</v>
      </c>
      <c r="D27" s="384">
        <v>96500</v>
      </c>
      <c r="E27" s="384">
        <v>31400</v>
      </c>
      <c r="F27" s="385">
        <f t="shared" si="1"/>
        <v>3030100000</v>
      </c>
      <c r="G27" s="386">
        <f t="shared" si="0"/>
        <v>3.9823502678771681E-2</v>
      </c>
      <c r="H27" s="345"/>
      <c r="I27" s="250"/>
      <c r="J27" s="250"/>
      <c r="K27" s="250"/>
      <c r="L27" s="250"/>
      <c r="M27" s="250"/>
      <c r="N27" s="250"/>
      <c r="O27" s="250"/>
      <c r="P27" s="250"/>
      <c r="Q27" s="24"/>
      <c r="R27" s="24"/>
    </row>
    <row r="28" spans="1:18" s="320" customFormat="1">
      <c r="A28" s="383">
        <v>14</v>
      </c>
      <c r="B28" s="383" t="s">
        <v>720</v>
      </c>
      <c r="C28" s="444">
        <v>2246.13</v>
      </c>
      <c r="D28" s="384">
        <v>195000</v>
      </c>
      <c r="E28" s="384">
        <v>17100</v>
      </c>
      <c r="F28" s="385">
        <f t="shared" si="1"/>
        <v>3334500000</v>
      </c>
      <c r="G28" s="386">
        <f t="shared" si="0"/>
        <v>4.3824121211301331E-2</v>
      </c>
      <c r="H28" s="345"/>
      <c r="I28" s="250"/>
      <c r="J28" s="250"/>
      <c r="K28" s="250"/>
      <c r="L28" s="250"/>
      <c r="M28" s="250"/>
      <c r="N28" s="250"/>
      <c r="O28" s="250"/>
      <c r="P28" s="250"/>
      <c r="Q28" s="24"/>
      <c r="R28" s="24"/>
    </row>
    <row r="29" spans="1:18" s="320" customFormat="1">
      <c r="A29" s="383">
        <v>15</v>
      </c>
      <c r="B29" s="383" t="s">
        <v>721</v>
      </c>
      <c r="C29" s="444">
        <v>2246.14</v>
      </c>
      <c r="D29" s="384">
        <v>190000</v>
      </c>
      <c r="E29" s="384">
        <v>17100</v>
      </c>
      <c r="F29" s="385">
        <f t="shared" si="1"/>
        <v>3249000000</v>
      </c>
      <c r="G29" s="386">
        <f t="shared" si="0"/>
        <v>4.270042579562694E-2</v>
      </c>
      <c r="H29" s="345"/>
      <c r="I29" s="250"/>
      <c r="J29" s="250"/>
      <c r="K29" s="250"/>
      <c r="L29" s="250"/>
      <c r="M29" s="250"/>
      <c r="N29" s="250"/>
      <c r="O29" s="250"/>
      <c r="P29" s="250"/>
      <c r="Q29" s="24"/>
      <c r="R29" s="24"/>
    </row>
    <row r="30" spans="1:18" s="320" customFormat="1">
      <c r="A30" s="383">
        <v>16</v>
      </c>
      <c r="B30" s="383" t="s">
        <v>722</v>
      </c>
      <c r="C30" s="444">
        <v>2246.15</v>
      </c>
      <c r="D30" s="384">
        <v>70000</v>
      </c>
      <c r="E30" s="384">
        <v>47500</v>
      </c>
      <c r="F30" s="385">
        <f t="shared" si="1"/>
        <v>3325000000</v>
      </c>
      <c r="G30" s="386">
        <f t="shared" si="0"/>
        <v>4.369926616511529E-2</v>
      </c>
      <c r="H30" s="345"/>
      <c r="I30" s="250"/>
      <c r="J30" s="250"/>
      <c r="K30" s="250"/>
      <c r="L30" s="250"/>
      <c r="M30" s="250"/>
      <c r="N30" s="250"/>
      <c r="O30" s="250"/>
      <c r="P30" s="250"/>
      <c r="Q30" s="24"/>
      <c r="R30" s="24"/>
    </row>
    <row r="31" spans="1:18" s="320" customFormat="1">
      <c r="A31" s="383">
        <v>17</v>
      </c>
      <c r="B31" s="383" t="s">
        <v>723</v>
      </c>
      <c r="C31" s="444">
        <v>2246.16</v>
      </c>
      <c r="D31" s="384">
        <v>250000</v>
      </c>
      <c r="E31" s="384">
        <v>19350</v>
      </c>
      <c r="F31" s="385">
        <f t="shared" si="1"/>
        <v>4837500000</v>
      </c>
      <c r="G31" s="386">
        <f t="shared" si="0"/>
        <v>6.3577503781577505E-2</v>
      </c>
      <c r="H31" s="345"/>
      <c r="I31" s="250"/>
      <c r="J31" s="250"/>
      <c r="K31" s="250"/>
      <c r="L31" s="250"/>
      <c r="M31" s="250"/>
      <c r="N31" s="250"/>
      <c r="O31" s="250"/>
      <c r="P31" s="250"/>
      <c r="Q31" s="24"/>
      <c r="R31" s="24"/>
    </row>
    <row r="32" spans="1:18" s="320" customFormat="1">
      <c r="A32" s="383">
        <v>18</v>
      </c>
      <c r="B32" s="383" t="s">
        <v>724</v>
      </c>
      <c r="C32" s="444">
        <v>2246.17</v>
      </c>
      <c r="D32" s="384">
        <v>178000</v>
      </c>
      <c r="E32" s="384">
        <v>18350</v>
      </c>
      <c r="F32" s="385">
        <f t="shared" si="1"/>
        <v>3266300000</v>
      </c>
      <c r="G32" s="386">
        <f t="shared" si="0"/>
        <v>4.2927793406049942E-2</v>
      </c>
      <c r="H32" s="345"/>
      <c r="I32" s="250"/>
      <c r="J32" s="250"/>
      <c r="K32" s="250"/>
      <c r="L32" s="250"/>
      <c r="M32" s="250"/>
      <c r="N32" s="250"/>
      <c r="O32" s="250"/>
      <c r="P32" s="250"/>
      <c r="Q32" s="24"/>
      <c r="R32" s="24"/>
    </row>
    <row r="33" spans="1:18" s="320" customFormat="1">
      <c r="A33" s="383">
        <v>19</v>
      </c>
      <c r="B33" s="383" t="s">
        <v>725</v>
      </c>
      <c r="C33" s="444">
        <v>2246.1799999999998</v>
      </c>
      <c r="D33" s="384">
        <v>127000</v>
      </c>
      <c r="E33" s="384">
        <v>27400</v>
      </c>
      <c r="F33" s="385">
        <f t="shared" si="1"/>
        <v>3479800000</v>
      </c>
      <c r="G33" s="386">
        <f t="shared" si="0"/>
        <v>4.5733746286125768E-2</v>
      </c>
      <c r="H33" s="345"/>
      <c r="I33" s="250"/>
      <c r="J33" s="250"/>
      <c r="K33" s="250"/>
      <c r="L33" s="250"/>
      <c r="M33" s="250"/>
      <c r="N33" s="250"/>
      <c r="O33" s="250"/>
      <c r="P33" s="250"/>
      <c r="Q33" s="24"/>
      <c r="R33" s="24"/>
    </row>
    <row r="34" spans="1:18" s="320" customFormat="1">
      <c r="A34" s="383">
        <v>20</v>
      </c>
      <c r="B34" s="383" t="s">
        <v>726</v>
      </c>
      <c r="C34" s="444">
        <v>2246.19</v>
      </c>
      <c r="D34" s="384">
        <v>209000</v>
      </c>
      <c r="E34" s="384">
        <v>27850</v>
      </c>
      <c r="F34" s="385">
        <f t="shared" si="1"/>
        <v>5820650000</v>
      </c>
      <c r="G34" s="386">
        <f t="shared" si="0"/>
        <v>7.6498686798188956E-2</v>
      </c>
      <c r="H34" s="345"/>
      <c r="I34" s="250"/>
      <c r="J34" s="250"/>
      <c r="K34" s="250"/>
      <c r="L34" s="250"/>
      <c r="M34" s="250"/>
      <c r="N34" s="250"/>
      <c r="O34" s="250"/>
      <c r="P34" s="250"/>
      <c r="Q34" s="24"/>
      <c r="R34" s="24"/>
    </row>
    <row r="35" spans="1:18" s="320" customFormat="1">
      <c r="A35" s="383">
        <v>21</v>
      </c>
      <c r="B35" s="383" t="s">
        <v>727</v>
      </c>
      <c r="C35" s="527">
        <v>2246.1999999999998</v>
      </c>
      <c r="D35" s="384">
        <v>110000</v>
      </c>
      <c r="E35" s="384">
        <v>28300</v>
      </c>
      <c r="F35" s="385">
        <f t="shared" si="1"/>
        <v>3113000000</v>
      </c>
      <c r="G35" s="386">
        <f t="shared" si="0"/>
        <v>4.0913027239700417E-2</v>
      </c>
      <c r="H35" s="345"/>
      <c r="I35" s="250"/>
      <c r="J35" s="250"/>
      <c r="K35" s="250"/>
      <c r="L35" s="250"/>
      <c r="M35" s="250"/>
      <c r="N35" s="250"/>
      <c r="O35" s="250"/>
      <c r="P35" s="250"/>
      <c r="Q35" s="24"/>
      <c r="R35" s="24"/>
    </row>
    <row r="36" spans="1:18" s="329" customFormat="1" ht="25.5">
      <c r="A36" s="380"/>
      <c r="B36" s="380" t="s">
        <v>341</v>
      </c>
      <c r="C36" s="444" t="s">
        <v>654</v>
      </c>
      <c r="D36" s="381">
        <f>SUM(D16:D35)</f>
        <v>2556710</v>
      </c>
      <c r="E36" s="381"/>
      <c r="F36" s="381">
        <f>SUM(F16:F35)</f>
        <v>69400031000</v>
      </c>
      <c r="G36" s="387">
        <f t="shared" si="0"/>
        <v>0.91209937640188032</v>
      </c>
      <c r="H36" s="345"/>
      <c r="I36" s="250"/>
      <c r="J36" s="250"/>
      <c r="K36" s="250"/>
      <c r="L36" s="250"/>
      <c r="M36" s="250"/>
      <c r="N36" s="250"/>
      <c r="O36" s="250"/>
      <c r="P36" s="250"/>
      <c r="Q36" s="24"/>
      <c r="R36" s="24"/>
    </row>
    <row r="37" spans="1:18" s="329" customFormat="1" ht="63.75">
      <c r="A37" s="380" t="s">
        <v>133</v>
      </c>
      <c r="B37" s="380" t="s">
        <v>560</v>
      </c>
      <c r="C37" s="380">
        <v>2248</v>
      </c>
      <c r="D37" s="381"/>
      <c r="E37" s="381"/>
      <c r="F37" s="381"/>
      <c r="G37" s="386"/>
      <c r="H37" s="345"/>
      <c r="I37" s="250"/>
      <c r="J37" s="250"/>
      <c r="K37" s="250"/>
      <c r="L37" s="250"/>
      <c r="M37" s="250"/>
      <c r="N37" s="250"/>
      <c r="O37" s="250"/>
      <c r="P37" s="250"/>
      <c r="Q37" s="24"/>
      <c r="R37" s="24"/>
    </row>
    <row r="38" spans="1:18" s="320" customFormat="1" ht="25.5">
      <c r="A38" s="383"/>
      <c r="B38" s="383" t="s">
        <v>342</v>
      </c>
      <c r="C38" s="383">
        <v>2249</v>
      </c>
      <c r="D38" s="385"/>
      <c r="E38" s="385"/>
      <c r="F38" s="385"/>
      <c r="G38" s="386"/>
      <c r="I38" s="250"/>
      <c r="J38" s="250"/>
      <c r="K38" s="250"/>
      <c r="L38" s="250"/>
      <c r="M38" s="250"/>
      <c r="N38" s="250"/>
      <c r="O38" s="250"/>
      <c r="P38" s="250"/>
      <c r="Q38" s="24"/>
      <c r="R38" s="24"/>
    </row>
    <row r="39" spans="1:18" s="329" customFormat="1" ht="25.5">
      <c r="A39" s="380"/>
      <c r="B39" s="380" t="s">
        <v>343</v>
      </c>
      <c r="C39" s="380">
        <v>2250</v>
      </c>
      <c r="D39" s="381">
        <f>D36</f>
        <v>2556710</v>
      </c>
      <c r="E39" s="381"/>
      <c r="F39" s="381">
        <f>F36</f>
        <v>69400031000</v>
      </c>
      <c r="G39" s="387">
        <f>F39/$F$65</f>
        <v>0.91209937640188032</v>
      </c>
      <c r="I39" s="250"/>
      <c r="J39" s="250"/>
      <c r="K39" s="250"/>
      <c r="L39" s="250"/>
      <c r="M39" s="250"/>
      <c r="N39" s="250"/>
      <c r="O39" s="250"/>
      <c r="P39" s="250"/>
      <c r="Q39" s="24"/>
      <c r="R39" s="24"/>
    </row>
    <row r="40" spans="1:18" s="329" customFormat="1" ht="25.5">
      <c r="A40" s="380" t="s">
        <v>133</v>
      </c>
      <c r="B40" s="380" t="s">
        <v>344</v>
      </c>
      <c r="C40" s="380">
        <v>2251</v>
      </c>
      <c r="D40" s="381"/>
      <c r="E40" s="381"/>
      <c r="F40" s="381"/>
      <c r="G40" s="387"/>
      <c r="I40" s="250"/>
      <c r="J40" s="250"/>
      <c r="K40" s="250"/>
      <c r="L40" s="250"/>
      <c r="M40" s="250"/>
      <c r="N40" s="250"/>
      <c r="O40" s="250"/>
      <c r="P40" s="250"/>
      <c r="Q40" s="24"/>
      <c r="R40" s="24"/>
    </row>
    <row r="41" spans="1:18" s="320" customFormat="1" ht="25.5">
      <c r="A41" s="383"/>
      <c r="B41" s="380" t="s">
        <v>341</v>
      </c>
      <c r="C41" s="383">
        <v>2252</v>
      </c>
      <c r="D41" s="381"/>
      <c r="E41" s="385"/>
      <c r="F41" s="381"/>
      <c r="G41" s="387"/>
      <c r="I41" s="250"/>
      <c r="J41" s="250"/>
      <c r="K41" s="250"/>
      <c r="L41" s="250"/>
      <c r="M41" s="390"/>
      <c r="N41" s="390"/>
      <c r="O41" s="390"/>
      <c r="P41" s="390"/>
      <c r="Q41" s="24"/>
      <c r="R41" s="24"/>
    </row>
    <row r="42" spans="1:18" s="329" customFormat="1" ht="26.25" customHeight="1">
      <c r="A42" s="380" t="s">
        <v>260</v>
      </c>
      <c r="B42" s="380" t="s">
        <v>345</v>
      </c>
      <c r="C42" s="380">
        <v>2253</v>
      </c>
      <c r="D42" s="381"/>
      <c r="E42" s="381"/>
      <c r="F42" s="381"/>
      <c r="G42" s="386"/>
      <c r="I42" s="250"/>
      <c r="J42" s="250"/>
      <c r="K42" s="250"/>
      <c r="L42" s="250"/>
      <c r="M42" s="250"/>
      <c r="N42" s="250"/>
      <c r="O42" s="250"/>
      <c r="P42" s="250"/>
      <c r="Q42" s="24"/>
      <c r="R42" s="24"/>
    </row>
    <row r="43" spans="1:18" s="320" customFormat="1" ht="24" customHeight="1">
      <c r="A43" s="383" t="s">
        <v>259</v>
      </c>
      <c r="B43" s="383" t="s">
        <v>707</v>
      </c>
      <c r="C43" s="383">
        <v>2253.1</v>
      </c>
      <c r="D43" s="385">
        <v>250000</v>
      </c>
      <c r="E43" s="385">
        <v>1225</v>
      </c>
      <c r="F43" s="385">
        <f>E43*D43</f>
        <v>306250000</v>
      </c>
      <c r="G43" s="386">
        <f>F43/$F$65</f>
        <v>4.0249324099448291E-3</v>
      </c>
      <c r="I43" s="250"/>
      <c r="J43" s="250"/>
      <c r="K43" s="250"/>
      <c r="L43" s="250"/>
      <c r="M43" s="250"/>
      <c r="N43" s="250"/>
      <c r="O43" s="250"/>
      <c r="P43" s="250"/>
      <c r="Q43" s="24"/>
      <c r="R43" s="24"/>
    </row>
    <row r="44" spans="1:18" s="320" customFormat="1" ht="25.5">
      <c r="A44" s="380"/>
      <c r="B44" s="380" t="s">
        <v>341</v>
      </c>
      <c r="C44" s="380">
        <v>2254</v>
      </c>
      <c r="D44" s="381">
        <f>D43+D38</f>
        <v>250000</v>
      </c>
      <c r="E44" s="381"/>
      <c r="F44" s="381">
        <f>F43+F38</f>
        <v>306250000</v>
      </c>
      <c r="G44" s="387">
        <f>F44/$F$65</f>
        <v>4.0249324099448291E-3</v>
      </c>
      <c r="I44" s="250"/>
      <c r="J44" s="250"/>
      <c r="K44" s="250"/>
      <c r="L44" s="250"/>
      <c r="M44" s="250"/>
      <c r="N44" s="250"/>
      <c r="O44" s="250"/>
      <c r="P44" s="250"/>
      <c r="Q44" s="24"/>
      <c r="R44" s="24"/>
    </row>
    <row r="45" spans="1:18" s="329" customFormat="1" ht="25.5">
      <c r="A45" s="380"/>
      <c r="B45" s="380" t="s">
        <v>346</v>
      </c>
      <c r="C45" s="380">
        <v>2255</v>
      </c>
      <c r="D45" s="381">
        <f>D44+D39</f>
        <v>2806710</v>
      </c>
      <c r="E45" s="381"/>
      <c r="F45" s="381">
        <f>F44+F39</f>
        <v>69706281000</v>
      </c>
      <c r="G45" s="387">
        <f>F45/$F$65</f>
        <v>0.91612430881182516</v>
      </c>
      <c r="I45" s="250"/>
      <c r="J45" s="250"/>
      <c r="K45" s="250"/>
      <c r="L45" s="250"/>
      <c r="M45" s="390"/>
      <c r="N45" s="390"/>
      <c r="O45" s="390"/>
      <c r="P45" s="390"/>
      <c r="Q45" s="24"/>
      <c r="R45" s="24"/>
    </row>
    <row r="46" spans="1:18" s="329" customFormat="1" ht="25.5">
      <c r="A46" s="380" t="s">
        <v>261</v>
      </c>
      <c r="B46" s="380" t="s">
        <v>347</v>
      </c>
      <c r="C46" s="380">
        <v>2256</v>
      </c>
      <c r="D46" s="381"/>
      <c r="E46" s="381"/>
      <c r="F46" s="381"/>
      <c r="G46" s="386"/>
      <c r="I46" s="250"/>
      <c r="J46" s="250"/>
      <c r="K46" s="250"/>
      <c r="L46" s="250"/>
      <c r="M46" s="250"/>
      <c r="N46" s="250"/>
      <c r="O46" s="250"/>
      <c r="P46" s="250"/>
      <c r="Q46" s="24"/>
      <c r="R46" s="24"/>
    </row>
    <row r="47" spans="1:18" s="320" customFormat="1" ht="25.5">
      <c r="A47" s="383">
        <v>1</v>
      </c>
      <c r="B47" s="383" t="s">
        <v>443</v>
      </c>
      <c r="C47" s="383">
        <v>2256.1</v>
      </c>
      <c r="D47" s="385" t="s">
        <v>460</v>
      </c>
      <c r="E47" s="385" t="s">
        <v>460</v>
      </c>
      <c r="F47" s="385"/>
      <c r="G47" s="386"/>
      <c r="I47" s="250"/>
      <c r="J47" s="250"/>
      <c r="K47" s="250"/>
      <c r="L47" s="250"/>
      <c r="M47" s="250"/>
      <c r="N47" s="250"/>
      <c r="O47" s="390"/>
      <c r="P47" s="390"/>
      <c r="Q47" s="24"/>
      <c r="R47" s="24"/>
    </row>
    <row r="48" spans="1:18" s="320" customFormat="1" ht="25.5">
      <c r="A48" s="383">
        <v>2</v>
      </c>
      <c r="B48" s="383" t="s">
        <v>473</v>
      </c>
      <c r="C48" s="383">
        <v>2256.1999999999998</v>
      </c>
      <c r="D48" s="385" t="s">
        <v>460</v>
      </c>
      <c r="E48" s="385" t="s">
        <v>460</v>
      </c>
      <c r="F48" s="385"/>
      <c r="G48" s="386"/>
      <c r="I48" s="250"/>
      <c r="J48" s="250"/>
      <c r="K48" s="250"/>
      <c r="L48" s="250"/>
      <c r="M48" s="250"/>
      <c r="N48" s="250"/>
      <c r="O48" s="390"/>
      <c r="P48" s="390"/>
      <c r="Q48" s="24"/>
      <c r="R48" s="24"/>
    </row>
    <row r="49" spans="1:18" s="320" customFormat="1" ht="25.5">
      <c r="A49" s="383">
        <v>3</v>
      </c>
      <c r="B49" s="383" t="s">
        <v>444</v>
      </c>
      <c r="C49" s="383">
        <v>2256.3000000000002</v>
      </c>
      <c r="D49" s="385" t="s">
        <v>460</v>
      </c>
      <c r="E49" s="385" t="s">
        <v>460</v>
      </c>
      <c r="F49" s="385"/>
      <c r="G49" s="386"/>
      <c r="I49" s="250"/>
      <c r="J49" s="250"/>
      <c r="K49" s="250"/>
      <c r="L49" s="250"/>
      <c r="M49" s="250"/>
      <c r="N49" s="250"/>
      <c r="O49" s="250"/>
      <c r="P49" s="250"/>
      <c r="Q49" s="24"/>
      <c r="R49" s="24"/>
    </row>
    <row r="50" spans="1:18" s="320" customFormat="1" ht="25.5">
      <c r="A50" s="383">
        <v>4</v>
      </c>
      <c r="B50" s="383" t="s">
        <v>561</v>
      </c>
      <c r="C50" s="383">
        <v>2256.4</v>
      </c>
      <c r="D50" s="385" t="s">
        <v>460</v>
      </c>
      <c r="E50" s="385" t="s">
        <v>460</v>
      </c>
      <c r="F50" s="385"/>
      <c r="G50" s="386"/>
      <c r="I50" s="250"/>
      <c r="J50" s="250"/>
      <c r="K50" s="250"/>
      <c r="L50" s="250"/>
      <c r="M50" s="250"/>
      <c r="N50" s="250"/>
      <c r="O50" s="250"/>
      <c r="P50" s="250"/>
      <c r="Q50" s="24"/>
      <c r="R50" s="24"/>
    </row>
    <row r="51" spans="1:18" s="320" customFormat="1" ht="38.25">
      <c r="A51" s="383">
        <v>5</v>
      </c>
      <c r="B51" s="383" t="s">
        <v>445</v>
      </c>
      <c r="C51" s="383">
        <v>2256.5</v>
      </c>
      <c r="D51" s="385" t="s">
        <v>460</v>
      </c>
      <c r="E51" s="385" t="s">
        <v>460</v>
      </c>
      <c r="F51" s="385">
        <v>238700000</v>
      </c>
      <c r="G51" s="386">
        <f>F51/$F$65</f>
        <v>3.1371473183798553E-3</v>
      </c>
      <c r="I51" s="250"/>
      <c r="J51" s="250"/>
      <c r="K51" s="250"/>
      <c r="L51" s="250"/>
      <c r="M51" s="250"/>
      <c r="N51" s="250"/>
      <c r="O51" s="250"/>
      <c r="P51" s="250"/>
      <c r="Q51" s="24"/>
      <c r="R51" s="24"/>
    </row>
    <row r="52" spans="1:18" s="320" customFormat="1" ht="25.5">
      <c r="A52" s="383">
        <v>6</v>
      </c>
      <c r="B52" s="383" t="s">
        <v>446</v>
      </c>
      <c r="C52" s="383">
        <v>2256.6</v>
      </c>
      <c r="D52" s="385" t="s">
        <v>460</v>
      </c>
      <c r="E52" s="385" t="s">
        <v>460</v>
      </c>
      <c r="F52" s="385"/>
      <c r="G52" s="386"/>
      <c r="I52" s="250"/>
      <c r="J52" s="250"/>
      <c r="K52" s="250"/>
      <c r="L52" s="250"/>
      <c r="M52" s="250"/>
      <c r="N52" s="250"/>
      <c r="O52" s="250"/>
      <c r="P52" s="250"/>
      <c r="Q52" s="24"/>
      <c r="R52" s="24"/>
    </row>
    <row r="53" spans="1:18" s="320" customFormat="1" ht="25.5">
      <c r="A53" s="383">
        <v>7</v>
      </c>
      <c r="B53" s="383" t="s">
        <v>448</v>
      </c>
      <c r="C53" s="383">
        <v>2256.6999999999998</v>
      </c>
      <c r="D53" s="385" t="s">
        <v>460</v>
      </c>
      <c r="E53" s="385" t="s">
        <v>460</v>
      </c>
      <c r="F53" s="385"/>
      <c r="G53" s="386"/>
      <c r="I53" s="250"/>
      <c r="J53" s="250"/>
      <c r="K53" s="250"/>
      <c r="L53" s="250"/>
      <c r="M53" s="250"/>
      <c r="N53" s="250"/>
      <c r="O53" s="250"/>
      <c r="P53" s="250"/>
      <c r="Q53" s="24"/>
      <c r="R53" s="24"/>
    </row>
    <row r="54" spans="1:18" s="329" customFormat="1" ht="25.5">
      <c r="A54" s="380"/>
      <c r="B54" s="380" t="s">
        <v>449</v>
      </c>
      <c r="C54" s="380">
        <v>2257</v>
      </c>
      <c r="D54" s="381" t="s">
        <v>460</v>
      </c>
      <c r="E54" s="381" t="s">
        <v>460</v>
      </c>
      <c r="F54" s="389">
        <f>F51+F49</f>
        <v>238700000</v>
      </c>
      <c r="G54" s="387">
        <f>F54/$F$65</f>
        <v>3.1371473183798553E-3</v>
      </c>
      <c r="I54" s="250"/>
      <c r="J54" s="250"/>
      <c r="K54" s="250"/>
      <c r="L54" s="250"/>
      <c r="M54" s="250"/>
      <c r="N54" s="250"/>
      <c r="O54" s="390"/>
      <c r="P54" s="390"/>
      <c r="Q54" s="24"/>
      <c r="R54" s="24"/>
    </row>
    <row r="55" spans="1:18" s="329" customFormat="1" ht="25.5">
      <c r="A55" s="380" t="s">
        <v>262</v>
      </c>
      <c r="B55" s="380" t="s">
        <v>450</v>
      </c>
      <c r="C55" s="380">
        <v>2258</v>
      </c>
      <c r="D55" s="381" t="s">
        <v>460</v>
      </c>
      <c r="E55" s="381" t="s">
        <v>460</v>
      </c>
      <c r="F55" s="389"/>
      <c r="G55" s="386"/>
      <c r="I55" s="250"/>
      <c r="J55" s="250"/>
      <c r="K55" s="250"/>
      <c r="L55" s="250"/>
      <c r="M55" s="250"/>
      <c r="N55" s="250"/>
      <c r="O55" s="390"/>
      <c r="P55" s="390"/>
      <c r="Q55" s="24"/>
      <c r="R55" s="24"/>
    </row>
    <row r="56" spans="1:18" s="320" customFormat="1" ht="25.5">
      <c r="A56" s="383">
        <v>1</v>
      </c>
      <c r="B56" s="383" t="s">
        <v>392</v>
      </c>
      <c r="C56" s="383">
        <v>2259</v>
      </c>
      <c r="D56" s="385" t="s">
        <v>460</v>
      </c>
      <c r="E56" s="385" t="s">
        <v>460</v>
      </c>
      <c r="F56" s="388">
        <f>F57+F58+F59+F60</f>
        <v>6143253238</v>
      </c>
      <c r="G56" s="386">
        <f t="shared" ref="G56:G58" si="2">F56/$F$65</f>
        <v>8.0738543869794982E-2</v>
      </c>
      <c r="I56" s="390"/>
      <c r="J56" s="390"/>
      <c r="K56" s="250"/>
      <c r="L56" s="250"/>
      <c r="M56" s="250"/>
      <c r="N56" s="250"/>
      <c r="O56" s="390"/>
      <c r="P56" s="390"/>
      <c r="Q56" s="24"/>
      <c r="R56" s="24"/>
    </row>
    <row r="57" spans="1:18" s="320" customFormat="1" ht="25.5">
      <c r="A57" s="383">
        <v>1.1000000000000001</v>
      </c>
      <c r="B57" s="383" t="s">
        <v>543</v>
      </c>
      <c r="C57" s="383">
        <v>2259.1</v>
      </c>
      <c r="D57" s="385"/>
      <c r="E57" s="385"/>
      <c r="F57" s="388">
        <v>5045127569</v>
      </c>
      <c r="G57" s="386">
        <f t="shared" si="2"/>
        <v>6.630627743599761E-2</v>
      </c>
      <c r="I57" s="250"/>
      <c r="J57" s="250"/>
      <c r="K57" s="250"/>
      <c r="L57" s="250"/>
      <c r="M57" s="250"/>
      <c r="N57" s="250"/>
      <c r="O57" s="390"/>
      <c r="P57" s="390"/>
      <c r="Q57" s="24"/>
      <c r="R57" s="24"/>
    </row>
    <row r="58" spans="1:18" s="320" customFormat="1" ht="24.75" customHeight="1">
      <c r="A58" s="383">
        <v>1.2</v>
      </c>
      <c r="B58" s="383" t="s">
        <v>452</v>
      </c>
      <c r="C58" s="383">
        <v>2259.1999999999998</v>
      </c>
      <c r="D58" s="385" t="s">
        <v>460</v>
      </c>
      <c r="E58" s="385" t="s">
        <v>460</v>
      </c>
      <c r="F58" s="388">
        <v>1098125669</v>
      </c>
      <c r="G58" s="386">
        <f t="shared" si="2"/>
        <v>1.4432266433797381E-2</v>
      </c>
      <c r="I58" s="250"/>
      <c r="J58" s="250"/>
      <c r="K58" s="250"/>
      <c r="L58" s="250"/>
      <c r="M58" s="250"/>
      <c r="N58" s="250"/>
      <c r="O58" s="390"/>
      <c r="P58" s="390"/>
      <c r="Q58" s="24"/>
      <c r="R58" s="24"/>
    </row>
    <row r="59" spans="1:18" s="320" customFormat="1" ht="39" customHeight="1">
      <c r="A59" s="383">
        <v>1.3</v>
      </c>
      <c r="B59" s="383" t="s">
        <v>476</v>
      </c>
      <c r="C59" s="383">
        <v>2259.3000000000002</v>
      </c>
      <c r="D59" s="385"/>
      <c r="E59" s="385"/>
      <c r="F59" s="388"/>
      <c r="G59" s="386"/>
      <c r="I59" s="250"/>
      <c r="J59" s="250"/>
      <c r="K59" s="250"/>
      <c r="L59" s="250"/>
      <c r="M59" s="250"/>
      <c r="N59" s="250"/>
      <c r="O59" s="390"/>
      <c r="P59" s="390"/>
      <c r="Q59" s="24"/>
      <c r="R59" s="24"/>
    </row>
    <row r="60" spans="1:18" s="320" customFormat="1" ht="42.75" customHeight="1">
      <c r="A60" s="383">
        <v>1.4</v>
      </c>
      <c r="B60" s="383" t="s">
        <v>451</v>
      </c>
      <c r="C60" s="383">
        <v>2259.4</v>
      </c>
      <c r="D60" s="385"/>
      <c r="E60" s="385"/>
      <c r="F60" s="388"/>
      <c r="G60" s="386"/>
      <c r="I60" s="250"/>
      <c r="J60" s="250"/>
      <c r="K60" s="250"/>
      <c r="L60" s="250"/>
      <c r="M60" s="250"/>
      <c r="N60" s="250"/>
      <c r="O60" s="390"/>
      <c r="P60" s="390"/>
      <c r="Q60" s="24"/>
      <c r="R60" s="24"/>
    </row>
    <row r="61" spans="1:18" s="320" customFormat="1" ht="42.75" customHeight="1">
      <c r="A61" s="383">
        <v>2</v>
      </c>
      <c r="B61" s="383" t="s">
        <v>562</v>
      </c>
      <c r="C61" s="383"/>
      <c r="D61" s="385"/>
      <c r="E61" s="385"/>
      <c r="F61" s="388"/>
      <c r="G61" s="386"/>
      <c r="I61" s="250"/>
      <c r="J61" s="250"/>
      <c r="K61" s="250"/>
      <c r="L61" s="250"/>
      <c r="M61" s="250"/>
      <c r="N61" s="250"/>
      <c r="O61" s="390"/>
      <c r="P61" s="390"/>
      <c r="Q61" s="24"/>
      <c r="R61" s="24"/>
    </row>
    <row r="62" spans="1:18" s="320" customFormat="1" ht="24.75" customHeight="1">
      <c r="A62" s="383">
        <v>3</v>
      </c>
      <c r="B62" s="383" t="s">
        <v>447</v>
      </c>
      <c r="C62" s="383">
        <v>2260</v>
      </c>
      <c r="D62" s="385" t="s">
        <v>460</v>
      </c>
      <c r="E62" s="385" t="s">
        <v>460</v>
      </c>
      <c r="F62" s="388"/>
      <c r="G62" s="386"/>
      <c r="I62" s="250"/>
      <c r="J62" s="250"/>
      <c r="K62" s="250"/>
      <c r="L62" s="250"/>
      <c r="M62" s="250"/>
      <c r="N62" s="250"/>
      <c r="O62" s="390"/>
      <c r="P62" s="390"/>
      <c r="Q62" s="24"/>
      <c r="R62" s="24"/>
    </row>
    <row r="63" spans="1:18" s="320" customFormat="1" ht="24.75" customHeight="1">
      <c r="A63" s="383">
        <v>4</v>
      </c>
      <c r="B63" s="383" t="s">
        <v>453</v>
      </c>
      <c r="C63" s="383">
        <v>2261</v>
      </c>
      <c r="D63" s="385" t="s">
        <v>460</v>
      </c>
      <c r="E63" s="385" t="s">
        <v>460</v>
      </c>
      <c r="F63" s="388"/>
      <c r="G63" s="386"/>
      <c r="I63" s="250"/>
      <c r="J63" s="250"/>
      <c r="K63" s="250"/>
      <c r="L63" s="250"/>
      <c r="M63" s="250"/>
      <c r="N63" s="250"/>
      <c r="O63" s="390"/>
      <c r="P63" s="390"/>
      <c r="Q63" s="24"/>
      <c r="R63" s="24"/>
    </row>
    <row r="64" spans="1:18" s="320" customFormat="1" ht="25.5">
      <c r="A64" s="383">
        <v>5</v>
      </c>
      <c r="B64" s="383" t="s">
        <v>449</v>
      </c>
      <c r="C64" s="383">
        <v>2262</v>
      </c>
      <c r="D64" s="385" t="s">
        <v>460</v>
      </c>
      <c r="E64" s="385" t="s">
        <v>460</v>
      </c>
      <c r="F64" s="389">
        <f>F63+F62+F61+F56</f>
        <v>6143253238</v>
      </c>
      <c r="G64" s="387">
        <f t="shared" ref="G64" si="3">F64/$F$65</f>
        <v>8.0738543869794982E-2</v>
      </c>
      <c r="I64" s="250"/>
      <c r="J64" s="250"/>
      <c r="K64" s="250"/>
      <c r="L64" s="250"/>
      <c r="M64" s="250"/>
      <c r="N64" s="250"/>
      <c r="O64" s="390"/>
      <c r="P64" s="390"/>
      <c r="Q64" s="24"/>
      <c r="R64" s="24"/>
    </row>
    <row r="65" spans="1:18" s="329" customFormat="1" ht="25.5">
      <c r="A65" s="380" t="s">
        <v>142</v>
      </c>
      <c r="B65" s="380" t="s">
        <v>454</v>
      </c>
      <c r="C65" s="380">
        <v>2263</v>
      </c>
      <c r="D65" s="381"/>
      <c r="E65" s="381" t="s">
        <v>460</v>
      </c>
      <c r="F65" s="389">
        <f>F64+F54+F45</f>
        <v>76088234238</v>
      </c>
      <c r="G65" s="387">
        <v>1</v>
      </c>
      <c r="I65" s="250"/>
      <c r="J65" s="250"/>
      <c r="K65" s="250"/>
      <c r="L65" s="250"/>
      <c r="M65" s="250"/>
      <c r="N65" s="250"/>
      <c r="O65" s="390"/>
      <c r="P65" s="390"/>
      <c r="Q65" s="24"/>
      <c r="R65" s="24"/>
    </row>
    <row r="66" spans="1:18" s="329" customFormat="1">
      <c r="A66" s="391"/>
      <c r="B66" s="391"/>
      <c r="C66" s="391"/>
      <c r="D66" s="392"/>
      <c r="E66" s="392"/>
      <c r="F66" s="393"/>
      <c r="G66" s="394"/>
      <c r="I66" s="250"/>
      <c r="J66" s="250"/>
      <c r="K66" s="250"/>
      <c r="L66" s="250"/>
      <c r="M66" s="250"/>
      <c r="N66" s="250"/>
      <c r="O66" s="250"/>
      <c r="P66" s="250"/>
      <c r="Q66" s="24"/>
      <c r="R66" s="24"/>
    </row>
    <row r="67" spans="1:18" s="34" customFormat="1" ht="12.75">
      <c r="A67" s="395"/>
      <c r="B67" s="396"/>
      <c r="C67" s="396"/>
      <c r="D67" s="396"/>
      <c r="E67" s="396"/>
      <c r="F67" s="396"/>
      <c r="G67" s="396"/>
      <c r="H67" s="396"/>
      <c r="I67" s="250"/>
      <c r="J67" s="250"/>
      <c r="K67" s="250"/>
      <c r="L67" s="250"/>
      <c r="M67" s="250"/>
      <c r="N67" s="250"/>
      <c r="O67" s="250"/>
      <c r="P67" s="250"/>
      <c r="Q67" s="24"/>
      <c r="R67" s="24"/>
    </row>
    <row r="68" spans="1:18" s="34" customFormat="1" ht="12.75">
      <c r="A68" s="397"/>
      <c r="B68" s="396"/>
      <c r="C68" s="396"/>
      <c r="D68" s="396"/>
      <c r="E68" s="396"/>
      <c r="F68" s="396"/>
      <c r="G68" s="396"/>
      <c r="H68" s="396"/>
      <c r="I68" s="250"/>
      <c r="J68" s="250"/>
      <c r="K68" s="250"/>
      <c r="L68" s="250"/>
      <c r="M68" s="250"/>
      <c r="N68" s="250"/>
      <c r="O68" s="250"/>
      <c r="P68" s="250"/>
      <c r="Q68" s="24"/>
      <c r="R68" s="24"/>
    </row>
    <row r="69" spans="1:18" s="34" customFormat="1" ht="12.75">
      <c r="A69" s="25" t="str">
        <f>BCKetQuaHoatDong_06028!A55</f>
        <v>Đại diện được ủy quyền của Ngân hàng giám sát</v>
      </c>
      <c r="B69" s="270"/>
      <c r="C69" s="26"/>
      <c r="D69" s="396"/>
      <c r="E69" s="27" t="str">
        <f>BCKetQuaHoatDong_06028!D55</f>
        <v>Đại diện được ủy quyền của Công ty quản lý Quỹ</v>
      </c>
      <c r="F69" s="27"/>
      <c r="G69" s="270"/>
      <c r="H69" s="270"/>
      <c r="I69" s="250"/>
      <c r="J69" s="250"/>
      <c r="K69" s="250"/>
      <c r="L69" s="250"/>
      <c r="M69" s="250"/>
      <c r="N69" s="250"/>
      <c r="O69" s="250"/>
      <c r="P69" s="250"/>
      <c r="Q69" s="24"/>
      <c r="R69" s="24"/>
    </row>
    <row r="70" spans="1:18" s="34" customFormat="1" ht="12.75">
      <c r="A70" s="305" t="s">
        <v>176</v>
      </c>
      <c r="B70" s="270"/>
      <c r="C70" s="26"/>
      <c r="D70" s="396"/>
      <c r="E70" s="306" t="s">
        <v>177</v>
      </c>
      <c r="F70" s="306"/>
      <c r="G70" s="270"/>
      <c r="H70" s="270"/>
      <c r="I70" s="250"/>
      <c r="J70" s="250"/>
      <c r="K70" s="250"/>
      <c r="L70" s="250"/>
      <c r="M70" s="250"/>
      <c r="N70" s="250"/>
      <c r="O70" s="250"/>
      <c r="P70" s="250"/>
      <c r="Q70" s="24"/>
      <c r="R70" s="24"/>
    </row>
    <row r="71" spans="1:18" s="34" customFormat="1" ht="12.75">
      <c r="A71" s="270"/>
      <c r="B71" s="270"/>
      <c r="C71" s="26"/>
      <c r="D71" s="396"/>
      <c r="E71" s="26"/>
      <c r="F71" s="26"/>
      <c r="G71" s="270"/>
      <c r="H71" s="270"/>
      <c r="I71" s="250"/>
      <c r="J71" s="250"/>
      <c r="K71" s="250"/>
      <c r="L71" s="250"/>
      <c r="M71" s="250"/>
      <c r="N71" s="250"/>
      <c r="O71" s="250"/>
      <c r="P71" s="250"/>
      <c r="Q71" s="24"/>
      <c r="R71" s="24"/>
    </row>
    <row r="72" spans="1:18" s="34" customFormat="1" ht="12.75">
      <c r="A72" s="270"/>
      <c r="B72" s="270"/>
      <c r="C72" s="26"/>
      <c r="D72" s="396"/>
      <c r="E72" s="26"/>
      <c r="F72" s="26"/>
      <c r="G72" s="270"/>
      <c r="H72" s="270"/>
      <c r="I72" s="250"/>
      <c r="J72" s="250"/>
      <c r="K72" s="250"/>
      <c r="L72" s="250"/>
      <c r="M72" s="250"/>
      <c r="N72" s="250"/>
      <c r="O72" s="250"/>
      <c r="P72" s="250"/>
      <c r="Q72" s="24"/>
      <c r="R72" s="24"/>
    </row>
    <row r="73" spans="1:18" s="34" customFormat="1" ht="12.75">
      <c r="A73" s="270"/>
      <c r="B73" s="270"/>
      <c r="C73" s="26"/>
      <c r="D73" s="396"/>
      <c r="E73" s="26"/>
      <c r="F73" s="26"/>
      <c r="G73" s="270"/>
      <c r="H73" s="270"/>
      <c r="I73" s="250"/>
      <c r="J73" s="250"/>
      <c r="K73" s="250"/>
      <c r="L73" s="250"/>
      <c r="M73" s="250"/>
      <c r="N73" s="250"/>
      <c r="O73" s="250"/>
      <c r="P73" s="250"/>
      <c r="Q73" s="24"/>
      <c r="R73" s="24"/>
    </row>
    <row r="74" spans="1:18" s="34" customFormat="1" ht="12.75">
      <c r="A74" s="270"/>
      <c r="B74" s="270"/>
      <c r="C74" s="26"/>
      <c r="D74" s="396"/>
      <c r="E74" s="26"/>
      <c r="F74" s="26"/>
      <c r="G74" s="270"/>
      <c r="H74" s="270"/>
      <c r="I74" s="250"/>
      <c r="J74" s="250"/>
      <c r="K74" s="250"/>
      <c r="L74" s="250"/>
      <c r="M74" s="250"/>
      <c r="N74" s="250"/>
      <c r="O74" s="250"/>
      <c r="P74" s="250"/>
      <c r="Q74" s="24"/>
      <c r="R74" s="24"/>
    </row>
    <row r="75" spans="1:18" s="34" customFormat="1" ht="12.75">
      <c r="A75" s="270"/>
      <c r="B75" s="270"/>
      <c r="C75" s="26"/>
      <c r="D75" s="396"/>
      <c r="E75" s="26"/>
      <c r="F75" s="26"/>
      <c r="G75" s="270"/>
      <c r="H75" s="270"/>
      <c r="I75" s="250"/>
      <c r="J75" s="250"/>
      <c r="K75" s="250"/>
      <c r="L75" s="250"/>
      <c r="M75" s="250"/>
      <c r="N75" s="250"/>
      <c r="O75" s="250"/>
      <c r="P75" s="250"/>
      <c r="Q75" s="24"/>
      <c r="R75" s="24"/>
    </row>
    <row r="76" spans="1:18" s="34" customFormat="1" ht="12.75">
      <c r="A76" s="270"/>
      <c r="B76" s="270"/>
      <c r="C76" s="26"/>
      <c r="D76" s="396"/>
      <c r="E76" s="26"/>
      <c r="F76" s="26"/>
      <c r="G76" s="270"/>
      <c r="H76" s="270"/>
      <c r="I76" s="250"/>
      <c r="J76" s="250"/>
      <c r="K76" s="250"/>
      <c r="L76" s="250"/>
      <c r="M76" s="250"/>
      <c r="N76" s="250"/>
      <c r="O76" s="250"/>
      <c r="P76" s="250"/>
      <c r="Q76" s="24"/>
      <c r="R76" s="24"/>
    </row>
    <row r="77" spans="1:18" s="34" customFormat="1" ht="12.75">
      <c r="A77" s="270"/>
      <c r="B77" s="270"/>
      <c r="C77" s="26"/>
      <c r="D77" s="396"/>
      <c r="E77" s="26"/>
      <c r="F77" s="26"/>
      <c r="G77" s="270"/>
      <c r="H77" s="270"/>
      <c r="I77" s="250"/>
      <c r="J77" s="250"/>
      <c r="K77" s="250"/>
      <c r="L77" s="250"/>
      <c r="M77" s="250"/>
      <c r="N77" s="250"/>
      <c r="O77" s="250"/>
      <c r="P77" s="250"/>
      <c r="Q77" s="24"/>
      <c r="R77" s="24"/>
    </row>
    <row r="78" spans="1:18" s="34" customFormat="1" ht="12.75">
      <c r="A78" s="28"/>
      <c r="B78" s="28"/>
      <c r="C78" s="29"/>
      <c r="D78" s="396"/>
      <c r="E78" s="29"/>
      <c r="F78" s="29"/>
      <c r="G78" s="28"/>
      <c r="H78" s="270"/>
      <c r="I78" s="250"/>
      <c r="J78" s="250"/>
      <c r="K78" s="250"/>
      <c r="L78" s="250"/>
      <c r="M78" s="250"/>
      <c r="N78" s="250"/>
      <c r="O78" s="250"/>
      <c r="P78" s="250"/>
      <c r="Q78" s="24"/>
      <c r="R78" s="24"/>
    </row>
    <row r="79" spans="1:18" s="34" customFormat="1" ht="12.75">
      <c r="A79" s="25" t="s">
        <v>237</v>
      </c>
      <c r="B79" s="270"/>
      <c r="C79" s="26"/>
      <c r="D79" s="396"/>
      <c r="E79" s="27" t="s">
        <v>475</v>
      </c>
      <c r="F79" s="27"/>
      <c r="G79" s="270"/>
      <c r="H79" s="270"/>
      <c r="I79" s="250"/>
      <c r="J79" s="250"/>
      <c r="K79" s="250"/>
      <c r="L79" s="250"/>
      <c r="M79" s="250"/>
      <c r="N79" s="250"/>
      <c r="O79" s="250"/>
      <c r="P79" s="250"/>
      <c r="Q79" s="24"/>
      <c r="R79" s="24"/>
    </row>
    <row r="80" spans="1:18" s="34" customFormat="1" ht="12.75">
      <c r="A80" s="25" t="s">
        <v>635</v>
      </c>
      <c r="B80" s="270"/>
      <c r="C80" s="26"/>
      <c r="D80" s="396"/>
      <c r="E80" s="27"/>
      <c r="F80" s="27"/>
      <c r="G80" s="270"/>
      <c r="H80" s="270"/>
      <c r="I80" s="250"/>
      <c r="J80" s="250"/>
      <c r="K80" s="250"/>
      <c r="L80" s="250"/>
      <c r="M80" s="250"/>
      <c r="N80" s="250"/>
      <c r="O80" s="250"/>
      <c r="P80" s="250"/>
      <c r="Q80" s="24"/>
      <c r="R80" s="24"/>
    </row>
    <row r="81" spans="1:18" s="34" customFormat="1" ht="12.75">
      <c r="A81" s="1" t="s">
        <v>238</v>
      </c>
      <c r="B81" s="270"/>
      <c r="C81" s="26"/>
      <c r="D81" s="396"/>
      <c r="E81" s="26"/>
      <c r="F81" s="26"/>
      <c r="G81" s="270"/>
      <c r="H81" s="270"/>
      <c r="I81" s="250"/>
      <c r="J81" s="250"/>
      <c r="K81" s="250"/>
      <c r="L81" s="250"/>
      <c r="M81" s="250"/>
      <c r="N81" s="250"/>
      <c r="O81" s="250"/>
      <c r="P81" s="250"/>
      <c r="Q81" s="24"/>
      <c r="R81" s="24"/>
    </row>
    <row r="82" spans="1:18" s="34" customFormat="1" ht="12.75">
      <c r="A82" s="397"/>
      <c r="B82" s="396"/>
      <c r="C82" s="396"/>
      <c r="D82" s="396"/>
      <c r="E82" s="396"/>
      <c r="F82" s="396"/>
      <c r="G82" s="396"/>
      <c r="H82" s="396"/>
      <c r="I82" s="250"/>
      <c r="J82" s="250"/>
      <c r="K82" s="250"/>
      <c r="L82" s="250"/>
      <c r="M82" s="250"/>
      <c r="N82" s="250"/>
      <c r="O82" s="250"/>
      <c r="P82" s="250"/>
      <c r="Q82" s="24"/>
      <c r="R82" s="24"/>
    </row>
    <row r="83" spans="1:18">
      <c r="A83" s="398"/>
      <c r="B83" s="399"/>
      <c r="C83" s="399"/>
      <c r="D83" s="396"/>
      <c r="E83" s="399"/>
      <c r="F83" s="399"/>
      <c r="G83" s="399"/>
      <c r="H83" s="399"/>
    </row>
    <row r="84" spans="1:18">
      <c r="A84" s="398"/>
      <c r="B84" s="399"/>
      <c r="C84" s="399"/>
      <c r="D84" s="399"/>
      <c r="E84" s="399"/>
      <c r="F84" s="399"/>
      <c r="G84" s="399"/>
      <c r="H84" s="399"/>
    </row>
    <row r="85" spans="1:18">
      <c r="A85" s="398"/>
      <c r="B85" s="399"/>
      <c r="C85" s="399"/>
      <c r="D85" s="399"/>
      <c r="E85" s="399"/>
      <c r="F85" s="399"/>
      <c r="G85" s="399"/>
      <c r="H85" s="399"/>
    </row>
    <row r="86" spans="1:18">
      <c r="A86" s="398"/>
      <c r="B86" s="399"/>
      <c r="C86" s="399"/>
      <c r="D86" s="399"/>
      <c r="E86" s="399"/>
      <c r="F86" s="399"/>
      <c r="G86" s="399"/>
      <c r="H86" s="399"/>
    </row>
    <row r="87" spans="1:18">
      <c r="A87" s="398"/>
      <c r="B87" s="399"/>
      <c r="C87" s="399"/>
      <c r="D87" s="399"/>
      <c r="E87" s="399"/>
      <c r="F87" s="399"/>
      <c r="G87" s="399"/>
      <c r="H87" s="399"/>
    </row>
    <row r="88" spans="1:18">
      <c r="A88" s="398"/>
      <c r="B88" s="399"/>
      <c r="C88" s="399"/>
      <c r="D88" s="399"/>
      <c r="E88" s="399"/>
      <c r="F88" s="399"/>
      <c r="G88" s="399"/>
      <c r="H88" s="399"/>
    </row>
    <row r="89" spans="1:18">
      <c r="A89" s="398"/>
      <c r="B89" s="399"/>
      <c r="C89" s="399"/>
      <c r="D89" s="399"/>
      <c r="E89" s="399"/>
      <c r="F89" s="399"/>
      <c r="G89" s="399"/>
      <c r="H89" s="399"/>
    </row>
    <row r="90" spans="1:18">
      <c r="A90" s="398"/>
      <c r="B90" s="399"/>
      <c r="C90" s="399"/>
      <c r="D90" s="399"/>
      <c r="E90" s="399"/>
      <c r="F90" s="399"/>
      <c r="G90" s="399"/>
      <c r="H90" s="399"/>
    </row>
    <row r="91" spans="1:18">
      <c r="A91" s="398"/>
      <c r="B91" s="399"/>
      <c r="C91" s="399"/>
      <c r="D91" s="399"/>
      <c r="E91" s="399"/>
      <c r="F91" s="399"/>
      <c r="G91" s="399"/>
      <c r="H91" s="399"/>
    </row>
    <row r="92" spans="1:18">
      <c r="A92" s="398"/>
      <c r="B92" s="399"/>
      <c r="C92" s="399"/>
      <c r="D92" s="399"/>
      <c r="E92" s="399"/>
      <c r="F92" s="399"/>
      <c r="G92" s="399"/>
      <c r="H92" s="399"/>
    </row>
    <row r="93" spans="1:18">
      <c r="A93" s="398"/>
      <c r="B93" s="399"/>
      <c r="C93" s="399"/>
      <c r="D93" s="399"/>
      <c r="E93" s="399"/>
      <c r="F93" s="399"/>
      <c r="G93" s="399"/>
      <c r="H93" s="399"/>
    </row>
    <row r="94" spans="1:18">
      <c r="A94" s="398"/>
      <c r="B94" s="399"/>
      <c r="C94" s="399"/>
      <c r="D94" s="399"/>
      <c r="E94" s="399"/>
      <c r="F94" s="399"/>
      <c r="G94" s="399"/>
      <c r="H94" s="399"/>
    </row>
    <row r="95" spans="1:18">
      <c r="A95" s="398"/>
      <c r="B95" s="399"/>
      <c r="C95" s="399"/>
      <c r="D95" s="399"/>
      <c r="E95" s="399"/>
      <c r="F95" s="399"/>
      <c r="G95" s="399"/>
      <c r="H95" s="399"/>
    </row>
    <row r="96" spans="1:18">
      <c r="A96" s="398"/>
      <c r="B96" s="399"/>
      <c r="C96" s="399"/>
      <c r="D96" s="399"/>
      <c r="E96" s="399"/>
      <c r="F96" s="399"/>
      <c r="G96" s="399"/>
      <c r="H96" s="399"/>
    </row>
    <row r="97" spans="1:8">
      <c r="A97" s="398"/>
      <c r="B97" s="399"/>
      <c r="C97" s="399"/>
      <c r="D97" s="399"/>
      <c r="E97" s="399"/>
      <c r="F97" s="399"/>
      <c r="G97" s="399"/>
      <c r="H97" s="399"/>
    </row>
    <row r="98" spans="1:8">
      <c r="A98" s="398"/>
      <c r="B98" s="399"/>
      <c r="C98" s="399"/>
      <c r="D98" s="399"/>
      <c r="E98" s="399"/>
      <c r="F98" s="399"/>
      <c r="G98" s="399"/>
      <c r="H98" s="399"/>
    </row>
    <row r="99" spans="1:8">
      <c r="A99" s="398"/>
      <c r="B99" s="399"/>
      <c r="C99" s="399"/>
      <c r="D99" s="399"/>
      <c r="E99" s="399"/>
      <c r="F99" s="399"/>
      <c r="G99" s="399"/>
      <c r="H99" s="399"/>
    </row>
    <row r="100" spans="1:8">
      <c r="A100" s="398"/>
      <c r="B100" s="399"/>
      <c r="C100" s="399"/>
      <c r="D100" s="399"/>
      <c r="E100" s="399"/>
      <c r="F100" s="399"/>
      <c r="G100" s="399"/>
      <c r="H100" s="399"/>
    </row>
    <row r="101" spans="1:8">
      <c r="A101" s="398"/>
      <c r="B101" s="399"/>
      <c r="C101" s="399"/>
      <c r="D101" s="399"/>
      <c r="E101" s="399"/>
      <c r="F101" s="399"/>
      <c r="G101" s="399"/>
      <c r="H101" s="399"/>
    </row>
    <row r="102" spans="1:8">
      <c r="A102" s="398"/>
      <c r="B102" s="399"/>
      <c r="C102" s="399"/>
      <c r="D102" s="399"/>
      <c r="E102" s="399"/>
      <c r="F102" s="399"/>
      <c r="G102" s="399"/>
      <c r="H102" s="399"/>
    </row>
    <row r="103" spans="1:8">
      <c r="A103" s="398"/>
      <c r="B103" s="399"/>
      <c r="C103" s="399"/>
      <c r="D103" s="399"/>
      <c r="E103" s="399"/>
      <c r="F103" s="399"/>
      <c r="G103" s="399"/>
      <c r="H103" s="399"/>
    </row>
    <row r="104" spans="1:8">
      <c r="A104" s="398"/>
      <c r="B104" s="399"/>
      <c r="C104" s="399"/>
      <c r="D104" s="399"/>
      <c r="E104" s="399"/>
      <c r="F104" s="399"/>
      <c r="G104" s="399"/>
      <c r="H104" s="399"/>
    </row>
    <row r="105" spans="1:8">
      <c r="A105" s="398"/>
      <c r="B105" s="399"/>
      <c r="C105" s="399"/>
      <c r="D105" s="399"/>
      <c r="E105" s="399"/>
      <c r="F105" s="399"/>
      <c r="G105" s="399"/>
      <c r="H105" s="399"/>
    </row>
    <row r="106" spans="1:8">
      <c r="A106" s="398"/>
      <c r="B106" s="399"/>
      <c r="C106" s="399"/>
      <c r="D106" s="399"/>
      <c r="E106" s="399"/>
      <c r="F106" s="399"/>
      <c r="G106" s="399"/>
      <c r="H106" s="399"/>
    </row>
    <row r="107" spans="1:8">
      <c r="A107" s="398"/>
      <c r="B107" s="399"/>
      <c r="C107" s="399"/>
      <c r="D107" s="399"/>
      <c r="E107" s="399"/>
      <c r="F107" s="399"/>
      <c r="G107" s="399"/>
      <c r="H107" s="399"/>
    </row>
    <row r="108" spans="1:8">
      <c r="A108" s="398"/>
      <c r="B108" s="399"/>
      <c r="C108" s="399"/>
      <c r="D108" s="399"/>
      <c r="E108" s="399"/>
      <c r="F108" s="399"/>
      <c r="G108" s="399"/>
      <c r="H108" s="399"/>
    </row>
    <row r="109" spans="1:8">
      <c r="A109" s="398"/>
      <c r="B109" s="399"/>
      <c r="C109" s="399"/>
      <c r="D109" s="399"/>
      <c r="E109" s="399"/>
      <c r="F109" s="399"/>
      <c r="G109" s="399"/>
      <c r="H109" s="399"/>
    </row>
    <row r="110" spans="1:8">
      <c r="A110" s="398"/>
      <c r="B110" s="399"/>
      <c r="C110" s="399"/>
      <c r="D110" s="399"/>
      <c r="E110" s="399"/>
      <c r="F110" s="399"/>
      <c r="G110" s="399"/>
      <c r="H110" s="399"/>
    </row>
    <row r="111" spans="1:8">
      <c r="A111" s="398"/>
      <c r="B111" s="399"/>
      <c r="C111" s="399"/>
      <c r="D111" s="399"/>
      <c r="E111" s="399"/>
      <c r="F111" s="399"/>
      <c r="G111" s="399"/>
      <c r="H111" s="399"/>
    </row>
    <row r="112" spans="1:8">
      <c r="A112" s="398"/>
      <c r="B112" s="399"/>
      <c r="C112" s="399"/>
      <c r="D112" s="399"/>
      <c r="E112" s="399"/>
      <c r="F112" s="399"/>
      <c r="G112" s="399"/>
      <c r="H112" s="399"/>
    </row>
    <row r="113" spans="1:8">
      <c r="A113" s="398"/>
      <c r="B113" s="399"/>
      <c r="C113" s="399"/>
      <c r="D113" s="399"/>
      <c r="E113" s="399"/>
      <c r="F113" s="399"/>
      <c r="G113" s="399"/>
      <c r="H113" s="399"/>
    </row>
    <row r="114" spans="1:8">
      <c r="A114" s="398"/>
      <c r="B114" s="399"/>
      <c r="C114" s="399"/>
      <c r="D114" s="399"/>
      <c r="E114" s="399"/>
      <c r="F114" s="399"/>
      <c r="G114" s="399"/>
      <c r="H114" s="399"/>
    </row>
    <row r="115" spans="1:8">
      <c r="A115" s="398"/>
      <c r="B115" s="399"/>
      <c r="C115" s="399"/>
      <c r="D115" s="399"/>
      <c r="E115" s="399"/>
      <c r="F115" s="399"/>
      <c r="G115" s="399"/>
      <c r="H115" s="399"/>
    </row>
    <row r="116" spans="1:8">
      <c r="A116" s="398"/>
      <c r="B116" s="399"/>
      <c r="C116" s="399"/>
      <c r="D116" s="399"/>
      <c r="E116" s="399"/>
      <c r="F116" s="399"/>
      <c r="G116" s="399"/>
      <c r="H116" s="399"/>
    </row>
    <row r="117" spans="1:8">
      <c r="A117" s="398"/>
      <c r="B117" s="399"/>
      <c r="C117" s="399"/>
      <c r="D117" s="399"/>
      <c r="E117" s="399"/>
      <c r="F117" s="399"/>
      <c r="G117" s="399"/>
      <c r="H117" s="399"/>
    </row>
    <row r="118" spans="1:8">
      <c r="A118" s="398"/>
      <c r="B118" s="399"/>
      <c r="C118" s="399"/>
      <c r="D118" s="399"/>
      <c r="E118" s="399"/>
      <c r="F118" s="399"/>
      <c r="G118" s="399"/>
      <c r="H118" s="399"/>
    </row>
    <row r="119" spans="1:8">
      <c r="A119" s="398"/>
      <c r="B119" s="399"/>
      <c r="C119" s="399"/>
      <c r="D119" s="399"/>
      <c r="E119" s="399"/>
      <c r="F119" s="399"/>
      <c r="G119" s="399"/>
      <c r="H119" s="399"/>
    </row>
    <row r="120" spans="1:8">
      <c r="A120" s="398"/>
      <c r="B120" s="399"/>
      <c r="C120" s="399"/>
      <c r="D120" s="399"/>
      <c r="E120" s="399"/>
      <c r="F120" s="399"/>
      <c r="G120" s="399"/>
      <c r="H120" s="399"/>
    </row>
    <row r="121" spans="1:8">
      <c r="A121" s="398"/>
      <c r="B121" s="399"/>
      <c r="C121" s="399"/>
      <c r="D121" s="399"/>
      <c r="E121" s="399"/>
      <c r="F121" s="399"/>
      <c r="G121" s="399"/>
      <c r="H121" s="399"/>
    </row>
    <row r="122" spans="1:8">
      <c r="A122" s="398"/>
      <c r="B122" s="399"/>
      <c r="C122" s="399"/>
      <c r="D122" s="399"/>
      <c r="E122" s="399"/>
      <c r="F122" s="399"/>
      <c r="G122" s="399"/>
      <c r="H122" s="399"/>
    </row>
    <row r="123" spans="1:8">
      <c r="A123" s="398"/>
      <c r="B123" s="399"/>
      <c r="C123" s="399"/>
      <c r="D123" s="399"/>
      <c r="E123" s="399"/>
      <c r="F123" s="399"/>
      <c r="G123" s="399"/>
      <c r="H123" s="399"/>
    </row>
    <row r="124" spans="1:8">
      <c r="A124" s="398"/>
      <c r="B124" s="399"/>
      <c r="C124" s="399"/>
      <c r="D124" s="399"/>
      <c r="E124" s="399"/>
      <c r="F124" s="399"/>
      <c r="G124" s="399"/>
      <c r="H124" s="399"/>
    </row>
    <row r="125" spans="1:8">
      <c r="A125" s="398"/>
      <c r="B125" s="399"/>
      <c r="C125" s="399"/>
      <c r="D125" s="399"/>
      <c r="E125" s="399"/>
      <c r="F125" s="399"/>
      <c r="G125" s="399"/>
      <c r="H125" s="399"/>
    </row>
    <row r="126" spans="1:8">
      <c r="A126" s="398"/>
      <c r="B126" s="399"/>
      <c r="C126" s="399"/>
      <c r="D126" s="399"/>
      <c r="E126" s="399"/>
      <c r="F126" s="399"/>
      <c r="G126" s="399"/>
      <c r="H126" s="399"/>
    </row>
    <row r="127" spans="1:8">
      <c r="A127" s="398"/>
      <c r="B127" s="399"/>
      <c r="C127" s="399"/>
      <c r="D127" s="399"/>
      <c r="E127" s="399"/>
      <c r="F127" s="399"/>
      <c r="G127" s="399"/>
      <c r="H127" s="399"/>
    </row>
    <row r="128" spans="1:8">
      <c r="A128" s="398"/>
      <c r="B128" s="399"/>
      <c r="C128" s="399"/>
      <c r="D128" s="399"/>
      <c r="E128" s="399"/>
      <c r="F128" s="399"/>
      <c r="G128" s="399"/>
      <c r="H128" s="399"/>
    </row>
    <row r="129" spans="1:8">
      <c r="A129" s="398"/>
      <c r="B129" s="399"/>
      <c r="C129" s="399"/>
      <c r="D129" s="399"/>
      <c r="E129" s="399"/>
      <c r="F129" s="399"/>
      <c r="G129" s="399"/>
      <c r="H129" s="399"/>
    </row>
    <row r="130" spans="1:8">
      <c r="A130" s="398"/>
      <c r="B130" s="399"/>
      <c r="C130" s="399"/>
      <c r="D130" s="399"/>
      <c r="E130" s="399"/>
      <c r="F130" s="399"/>
      <c r="G130" s="399"/>
      <c r="H130" s="399"/>
    </row>
    <row r="131" spans="1:8">
      <c r="A131" s="398"/>
      <c r="B131" s="399"/>
      <c r="C131" s="399"/>
      <c r="D131" s="399"/>
      <c r="E131" s="399"/>
      <c r="F131" s="399"/>
      <c r="G131" s="399"/>
      <c r="H131" s="399"/>
    </row>
    <row r="132" spans="1:8">
      <c r="A132" s="398"/>
      <c r="B132" s="399"/>
      <c r="C132" s="399"/>
      <c r="D132" s="399"/>
      <c r="E132" s="399"/>
      <c r="F132" s="399"/>
      <c r="G132" s="399"/>
      <c r="H132" s="399"/>
    </row>
    <row r="133" spans="1:8">
      <c r="A133" s="398"/>
      <c r="B133" s="399"/>
      <c r="C133" s="399"/>
      <c r="D133" s="399"/>
      <c r="E133" s="399"/>
      <c r="F133" s="399"/>
      <c r="G133" s="399"/>
      <c r="H133" s="399"/>
    </row>
    <row r="134" spans="1:8">
      <c r="A134" s="398"/>
      <c r="B134" s="399"/>
      <c r="C134" s="399"/>
      <c r="D134" s="399"/>
      <c r="E134" s="399"/>
      <c r="F134" s="399"/>
      <c r="G134" s="399"/>
      <c r="H134" s="399"/>
    </row>
    <row r="135" spans="1:8">
      <c r="A135" s="398"/>
      <c r="B135" s="399"/>
      <c r="C135" s="399"/>
      <c r="D135" s="399"/>
      <c r="E135" s="399"/>
      <c r="F135" s="399"/>
      <c r="G135" s="399"/>
      <c r="H135" s="399"/>
    </row>
    <row r="136" spans="1:8">
      <c r="A136" s="398"/>
      <c r="B136" s="399"/>
      <c r="C136" s="399"/>
      <c r="D136" s="399"/>
      <c r="E136" s="399"/>
      <c r="F136" s="399"/>
      <c r="G136" s="399"/>
      <c r="H136" s="399"/>
    </row>
    <row r="137" spans="1:8">
      <c r="A137" s="398"/>
      <c r="B137" s="399"/>
      <c r="C137" s="399"/>
      <c r="D137" s="399"/>
      <c r="E137" s="399"/>
      <c r="F137" s="399"/>
      <c r="G137" s="399"/>
      <c r="H137" s="399"/>
    </row>
    <row r="138" spans="1:8">
      <c r="A138" s="398"/>
      <c r="B138" s="399"/>
      <c r="C138" s="399"/>
      <c r="D138" s="399"/>
      <c r="E138" s="399"/>
      <c r="F138" s="399"/>
      <c r="G138" s="399"/>
      <c r="H138" s="399"/>
    </row>
    <row r="139" spans="1:8">
      <c r="A139" s="398"/>
      <c r="B139" s="399"/>
      <c r="C139" s="399"/>
      <c r="D139" s="399"/>
      <c r="E139" s="399"/>
      <c r="F139" s="399"/>
      <c r="G139" s="399"/>
      <c r="H139" s="399"/>
    </row>
    <row r="140" spans="1:8">
      <c r="A140" s="398"/>
      <c r="B140" s="399"/>
      <c r="C140" s="399"/>
      <c r="D140" s="399"/>
      <c r="E140" s="399"/>
      <c r="F140" s="399"/>
      <c r="G140" s="399"/>
      <c r="H140" s="399"/>
    </row>
    <row r="141" spans="1:8">
      <c r="A141" s="398"/>
      <c r="B141" s="399"/>
      <c r="C141" s="399"/>
      <c r="D141" s="399"/>
      <c r="E141" s="399"/>
      <c r="F141" s="399"/>
      <c r="G141" s="399"/>
      <c r="H141" s="399"/>
    </row>
    <row r="142" spans="1:8">
      <c r="A142" s="398"/>
      <c r="B142" s="399"/>
      <c r="C142" s="399"/>
      <c r="D142" s="399"/>
      <c r="E142" s="399"/>
      <c r="F142" s="399"/>
      <c r="G142" s="399"/>
      <c r="H142" s="399"/>
    </row>
    <row r="143" spans="1:8">
      <c r="A143" s="398"/>
      <c r="B143" s="399"/>
      <c r="C143" s="399"/>
      <c r="D143" s="399"/>
      <c r="E143" s="399"/>
      <c r="F143" s="399"/>
      <c r="G143" s="399"/>
      <c r="H143" s="399"/>
    </row>
    <row r="144" spans="1:8">
      <c r="A144" s="398"/>
      <c r="B144" s="399"/>
      <c r="C144" s="399"/>
      <c r="D144" s="399"/>
      <c r="E144" s="399"/>
      <c r="F144" s="399"/>
      <c r="G144" s="399"/>
      <c r="H144" s="399"/>
    </row>
    <row r="145" spans="1:8">
      <c r="A145" s="398"/>
      <c r="B145" s="399"/>
      <c r="C145" s="399"/>
      <c r="D145" s="399"/>
      <c r="E145" s="399"/>
      <c r="F145" s="399"/>
      <c r="G145" s="399"/>
      <c r="H145" s="399"/>
    </row>
    <row r="146" spans="1:8">
      <c r="A146" s="398"/>
      <c r="B146" s="399"/>
      <c r="C146" s="399"/>
      <c r="D146" s="399"/>
      <c r="E146" s="399"/>
      <c r="F146" s="399"/>
      <c r="G146" s="399"/>
      <c r="H146" s="399"/>
    </row>
    <row r="147" spans="1:8">
      <c r="A147" s="398"/>
      <c r="B147" s="399"/>
      <c r="C147" s="399"/>
      <c r="D147" s="399"/>
      <c r="E147" s="399"/>
      <c r="F147" s="399"/>
      <c r="G147" s="399"/>
      <c r="H147" s="399"/>
    </row>
    <row r="148" spans="1:8">
      <c r="A148" s="398"/>
      <c r="B148" s="399"/>
      <c r="C148" s="399"/>
      <c r="D148" s="399"/>
      <c r="E148" s="399"/>
      <c r="F148" s="399"/>
      <c r="G148" s="399"/>
      <c r="H148" s="399"/>
    </row>
    <row r="149" spans="1:8">
      <c r="A149" s="398"/>
      <c r="B149" s="399"/>
      <c r="C149" s="399"/>
      <c r="D149" s="399"/>
      <c r="E149" s="399"/>
      <c r="F149" s="399"/>
      <c r="G149" s="399"/>
      <c r="H149" s="399"/>
    </row>
    <row r="150" spans="1:8">
      <c r="A150" s="398"/>
      <c r="B150" s="399"/>
      <c r="C150" s="399"/>
      <c r="D150" s="399"/>
      <c r="E150" s="399"/>
      <c r="F150" s="399"/>
      <c r="G150" s="399"/>
      <c r="H150" s="399"/>
    </row>
    <row r="151" spans="1:8">
      <c r="A151" s="398"/>
      <c r="B151" s="399"/>
      <c r="C151" s="399"/>
      <c r="D151" s="399"/>
      <c r="E151" s="399"/>
      <c r="F151" s="399"/>
      <c r="G151" s="399"/>
      <c r="H151" s="399"/>
    </row>
    <row r="152" spans="1:8">
      <c r="A152" s="398"/>
      <c r="B152" s="399"/>
      <c r="C152" s="399"/>
      <c r="D152" s="399"/>
      <c r="E152" s="399"/>
      <c r="F152" s="399"/>
      <c r="G152" s="399"/>
      <c r="H152" s="399"/>
    </row>
    <row r="153" spans="1:8">
      <c r="A153" s="398"/>
      <c r="B153" s="399"/>
      <c r="C153" s="399"/>
      <c r="D153" s="399"/>
      <c r="E153" s="399"/>
      <c r="F153" s="399"/>
      <c r="G153" s="399"/>
      <c r="H153" s="399"/>
    </row>
    <row r="154" spans="1:8">
      <c r="A154" s="398"/>
      <c r="B154" s="399"/>
      <c r="C154" s="399"/>
      <c r="D154" s="399"/>
      <c r="E154" s="399"/>
      <c r="F154" s="399"/>
      <c r="G154" s="399"/>
      <c r="H154" s="399"/>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4"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22" zoomScaleNormal="100" zoomScaleSheetLayoutView="100" workbookViewId="0">
      <selection activeCell="E27" sqref="E27"/>
    </sheetView>
  </sheetViews>
  <sheetFormatPr defaultColWidth="9.140625" defaultRowHeight="12.75"/>
  <cols>
    <col min="1" max="1" width="7.42578125" style="239" customWidth="1"/>
    <col min="2" max="2" width="5.28515625" style="239" customWidth="1"/>
    <col min="3" max="3" width="52.5703125" style="228" customWidth="1"/>
    <col min="4" max="4" width="11.7109375" style="228" customWidth="1"/>
    <col min="5" max="5" width="28.42578125" style="228" customWidth="1"/>
    <col min="6" max="6" width="29.85546875" style="228" customWidth="1"/>
    <col min="7" max="7" width="5.140625" style="228" customWidth="1"/>
    <col min="8" max="8" width="15.28515625" style="228" customWidth="1"/>
    <col min="9" max="9" width="12.7109375" style="228" bestFit="1" customWidth="1"/>
    <col min="10" max="10" width="15.7109375" style="228" hidden="1" customWidth="1"/>
    <col min="11" max="11" width="15.42578125" style="228" hidden="1" customWidth="1"/>
    <col min="12" max="12" width="9.140625" style="228"/>
    <col min="13" max="13" width="15" style="228" bestFit="1" customWidth="1"/>
    <col min="14" max="16384" width="9.140625" style="228"/>
  </cols>
  <sheetData>
    <row r="1" spans="1:13" ht="24.75" customHeight="1">
      <c r="A1" s="570" t="s">
        <v>605</v>
      </c>
      <c r="B1" s="570"/>
      <c r="C1" s="570"/>
      <c r="D1" s="570"/>
      <c r="E1" s="570"/>
      <c r="F1" s="570"/>
      <c r="G1" s="19"/>
      <c r="H1" s="19"/>
    </row>
    <row r="2" spans="1:13" ht="26.25" customHeight="1">
      <c r="A2" s="571" t="s">
        <v>606</v>
      </c>
      <c r="B2" s="571"/>
      <c r="C2" s="571"/>
      <c r="D2" s="571"/>
      <c r="E2" s="571"/>
      <c r="F2" s="571"/>
      <c r="G2" s="19"/>
      <c r="H2" s="19"/>
    </row>
    <row r="3" spans="1:13" ht="15">
      <c r="A3" s="572" t="s">
        <v>607</v>
      </c>
      <c r="B3" s="572"/>
      <c r="C3" s="572"/>
      <c r="D3" s="572"/>
      <c r="E3" s="572"/>
      <c r="F3" s="572"/>
      <c r="G3" s="572"/>
      <c r="H3" s="242"/>
    </row>
    <row r="4" spans="1:13" ht="22.5" customHeight="1">
      <c r="A4" s="572"/>
      <c r="B4" s="572"/>
      <c r="C4" s="572"/>
      <c r="D4" s="572"/>
      <c r="E4" s="572"/>
      <c r="F4" s="572"/>
      <c r="G4" s="572"/>
      <c r="H4" s="242"/>
    </row>
    <row r="5" spans="1:13">
      <c r="A5" s="540" t="str">
        <f>'ngay thang'!B10</f>
        <v>Quý 4 năm 2023/Quarter IV 2023</v>
      </c>
      <c r="B5" s="540"/>
      <c r="C5" s="540"/>
      <c r="D5" s="540"/>
      <c r="E5" s="540"/>
      <c r="F5" s="540"/>
      <c r="G5" s="540"/>
      <c r="H5" s="243"/>
    </row>
    <row r="6" spans="1:13">
      <c r="A6" s="243"/>
      <c r="B6" s="243"/>
      <c r="C6" s="243"/>
      <c r="D6" s="243"/>
      <c r="E6" s="243"/>
      <c r="F6" s="19"/>
      <c r="G6" s="19"/>
      <c r="H6" s="19"/>
    </row>
    <row r="7" spans="1:13" ht="30.75" customHeight="1">
      <c r="A7" s="32"/>
      <c r="B7" s="569" t="s">
        <v>243</v>
      </c>
      <c r="C7" s="569"/>
      <c r="D7" s="569" t="s">
        <v>474</v>
      </c>
      <c r="E7" s="569"/>
      <c r="F7" s="569"/>
      <c r="G7" s="569"/>
      <c r="H7" s="229"/>
    </row>
    <row r="8" spans="1:13" ht="30.75" customHeight="1">
      <c r="A8" s="20"/>
      <c r="B8" s="568" t="s">
        <v>242</v>
      </c>
      <c r="C8" s="568"/>
      <c r="D8" s="568" t="s">
        <v>244</v>
      </c>
      <c r="E8" s="568"/>
      <c r="F8" s="568"/>
      <c r="G8" s="20"/>
      <c r="H8" s="230"/>
    </row>
    <row r="9" spans="1:13" ht="30.75" customHeight="1">
      <c r="A9" s="32"/>
      <c r="B9" s="569" t="s">
        <v>245</v>
      </c>
      <c r="C9" s="569"/>
      <c r="D9" s="569" t="s">
        <v>652</v>
      </c>
      <c r="E9" s="569"/>
      <c r="F9" s="569"/>
      <c r="G9" s="32"/>
      <c r="H9" s="229"/>
    </row>
    <row r="10" spans="1:13" ht="30.75" customHeight="1">
      <c r="A10" s="20"/>
      <c r="B10" s="568" t="s">
        <v>246</v>
      </c>
      <c r="C10" s="568"/>
      <c r="D10" s="568" t="str">
        <f>'ngay thang'!B14</f>
        <v>Ngày 10 tháng 01 năm 2024
10 Jan 2024</v>
      </c>
      <c r="E10" s="568"/>
      <c r="F10" s="568"/>
      <c r="G10" s="20"/>
      <c r="H10" s="230"/>
    </row>
    <row r="12" spans="1:13" s="19" customFormat="1" ht="58.5" customHeight="1">
      <c r="A12" s="564" t="s">
        <v>197</v>
      </c>
      <c r="B12" s="564"/>
      <c r="C12" s="241" t="s">
        <v>608</v>
      </c>
      <c r="D12" s="241" t="s">
        <v>174</v>
      </c>
      <c r="E12" s="241" t="s">
        <v>304</v>
      </c>
      <c r="F12" s="241" t="s">
        <v>305</v>
      </c>
    </row>
    <row r="13" spans="1:13" s="19" customFormat="1" ht="30" customHeight="1">
      <c r="A13" s="227" t="s">
        <v>46</v>
      </c>
      <c r="B13" s="227"/>
      <c r="C13" s="231" t="s">
        <v>609</v>
      </c>
      <c r="D13" s="226" t="s">
        <v>610</v>
      </c>
      <c r="E13" s="400">
        <v>69909998385</v>
      </c>
      <c r="F13" s="401">
        <v>62112803126</v>
      </c>
      <c r="I13" s="33"/>
      <c r="J13" s="33"/>
      <c r="K13" s="33"/>
      <c r="L13" s="33"/>
      <c r="M13" s="33"/>
    </row>
    <row r="14" spans="1:13" s="19" customFormat="1" ht="38.25">
      <c r="A14" s="227" t="s">
        <v>56</v>
      </c>
      <c r="B14" s="227"/>
      <c r="C14" s="231" t="s">
        <v>611</v>
      </c>
      <c r="D14" s="226" t="s">
        <v>612</v>
      </c>
      <c r="E14" s="401">
        <v>2504386550</v>
      </c>
      <c r="F14" s="401">
        <v>2299028773</v>
      </c>
      <c r="J14" s="33"/>
      <c r="K14" s="33"/>
      <c r="L14" s="33"/>
      <c r="M14" s="33"/>
    </row>
    <row r="15" spans="1:13" s="19" customFormat="1" ht="54.75" customHeight="1">
      <c r="A15" s="565"/>
      <c r="B15" s="226" t="s">
        <v>110</v>
      </c>
      <c r="C15" s="232" t="s">
        <v>613</v>
      </c>
      <c r="D15" s="226" t="s">
        <v>614</v>
      </c>
      <c r="E15" s="402">
        <v>2504386550</v>
      </c>
      <c r="F15" s="402">
        <v>2299028773</v>
      </c>
      <c r="J15" s="33"/>
      <c r="K15" s="33"/>
      <c r="L15" s="33"/>
      <c r="M15" s="33"/>
    </row>
    <row r="16" spans="1:13" s="19" customFormat="1" ht="53.25" customHeight="1">
      <c r="A16" s="566"/>
      <c r="B16" s="226" t="s">
        <v>112</v>
      </c>
      <c r="C16" s="232" t="s">
        <v>615</v>
      </c>
      <c r="D16" s="226" t="s">
        <v>616</v>
      </c>
      <c r="E16" s="402"/>
      <c r="F16" s="402"/>
      <c r="J16" s="33"/>
      <c r="K16" s="33"/>
      <c r="L16" s="33"/>
      <c r="M16" s="33"/>
    </row>
    <row r="17" spans="1:13" s="19" customFormat="1" ht="51.75" customHeight="1">
      <c r="A17" s="227" t="s">
        <v>133</v>
      </c>
      <c r="B17" s="227"/>
      <c r="C17" s="231" t="s">
        <v>617</v>
      </c>
      <c r="D17" s="227" t="s">
        <v>618</v>
      </c>
      <c r="E17" s="401">
        <v>3403360060</v>
      </c>
      <c r="F17" s="401">
        <v>5498166486</v>
      </c>
      <c r="H17" s="33"/>
      <c r="J17" s="33"/>
      <c r="K17" s="33"/>
      <c r="L17" s="33"/>
      <c r="M17" s="33"/>
    </row>
    <row r="18" spans="1:13" s="19" customFormat="1" ht="29.25" customHeight="1">
      <c r="A18" s="565"/>
      <c r="B18" s="226" t="s">
        <v>619</v>
      </c>
      <c r="C18" s="232" t="s">
        <v>620</v>
      </c>
      <c r="D18" s="226" t="s">
        <v>621</v>
      </c>
      <c r="E18" s="402">
        <v>4528831524</v>
      </c>
      <c r="F18" s="402">
        <v>7071968385</v>
      </c>
      <c r="H18" s="33"/>
      <c r="J18" s="33"/>
      <c r="K18" s="33"/>
      <c r="L18" s="33"/>
      <c r="M18" s="33"/>
    </row>
    <row r="19" spans="1:13" s="19" customFormat="1" ht="29.25" customHeight="1">
      <c r="A19" s="567"/>
      <c r="B19" s="226" t="s">
        <v>622</v>
      </c>
      <c r="C19" s="232" t="s">
        <v>623</v>
      </c>
      <c r="D19" s="226" t="s">
        <v>624</v>
      </c>
      <c r="E19" s="402">
        <v>1125471464</v>
      </c>
      <c r="F19" s="402">
        <v>1573801899</v>
      </c>
      <c r="H19" s="33"/>
      <c r="J19" s="33"/>
      <c r="K19" s="33"/>
      <c r="L19" s="33"/>
      <c r="M19" s="33"/>
    </row>
    <row r="20" spans="1:13" s="21" customFormat="1" ht="39" customHeight="1">
      <c r="A20" s="227" t="s">
        <v>135</v>
      </c>
      <c r="B20" s="227"/>
      <c r="C20" s="233" t="s">
        <v>637</v>
      </c>
      <c r="D20" s="227" t="s">
        <v>625</v>
      </c>
      <c r="E20" s="401">
        <v>75817744995</v>
      </c>
      <c r="F20" s="401">
        <v>69909998385</v>
      </c>
      <c r="H20" s="22"/>
      <c r="J20" s="33"/>
      <c r="K20" s="33"/>
      <c r="L20" s="33"/>
      <c r="M20" s="33"/>
    </row>
    <row r="21" spans="1:13" s="19" customFormat="1">
      <c r="A21" s="227"/>
      <c r="B21" s="227"/>
      <c r="C21" s="231"/>
      <c r="D21" s="227"/>
      <c r="E21" s="240"/>
      <c r="F21" s="240"/>
    </row>
    <row r="22" spans="1:13" s="19" customFormat="1">
      <c r="A22" s="23"/>
      <c r="B22" s="23"/>
    </row>
    <row r="23" spans="1:13" s="19" customFormat="1">
      <c r="A23" s="234" t="str">
        <f>BCDanhMucDauTu_06029!A69</f>
        <v>Đại diện được ủy quyền của Ngân hàng giám sát</v>
      </c>
      <c r="C23" s="36"/>
      <c r="E23" s="37" t="str">
        <f>BCDanhMucDauTu_06029!E69</f>
        <v>Đại diện được ủy quyền của Công ty quản lý Quỹ</v>
      </c>
    </row>
    <row r="24" spans="1:13" s="19" customFormat="1">
      <c r="A24" s="235" t="s">
        <v>176</v>
      </c>
      <c r="C24" s="36"/>
      <c r="E24" s="39" t="s">
        <v>177</v>
      </c>
    </row>
    <row r="25" spans="1:13" s="19" customFormat="1">
      <c r="C25" s="36"/>
      <c r="E25" s="36"/>
    </row>
    <row r="26" spans="1:13" s="19" customFormat="1">
      <c r="C26" s="36"/>
      <c r="E26" s="36"/>
    </row>
    <row r="27" spans="1:13" s="19" customFormat="1">
      <c r="C27" s="36"/>
      <c r="E27" s="36"/>
    </row>
    <row r="28" spans="1:13" s="19" customFormat="1">
      <c r="C28" s="36"/>
      <c r="E28" s="36"/>
    </row>
    <row r="29" spans="1:13" s="19" customFormat="1">
      <c r="C29" s="36"/>
      <c r="E29" s="36"/>
    </row>
    <row r="30" spans="1:13" s="19" customFormat="1">
      <c r="C30" s="36"/>
      <c r="E30" s="36"/>
    </row>
    <row r="31" spans="1:13">
      <c r="A31" s="19"/>
      <c r="B31" s="19"/>
      <c r="C31" s="36"/>
      <c r="D31" s="19"/>
      <c r="E31" s="36"/>
    </row>
    <row r="32" spans="1:13">
      <c r="A32" s="236"/>
      <c r="B32" s="236"/>
      <c r="C32" s="29"/>
      <c r="D32" s="19"/>
      <c r="E32" s="29"/>
      <c r="F32" s="237"/>
    </row>
    <row r="33" spans="1:5">
      <c r="A33" s="238" t="s">
        <v>237</v>
      </c>
      <c r="B33" s="19"/>
      <c r="C33" s="36"/>
      <c r="D33" s="19"/>
      <c r="E33" s="27" t="s">
        <v>475</v>
      </c>
    </row>
    <row r="34" spans="1:5">
      <c r="A34" s="238" t="s">
        <v>635</v>
      </c>
      <c r="B34" s="19"/>
      <c r="C34" s="36"/>
      <c r="D34" s="19"/>
      <c r="E34" s="27"/>
    </row>
    <row r="35" spans="1:5">
      <c r="A35" s="19" t="s">
        <v>238</v>
      </c>
      <c r="B35" s="19"/>
      <c r="C35" s="36"/>
      <c r="D35" s="19"/>
      <c r="E35" s="26"/>
    </row>
  </sheetData>
  <mergeCells count="15">
    <mergeCell ref="A1:F1"/>
    <mergeCell ref="A2:F2"/>
    <mergeCell ref="A3:G4"/>
    <mergeCell ref="A5:G5"/>
    <mergeCell ref="B7:C7"/>
    <mergeCell ref="D7:G7"/>
    <mergeCell ref="A12:B12"/>
    <mergeCell ref="A15:A16"/>
    <mergeCell ref="A18:A19"/>
    <mergeCell ref="B8:C8"/>
    <mergeCell ref="D8:F8"/>
    <mergeCell ref="B9:C9"/>
    <mergeCell ref="D9:F9"/>
    <mergeCell ref="B10:C10"/>
    <mergeCell ref="D10:F10"/>
  </mergeCells>
  <pageMargins left="0.65" right="0.37" top="1" bottom="1" header="0.5" footer="0.5"/>
  <pageSetup scale="71"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QVzbGyhSVJA5vDvLD1NZML4CJzA=</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WDemgjQ7wKg3T6MaPK9bXv/ETDU=</DigestValue>
    </Reference>
  </SignedInfo>
  <SignatureValue>VXk5QYNLyB0V94vMjtdRwm6h/XRDbGxSY9p06tjbYeYLWDUF31s0QCISq3TL2+tEentnjLQ91Gfk
u3cncmv+RoFQEuw7St8JQV37OzgBdPdb4FQ+x3ADRrz+rLMqsXRa6HyZSWRMPm5yXbxlQfhzfqHn
VAg+ikWN+9EBGhz7K3k=</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0"/>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Transform>
          <Transform Algorithm="http://www.w3.org/TR/2001/REC-xml-c14n-20010315"/>
        </Transforms>
        <DigestMethod Algorithm="http://www.w3.org/2000/09/xmldsig#sha1"/>
        <DigestValue>qL7jSsGheVCCeJsa+Hvzl7EEaNs=</DigestValue>
      </Reference>
      <Reference URI="/xl/calcChain.xml?ContentType=application/vnd.openxmlformats-officedocument.spreadsheetml.calcChain+xml">
        <DigestMethod Algorithm="http://www.w3.org/2000/09/xmldsig#sha1"/>
        <DigestValue>T/6KD+IzZ02xK6d9f0BA3vieh/c=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yGFoyJa+wsqCBrlFTdSMZtyWN2Q=</DigestValue>
      </Reference>
      <Reference URI="/xl/externalLinks/externalLink1.xml?ContentType=application/vnd.openxmlformats-officedocument.spreadsheetml.externalLink+xml">
        <DigestMethod Algorithm="http://www.w3.org/2000/09/xmldsig#sha1"/>
        <DigestValue>yq/LtvA1teZoHFETE5/r7IsD2Hs=</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liWwVnPr6HBjIgNFDSRVbrcc8c4=</DigestValue>
      </Reference>
      <Reference URI="/xl/printerSettings/printerSettings11.bin?ContentType=application/vnd.openxmlformats-officedocument.spreadsheetml.printerSettings">
        <DigestMethod Algorithm="http://www.w3.org/2000/09/xmldsig#sha1"/>
        <DigestValue>5XYnTKytFToyNXBjHgIVGSyc0e4=</DigestValue>
      </Reference>
      <Reference URI="/xl/printerSettings/printerSettings12.bin?ContentType=application/vnd.openxmlformats-officedocument.spreadsheetml.printerSettings">
        <DigestMethod Algorithm="http://www.w3.org/2000/09/xmldsig#sha1"/>
        <DigestValue>Phna8QOiMCSTSgdm5lzKX73ks0Y=</DigestValue>
      </Reference>
      <Reference URI="/xl/printerSettings/printerSettings13.bin?ContentType=application/vnd.openxmlformats-officedocument.spreadsheetml.printerSettings">
        <DigestMethod Algorithm="http://www.w3.org/2000/09/xmldsig#sha1"/>
        <DigestValue>vKA5uAdtMyUOx78KeunVQ1C/Fjw=</DigestValue>
      </Reference>
      <Reference URI="/xl/printerSettings/printerSettings14.bin?ContentType=application/vnd.openxmlformats-officedocument.spreadsheetml.printerSettings">
        <DigestMethod Algorithm="http://www.w3.org/2000/09/xmldsig#sha1"/>
        <DigestValue>vKA5uAdtMyUOx78KeunVQ1C/Fjw=</DigestValue>
      </Reference>
      <Reference URI="/xl/printerSettings/printerSettings15.bin?ContentType=application/vnd.openxmlformats-officedocument.spreadsheetml.printerSettings">
        <DigestMethod Algorithm="http://www.w3.org/2000/09/xmldsig#sha1"/>
        <DigestValue>oi7C1+HZE+fxXJ4yAZe4g0ZT1oc=</DigestValue>
      </Reference>
      <Reference URI="/xl/printerSettings/printerSettings2.bin?ContentType=application/vnd.openxmlformats-officedocument.spreadsheetml.printerSettings">
        <DigestMethod Algorithm="http://www.w3.org/2000/09/xmldsig#sha1"/>
        <DigestValue>Yzssrwl8RKo+bXVrobbAFOXbw4U=</DigestValue>
      </Reference>
      <Reference URI="/xl/printerSettings/printerSettings3.bin?ContentType=application/vnd.openxmlformats-officedocument.spreadsheetml.printerSettings">
        <DigestMethod Algorithm="http://www.w3.org/2000/09/xmldsig#sha1"/>
        <DigestValue>liWwVnPr6HBjIgNFDSRVbrcc8c4=</DigestValue>
      </Reference>
      <Reference URI="/xl/printerSettings/printerSettings4.bin?ContentType=application/vnd.openxmlformats-officedocument.spreadsheetml.printerSettings">
        <DigestMethod Algorithm="http://www.w3.org/2000/09/xmldsig#sha1"/>
        <DigestValue>Phna8QOiMCSTSgdm5lzKX73ks0Y=</DigestValue>
      </Reference>
      <Reference URI="/xl/printerSettings/printerSettings5.bin?ContentType=application/vnd.openxmlformats-officedocument.spreadsheetml.printerSettings">
        <DigestMethod Algorithm="http://www.w3.org/2000/09/xmldsig#sha1"/>
        <DigestValue>vKA5uAdtMyUOx78KeunVQ1C/Fjw=</DigestValue>
      </Reference>
      <Reference URI="/xl/printerSettings/printerSettings6.bin?ContentType=application/vnd.openxmlformats-officedocument.spreadsheetml.printerSettings">
        <DigestMethod Algorithm="http://www.w3.org/2000/09/xmldsig#sha1"/>
        <DigestValue>vKA5uAdtMyUOx78KeunVQ1C/Fjw=</DigestValue>
      </Reference>
      <Reference URI="/xl/printerSettings/printerSettings7.bin?ContentType=application/vnd.openxmlformats-officedocument.spreadsheetml.printerSettings">
        <DigestMethod Algorithm="http://www.w3.org/2000/09/xmldsig#sha1"/>
        <DigestValue>Yx8L8cbUfAvYjJMD8BAr27bVsWU=</DigestValue>
      </Reference>
      <Reference URI="/xl/printerSettings/printerSettings8.bin?ContentType=application/vnd.openxmlformats-officedocument.spreadsheetml.printerSettings">
        <DigestMethod Algorithm="http://www.w3.org/2000/09/xmldsig#sha1"/>
        <DigestValue>Yx8L8cbUfAvYjJMD8BAr27bVsWU=</DigestValue>
      </Reference>
      <Reference URI="/xl/printerSettings/printerSettings9.bin?ContentType=application/vnd.openxmlformats-officedocument.spreadsheetml.printerSettings">
        <DigestMethod Algorithm="http://www.w3.org/2000/09/xmldsig#sha1"/>
        <DigestValue>oi7C1+HZE+fxXJ4yAZe4g0ZT1oc=</DigestValue>
      </Reference>
      <Reference URI="/xl/sharedStrings.xml?ContentType=application/vnd.openxmlformats-officedocument.spreadsheetml.sharedStrings+xml">
        <DigestMethod Algorithm="http://www.w3.org/2000/09/xmldsig#sha1"/>
        <DigestValue>E6nfi8Fe6xjn6cGn958DlNGaHAU=</DigestValue>
      </Reference>
      <Reference URI="/xl/styles.xml?ContentType=application/vnd.openxmlformats-officedocument.spreadsheetml.styles+xml">
        <DigestMethod Algorithm="http://www.w3.org/2000/09/xmldsig#sha1"/>
        <DigestValue>UEyl567vx+mkLK48bqwT3MYOmWQ=</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hs7vhsKCO4r5iBGzosybwLSRyIg=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wq4CjvcIXrAyAs/vmq7dZAl44ms=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33fQgBklHSIwJI+hsQ0yrLjHobI=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rg8TNePqKeOZ32wqvdlIbMM36oY=</DigestValue>
      </Reference>
      <Reference URI="/xl/worksheets/sheet10.xml?ContentType=application/vnd.openxmlformats-officedocument.spreadsheetml.worksheet+xml">
        <DigestMethod Algorithm="http://www.w3.org/2000/09/xmldsig#sha1"/>
        <DigestValue>nq4GLtziDyGhRWTEsvVNJx6rYR8=</DigestValue>
      </Reference>
      <Reference URI="/xl/worksheets/sheet11.xml?ContentType=application/vnd.openxmlformats-officedocument.spreadsheetml.worksheet+xml">
        <DigestMethod Algorithm="http://www.w3.org/2000/09/xmldsig#sha1"/>
        <DigestValue>npfmLzYC93Cvjax6c+cty4sOnMs=</DigestValue>
      </Reference>
      <Reference URI="/xl/worksheets/sheet12.xml?ContentType=application/vnd.openxmlformats-officedocument.spreadsheetml.worksheet+xml">
        <DigestMethod Algorithm="http://www.w3.org/2000/09/xmldsig#sha1"/>
        <DigestValue>q31x2+95LmQFzkFIdE/r8MbX/YY=</DigestValue>
      </Reference>
      <Reference URI="/xl/worksheets/sheet13.xml?ContentType=application/vnd.openxmlformats-officedocument.spreadsheetml.worksheet+xml">
        <DigestMethod Algorithm="http://www.w3.org/2000/09/xmldsig#sha1"/>
        <DigestValue>1uviaRKJaB0EtO56l9Sl+r2D+9E=</DigestValue>
      </Reference>
      <Reference URI="/xl/worksheets/sheet14.xml?ContentType=application/vnd.openxmlformats-officedocument.spreadsheetml.worksheet+xml">
        <DigestMethod Algorithm="http://www.w3.org/2000/09/xmldsig#sha1"/>
        <DigestValue>Ns/zrsPu5Z70w10Lw3YnH83MKqY=</DigestValue>
      </Reference>
      <Reference URI="/xl/worksheets/sheet15.xml?ContentType=application/vnd.openxmlformats-officedocument.spreadsheetml.worksheet+xml">
        <DigestMethod Algorithm="http://www.w3.org/2000/09/xmldsig#sha1"/>
        <DigestValue>iYQgYxwwx9nT0pQztlpbYX+V5d4=</DigestValue>
      </Reference>
      <Reference URI="/xl/worksheets/sheet2.xml?ContentType=application/vnd.openxmlformats-officedocument.spreadsheetml.worksheet+xml">
        <DigestMethod Algorithm="http://www.w3.org/2000/09/xmldsig#sha1"/>
        <DigestValue>8ilt7J4kMBBxmOkov5NjvsExv4s=</DigestValue>
      </Reference>
      <Reference URI="/xl/worksheets/sheet3.xml?ContentType=application/vnd.openxmlformats-officedocument.spreadsheetml.worksheet+xml">
        <DigestMethod Algorithm="http://www.w3.org/2000/09/xmldsig#sha1"/>
        <DigestValue>KrdQGdSRIcqx7jWRqeyl/XhJuXc=</DigestValue>
      </Reference>
      <Reference URI="/xl/worksheets/sheet4.xml?ContentType=application/vnd.openxmlformats-officedocument.spreadsheetml.worksheet+xml">
        <DigestMethod Algorithm="http://www.w3.org/2000/09/xmldsig#sha1"/>
        <DigestValue>HzFVu0iQNeKiqyIE7RTY/dzQ1Eg=</DigestValue>
      </Reference>
      <Reference URI="/xl/worksheets/sheet5.xml?ContentType=application/vnd.openxmlformats-officedocument.spreadsheetml.worksheet+xml">
        <DigestMethod Algorithm="http://www.w3.org/2000/09/xmldsig#sha1"/>
        <DigestValue>4bkga9YX2SBduoiLx2kSYgwoht4=</DigestValue>
      </Reference>
      <Reference URI="/xl/worksheets/sheet6.xml?ContentType=application/vnd.openxmlformats-officedocument.spreadsheetml.worksheet+xml">
        <DigestMethod Algorithm="http://www.w3.org/2000/09/xmldsig#sha1"/>
        <DigestValue>g2N5F0aHtLIF1Vb13i6F+ELToP4=</DigestValue>
      </Reference>
      <Reference URI="/xl/worksheets/sheet7.xml?ContentType=application/vnd.openxmlformats-officedocument.spreadsheetml.worksheet+xml">
        <DigestMethod Algorithm="http://www.w3.org/2000/09/xmldsig#sha1"/>
        <DigestValue>posYPcE6MRdE0TFCqdkiqfTY954=</DigestValue>
      </Reference>
      <Reference URI="/xl/worksheets/sheet8.xml?ContentType=application/vnd.openxmlformats-officedocument.spreadsheetml.worksheet+xml">
        <DigestMethod Algorithm="http://www.w3.org/2000/09/xmldsig#sha1"/>
        <DigestValue>K0tdHPRQ0m38LxtXP0EQ0NQ+rjw=</DigestValue>
      </Reference>
      <Reference URI="/xl/worksheets/sheet9.xml?ContentType=application/vnd.openxmlformats-officedocument.spreadsheetml.worksheet+xml">
        <DigestMethod Algorithm="http://www.w3.org/2000/09/xmldsig#sha1"/>
        <DigestValue>VxTQLyZilnpdax9Duj58D8tjSUM=</DigestValue>
      </Reference>
    </Manifest>
    <SignatureProperties>
      <SignatureProperty Id="idSignatureTime" Target="#idPackageSignature">
        <mdssi:SignatureTime xmlns:mdssi="http://schemas.openxmlformats.org/package/2006/digital-signature">
          <mdssi:Format>YYYY-MM-DDThh:mm:ssTZD</mdssi:Format>
          <mdssi:Value>2024-01-16T07:50:56Z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2024-01-16T07:50:56Z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//ch+6PjLr733ClgFLmPGpi+AEw=</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Ix4ohXuM2F3g7Mi9ybQzIiPW8A0=</DigestValue>
    </Reference>
  </SignedInfo>
  <SignatureValue>I1UB2phOVxQuPamQbl6g6ioD2A++HKUO2bSJcLufE+7FTzJoUY7R0NoKmFZhYn9d8CqOCUcBk8ul
lnIo/oOTtgUsp2JAIgmFWEWgXp4reLTZ9GjashAEgJGW44cf1ucOgZ2iRhX1p98RtM6S0tqvlZTg
R/xiMvZyPBiLuTQzR00=</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0/09/xmldsig#sha1"/>
        <DigestValue>qL7jSsGheVCCeJsa+Hvzl7EEaNs=</DigestValue>
      </Reference>
      <Reference URI="/xl/calcChain.xml?ContentType=application/vnd.openxmlformats-officedocument.spreadsheetml.calcChain+xml">
        <DigestMethod Algorithm="http://www.w3.org/2000/09/xmldsig#sha1"/>
        <DigestValue>T/6KD+IzZ02xK6d9f0BA3vieh/c=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yGFoyJa+wsqCBrlFTdSMZtyWN2Q=</DigestValue>
      </Reference>
      <Reference URI="/xl/externalLinks/externalLink1.xml?ContentType=application/vnd.openxmlformats-officedocument.spreadsheetml.externalLink+xml">
        <DigestMethod Algorithm="http://www.w3.org/2000/09/xmldsig#sha1"/>
        <DigestValue>yq/LtvA1teZoHFETE5/r7IsD2Hs=</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liWwVnPr6HBjIgNFDSRVbrcc8c4=</DigestValue>
      </Reference>
      <Reference URI="/xl/printerSettings/printerSettings11.bin?ContentType=application/vnd.openxmlformats-officedocument.spreadsheetml.printerSettings">
        <DigestMethod Algorithm="http://www.w3.org/2000/09/xmldsig#sha1"/>
        <DigestValue>5XYnTKytFToyNXBjHgIVGSyc0e4=</DigestValue>
      </Reference>
      <Reference URI="/xl/printerSettings/printerSettings12.bin?ContentType=application/vnd.openxmlformats-officedocument.spreadsheetml.printerSettings">
        <DigestMethod Algorithm="http://www.w3.org/2000/09/xmldsig#sha1"/>
        <DigestValue>Phna8QOiMCSTSgdm5lzKX73ks0Y=</DigestValue>
      </Reference>
      <Reference URI="/xl/printerSettings/printerSettings13.bin?ContentType=application/vnd.openxmlformats-officedocument.spreadsheetml.printerSettings">
        <DigestMethod Algorithm="http://www.w3.org/2000/09/xmldsig#sha1"/>
        <DigestValue>vKA5uAdtMyUOx78KeunVQ1C/Fjw=</DigestValue>
      </Reference>
      <Reference URI="/xl/printerSettings/printerSettings14.bin?ContentType=application/vnd.openxmlformats-officedocument.spreadsheetml.printerSettings">
        <DigestMethod Algorithm="http://www.w3.org/2000/09/xmldsig#sha1"/>
        <DigestValue>vKA5uAdtMyUOx78KeunVQ1C/Fjw=</DigestValue>
      </Reference>
      <Reference URI="/xl/printerSettings/printerSettings15.bin?ContentType=application/vnd.openxmlformats-officedocument.spreadsheetml.printerSettings">
        <DigestMethod Algorithm="http://www.w3.org/2000/09/xmldsig#sha1"/>
        <DigestValue>oi7C1+HZE+fxXJ4yAZe4g0ZT1oc=</DigestValue>
      </Reference>
      <Reference URI="/xl/printerSettings/printerSettings2.bin?ContentType=application/vnd.openxmlformats-officedocument.spreadsheetml.printerSettings">
        <DigestMethod Algorithm="http://www.w3.org/2000/09/xmldsig#sha1"/>
        <DigestValue>Yzssrwl8RKo+bXVrobbAFOXbw4U=</DigestValue>
      </Reference>
      <Reference URI="/xl/printerSettings/printerSettings3.bin?ContentType=application/vnd.openxmlformats-officedocument.spreadsheetml.printerSettings">
        <DigestMethod Algorithm="http://www.w3.org/2000/09/xmldsig#sha1"/>
        <DigestValue>liWwVnPr6HBjIgNFDSRVbrcc8c4=</DigestValue>
      </Reference>
      <Reference URI="/xl/printerSettings/printerSettings4.bin?ContentType=application/vnd.openxmlformats-officedocument.spreadsheetml.printerSettings">
        <DigestMethod Algorithm="http://www.w3.org/2000/09/xmldsig#sha1"/>
        <DigestValue>Phna8QOiMCSTSgdm5lzKX73ks0Y=</DigestValue>
      </Reference>
      <Reference URI="/xl/printerSettings/printerSettings5.bin?ContentType=application/vnd.openxmlformats-officedocument.spreadsheetml.printerSettings">
        <DigestMethod Algorithm="http://www.w3.org/2000/09/xmldsig#sha1"/>
        <DigestValue>vKA5uAdtMyUOx78KeunVQ1C/Fjw=</DigestValue>
      </Reference>
      <Reference URI="/xl/printerSettings/printerSettings6.bin?ContentType=application/vnd.openxmlformats-officedocument.spreadsheetml.printerSettings">
        <DigestMethod Algorithm="http://www.w3.org/2000/09/xmldsig#sha1"/>
        <DigestValue>vKA5uAdtMyUOx78KeunVQ1C/Fjw=</DigestValue>
      </Reference>
      <Reference URI="/xl/printerSettings/printerSettings7.bin?ContentType=application/vnd.openxmlformats-officedocument.spreadsheetml.printerSettings">
        <DigestMethod Algorithm="http://www.w3.org/2000/09/xmldsig#sha1"/>
        <DigestValue>Yx8L8cbUfAvYjJMD8BAr27bVsWU=</DigestValue>
      </Reference>
      <Reference URI="/xl/printerSettings/printerSettings8.bin?ContentType=application/vnd.openxmlformats-officedocument.spreadsheetml.printerSettings">
        <DigestMethod Algorithm="http://www.w3.org/2000/09/xmldsig#sha1"/>
        <DigestValue>Yx8L8cbUfAvYjJMD8BAr27bVsWU=</DigestValue>
      </Reference>
      <Reference URI="/xl/printerSettings/printerSettings9.bin?ContentType=application/vnd.openxmlformats-officedocument.spreadsheetml.printerSettings">
        <DigestMethod Algorithm="http://www.w3.org/2000/09/xmldsig#sha1"/>
        <DigestValue>oi7C1+HZE+fxXJ4yAZe4g0ZT1oc=</DigestValue>
      </Reference>
      <Reference URI="/xl/sharedStrings.xml?ContentType=application/vnd.openxmlformats-officedocument.spreadsheetml.sharedStrings+xml">
        <DigestMethod Algorithm="http://www.w3.org/2000/09/xmldsig#sha1"/>
        <DigestValue>E6nfi8Fe6xjn6cGn958DlNGaHAU=</DigestValue>
      </Reference>
      <Reference URI="/xl/styles.xml?ContentType=application/vnd.openxmlformats-officedocument.spreadsheetml.styles+xml">
        <DigestMethod Algorithm="http://www.w3.org/2000/09/xmldsig#sha1"/>
        <DigestValue>UEyl567vx+mkLK48bqwT3MYOmWQ=</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hs7vhsKCO4r5iBGzosybwLSRyIg=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wq4CjvcIXrAyAs/vmq7dZAl44ms=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33fQgBklHSIwJI+hsQ0yrLjHobI=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rg8TNePqKeOZ32wqvdlIbMM36oY=</DigestValue>
      </Reference>
      <Reference URI="/xl/worksheets/sheet10.xml?ContentType=application/vnd.openxmlformats-officedocument.spreadsheetml.worksheet+xml">
        <DigestMethod Algorithm="http://www.w3.org/2000/09/xmldsig#sha1"/>
        <DigestValue>nq4GLtziDyGhRWTEsvVNJx6rYR8=</DigestValue>
      </Reference>
      <Reference URI="/xl/worksheets/sheet11.xml?ContentType=application/vnd.openxmlformats-officedocument.spreadsheetml.worksheet+xml">
        <DigestMethod Algorithm="http://www.w3.org/2000/09/xmldsig#sha1"/>
        <DigestValue>npfmLzYC93Cvjax6c+cty4sOnMs=</DigestValue>
      </Reference>
      <Reference URI="/xl/worksheets/sheet12.xml?ContentType=application/vnd.openxmlformats-officedocument.spreadsheetml.worksheet+xml">
        <DigestMethod Algorithm="http://www.w3.org/2000/09/xmldsig#sha1"/>
        <DigestValue>q31x2+95LmQFzkFIdE/r8MbX/YY=</DigestValue>
      </Reference>
      <Reference URI="/xl/worksheets/sheet13.xml?ContentType=application/vnd.openxmlformats-officedocument.spreadsheetml.worksheet+xml">
        <DigestMethod Algorithm="http://www.w3.org/2000/09/xmldsig#sha1"/>
        <DigestValue>1uviaRKJaB0EtO56l9Sl+r2D+9E=</DigestValue>
      </Reference>
      <Reference URI="/xl/worksheets/sheet14.xml?ContentType=application/vnd.openxmlformats-officedocument.spreadsheetml.worksheet+xml">
        <DigestMethod Algorithm="http://www.w3.org/2000/09/xmldsig#sha1"/>
        <DigestValue>Ns/zrsPu5Z70w10Lw3YnH83MKqY=</DigestValue>
      </Reference>
      <Reference URI="/xl/worksheets/sheet15.xml?ContentType=application/vnd.openxmlformats-officedocument.spreadsheetml.worksheet+xml">
        <DigestMethod Algorithm="http://www.w3.org/2000/09/xmldsig#sha1"/>
        <DigestValue>iYQgYxwwx9nT0pQztlpbYX+V5d4=</DigestValue>
      </Reference>
      <Reference URI="/xl/worksheets/sheet2.xml?ContentType=application/vnd.openxmlformats-officedocument.spreadsheetml.worksheet+xml">
        <DigestMethod Algorithm="http://www.w3.org/2000/09/xmldsig#sha1"/>
        <DigestValue>8ilt7J4kMBBxmOkov5NjvsExv4s=</DigestValue>
      </Reference>
      <Reference URI="/xl/worksheets/sheet3.xml?ContentType=application/vnd.openxmlformats-officedocument.spreadsheetml.worksheet+xml">
        <DigestMethod Algorithm="http://www.w3.org/2000/09/xmldsig#sha1"/>
        <DigestValue>KrdQGdSRIcqx7jWRqeyl/XhJuXc=</DigestValue>
      </Reference>
      <Reference URI="/xl/worksheets/sheet4.xml?ContentType=application/vnd.openxmlformats-officedocument.spreadsheetml.worksheet+xml">
        <DigestMethod Algorithm="http://www.w3.org/2000/09/xmldsig#sha1"/>
        <DigestValue>HzFVu0iQNeKiqyIE7RTY/dzQ1Eg=</DigestValue>
      </Reference>
      <Reference URI="/xl/worksheets/sheet5.xml?ContentType=application/vnd.openxmlformats-officedocument.spreadsheetml.worksheet+xml">
        <DigestMethod Algorithm="http://www.w3.org/2000/09/xmldsig#sha1"/>
        <DigestValue>4bkga9YX2SBduoiLx2kSYgwoht4=</DigestValue>
      </Reference>
      <Reference URI="/xl/worksheets/sheet6.xml?ContentType=application/vnd.openxmlformats-officedocument.spreadsheetml.worksheet+xml">
        <DigestMethod Algorithm="http://www.w3.org/2000/09/xmldsig#sha1"/>
        <DigestValue>g2N5F0aHtLIF1Vb13i6F+ELToP4=</DigestValue>
      </Reference>
      <Reference URI="/xl/worksheets/sheet7.xml?ContentType=application/vnd.openxmlformats-officedocument.spreadsheetml.worksheet+xml">
        <DigestMethod Algorithm="http://www.w3.org/2000/09/xmldsig#sha1"/>
        <DigestValue>posYPcE6MRdE0TFCqdkiqfTY954=</DigestValue>
      </Reference>
      <Reference URI="/xl/worksheets/sheet8.xml?ContentType=application/vnd.openxmlformats-officedocument.spreadsheetml.worksheet+xml">
        <DigestMethod Algorithm="http://www.w3.org/2000/09/xmldsig#sha1"/>
        <DigestValue>K0tdHPRQ0m38LxtXP0EQ0NQ+rjw=</DigestValue>
      </Reference>
      <Reference URI="/xl/worksheets/sheet9.xml?ContentType=application/vnd.openxmlformats-officedocument.spreadsheetml.worksheet+xml">
        <DigestMethod Algorithm="http://www.w3.org/2000/09/xmldsig#sha1"/>
        <DigestValue>VxTQLyZilnpdax9Duj58D8tjSUM=</DigestValue>
      </Reference>
    </Manifest>
    <SignatureProperties>
      <SignatureProperty Id="idSignatureTime" Target="#idPackageSignature">
        <mdssi:SignatureTime xmlns:mdssi="http://schemas.openxmlformats.org/package/2006/digital-signature">
          <mdssi:Format>YYYY-MM-DDThh:mm:ssTZD</mdssi:Format>
          <mdssi:Value>2024-01-17T07:07:42Z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2024-01-17T07:07:42Z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22</vt:i4>
      </vt:variant>
    </vt:vector>
  </HeadingPairs>
  <TitlesOfParts>
    <vt:vector size="37" baseType="lpstr">
      <vt:lpstr>ngay thang</vt:lpstr>
      <vt:lpstr>Tong quat</vt:lpstr>
      <vt:lpstr>BCLCTT_06106</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BCLCTT_06106!Print_Area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Giang</cp:lastModifiedBy>
  <cp:lastPrinted>2024-01-16T04:16:09Z</cp:lastPrinted>
  <dcterms:created xsi:type="dcterms:W3CDTF">2013-10-21T08:38:47Z</dcterms:created>
  <dcterms:modified xsi:type="dcterms:W3CDTF">2024-01-16T04:18:37Z</dcterms:modified>
</cp:coreProperties>
</file>