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<sst xmlns="http://schemas.openxmlformats.org/spreadsheetml/2006/main" count="1388" uniqueCount="597">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</sst>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9" zoomScaleNormal="100" workbookViewId="0">
      <selection activeCell="G53" sqref="G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6" t="s">
        <v>563</v>
      </c>
      <c r="B1" s="336"/>
      <c r="C1" s="336"/>
      <c r="D1" s="336"/>
      <c r="E1" s="336"/>
      <c r="F1" s="336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6" t="s">
        <v>566</v>
      </c>
      <c r="B6" s="336"/>
      <c r="C6" s="336"/>
      <c r="D6" s="336"/>
      <c r="E6" s="336"/>
      <c r="F6" s="336"/>
    </row>
    <row r="7" spans="1:6" ht="15.75" customHeight="1">
      <c r="A7" s="336" t="s">
        <v>567</v>
      </c>
      <c r="B7" s="336"/>
      <c r="C7" s="336"/>
      <c r="D7" s="336"/>
      <c r="E7" s="336"/>
      <c r="F7" s="33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5" t="s">
        <v>572</v>
      </c>
      <c r="B18" s="355"/>
      <c r="C18" s="355"/>
      <c r="D18" s="161" t="str">
        <f>"Từ ngày "&amp;TEXT(G18,"dd/mm/yyyy")&amp;" đến "&amp;TEXT(G19,"dd/mm/yyyy")</f>
        <v>Từ ngày 01/01/2024 đến 07/01/2024</v>
      </c>
      <c r="G18" s="176">
        <v>45292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01/01/2024 to 07/01/2024</v>
      </c>
      <c r="G19" s="176">
        <v>45298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45299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45299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3" t="s">
        <v>531</v>
      </c>
      <c r="B23" s="364"/>
      <c r="C23" s="365" t="s">
        <v>541</v>
      </c>
      <c r="D23" s="364"/>
      <c r="E23" s="184" t="s">
        <v>542</v>
      </c>
      <c r="F23" s="270" t="s">
        <v>560</v>
      </c>
      <c r="H23" s="179"/>
      <c r="K23" s="185"/>
    </row>
    <row r="24" spans="1:11" ht="15.75" customHeight="1">
      <c r="A24" s="366" t="s">
        <v>27</v>
      </c>
      <c r="B24" s="367"/>
      <c r="C24" s="368" t="s">
        <v>330</v>
      </c>
      <c r="D24" s="36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45298</v>
      </c>
      <c r="F25" s="190">
        <f>G18-1</f>
        <v>45291</v>
      </c>
      <c r="G25" s="191"/>
      <c r="H25" s="179"/>
      <c r="K25" s="185"/>
    </row>
    <row r="26" spans="1:11" ht="15.75" customHeight="1">
      <c r="A26" s="358" t="s">
        <v>574</v>
      </c>
      <c r="B26" s="359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51">
        <v>1</v>
      </c>
      <c r="B28" s="352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3">
        <v>1.1000000000000001</v>
      </c>
      <c r="B30" s="354"/>
      <c r="C30" s="207" t="s">
        <v>586</v>
      </c>
      <c r="D30" s="208"/>
      <c r="E30" s="163">
        <f>F34</f>
        <v>75817744995</v>
      </c>
      <c r="F30" s="279">
        <v>72483576941</v>
      </c>
      <c r="G30" s="209"/>
      <c r="H30" s="210"/>
      <c r="I30" s="209"/>
      <c r="J30" s="209"/>
      <c r="K30" s="185"/>
    </row>
    <row r="31" spans="1:11" ht="15.75" customHeight="1">
      <c r="A31" s="356">
        <v>1.2</v>
      </c>
      <c r="B31" s="357"/>
      <c r="C31" s="211" t="s">
        <v>587</v>
      </c>
      <c r="D31" s="212"/>
      <c r="E31" s="260">
        <f>F35</f>
        <v>12829.8</v>
      </c>
      <c r="F31" s="280">
        <v>12449.25</v>
      </c>
      <c r="G31" s="209"/>
      <c r="H31" s="210"/>
      <c r="I31" s="209"/>
      <c r="J31" s="209"/>
      <c r="K31" s="185"/>
    </row>
    <row r="32" spans="1:11" ht="15.75" customHeight="1">
      <c r="A32" s="351">
        <v>2</v>
      </c>
      <c r="B32" s="352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3">
        <v>2.1</v>
      </c>
      <c r="B34" s="354"/>
      <c r="C34" s="207" t="s">
        <v>588</v>
      </c>
      <c r="D34" s="208"/>
      <c r="E34" s="298">
        <v>76474331697</v>
      </c>
      <c r="F34" s="279">
        <v>75817744995</v>
      </c>
      <c r="G34" s="209"/>
      <c r="H34" s="210"/>
      <c r="I34" s="209"/>
      <c r="J34" s="209"/>
      <c r="K34" s="215"/>
    </row>
    <row r="35" spans="1:11" ht="15.75" customHeight="1">
      <c r="A35" s="356">
        <v>2.2000000000000002</v>
      </c>
      <c r="B35" s="357"/>
      <c r="C35" s="216" t="s">
        <v>589</v>
      </c>
      <c r="D35" s="206"/>
      <c r="E35" s="299">
        <v>12787.61</v>
      </c>
      <c r="F35" s="280">
        <v>12829.8</v>
      </c>
      <c r="G35" s="209"/>
      <c r="H35" s="210"/>
      <c r="I35" s="209"/>
      <c r="J35" s="209"/>
    </row>
    <row r="36" spans="1:11" ht="15.75" customHeight="1">
      <c r="A36" s="338">
        <v>3</v>
      </c>
      <c r="B36" s="339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656586702</v>
      </c>
      <c r="F37" s="296">
        <f>F34-F30</f>
        <v>3334168054</v>
      </c>
      <c r="G37" s="209"/>
      <c r="H37" s="210"/>
      <c r="I37" s="209"/>
      <c r="J37" s="209"/>
    </row>
    <row r="38" spans="1:11" ht="15.75" customHeight="1">
      <c r="A38" s="340">
        <v>3.1</v>
      </c>
      <c r="B38" s="341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-244783412</v>
      </c>
      <c r="F39" s="296">
        <f>F37-F41</f>
        <v>2224198609</v>
      </c>
      <c r="G39" s="209"/>
      <c r="H39" s="210"/>
      <c r="I39" s="209"/>
      <c r="J39" s="209"/>
    </row>
    <row r="40" spans="1:11" ht="15.75" customHeight="1">
      <c r="A40" s="342">
        <v>3.2</v>
      </c>
      <c r="B40" s="343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901370114</v>
      </c>
      <c r="F41" s="296">
        <v>1109969445</v>
      </c>
      <c r="G41" s="209"/>
      <c r="H41" s="210"/>
      <c r="I41" s="209"/>
      <c r="J41" s="209"/>
    </row>
    <row r="42" spans="1:11" ht="15.75" customHeight="1">
      <c r="A42" s="342">
        <v>3.3</v>
      </c>
      <c r="B42" s="343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38">
        <v>4</v>
      </c>
      <c r="B44" s="344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-3.2884378556172766E-3</v>
      </c>
      <c r="F45" s="267">
        <f>F35/F31-1</f>
        <v>3.0568106512440352E-2</v>
      </c>
      <c r="G45" s="209"/>
      <c r="H45" s="210"/>
      <c r="I45" s="209"/>
      <c r="J45" s="209"/>
    </row>
    <row r="46" spans="1:11" ht="15.75" customHeight="1">
      <c r="A46" s="338">
        <v>5</v>
      </c>
      <c r="B46" s="344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49">
        <v>5.0999999999999996</v>
      </c>
      <c r="B48" s="350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49">
        <v>5.2</v>
      </c>
      <c r="B49" s="350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47">
        <v>6</v>
      </c>
      <c r="B50" s="348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49">
        <v>6.1</v>
      </c>
      <c r="B51" s="350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49">
        <v>6.2</v>
      </c>
      <c r="B52" s="350"/>
      <c r="C52" s="207" t="s">
        <v>593</v>
      </c>
      <c r="D52" s="240"/>
      <c r="E52" s="294">
        <f>E51*E35</f>
        <v>29772369.354199998</v>
      </c>
      <c r="F52" s="294">
        <f>F51*F35</f>
        <v>29870596.955999997</v>
      </c>
      <c r="G52" s="209"/>
      <c r="H52" s="210"/>
      <c r="I52" s="209"/>
      <c r="J52" s="209"/>
    </row>
    <row r="53" spans="1:10" ht="15.75" customHeight="1" thickBot="1">
      <c r="A53" s="345">
        <v>6.2</v>
      </c>
      <c r="B53" s="346">
        <v>6.3</v>
      </c>
      <c r="C53" s="247" t="s">
        <v>581</v>
      </c>
      <c r="D53" s="247"/>
      <c r="E53" s="278">
        <f>E52/E34</f>
        <v>3.8931192589118023E-4</v>
      </c>
      <c r="F53" s="278">
        <f>F52/F34</f>
        <v>3.939789683532515E-4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71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72"/>
      <c r="F63" s="372"/>
    </row>
    <row r="64" spans="1:10" ht="14.25" customHeight="1">
      <c r="A64" s="255"/>
      <c r="B64" s="255"/>
      <c r="C64" s="256"/>
      <c r="D64" s="173"/>
      <c r="E64" s="373"/>
      <c r="F64" s="373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vdEjgVuFlR8nAxCUvQ0UoVr/pw0=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I0ATlPOsMTFI3Z/uIVvaaHJyKBc=</DigestValue>
    </Reference>
  </SignedInfo>
  <SignatureValue>c8VS6nFTBXacBxKcXDbJ5KBuGLguY277q+8fL68CHVRel3GzpAsD0mTwhKt+oHhslWmPtHFqdF9K
8AUFduwCEdf1cS6fbTEQ4mzhueM/6QUQOsMv/AD7FZ8E64UHqHzfLrTjXFr9FVMFpb1pPUa7VoFw
iTvwbEneeHYZLs7AZMo=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/7k6NXcnlj73NZPIo/LDqjzy9DM=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2024-01-08T04:37:06Z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2024-01-08T04:37:06Z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v7kBbphkYyF93op2VVSQ14dQZ3o=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57tQBUSeVXuU0R7QX0fQ7a70XD8=</DigestValue>
    </Reference>
  </SignedInfo>
  <SignatureValue>YC0vviBkmFvdZ3J4c38W2K5mOX4JozjELCloXH+mb7Xov9cqAKIyUDzvbDedMDzYZPvDCf5FEG6y
RiK517kJ7rcSnzH1RdjfqP5UyuiRlDSmF7jtThbyMIscN9PHcxxkFVpqiEMA9CafHh7MNcKX571D
86yp2mxZTP/Xhv+awgc=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/7k6NXcnlj73NZPIo/LDqjzy9DM=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2024-01-08T10:00:56Z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2024-01-08T10:00:56Z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2024-01-08T01:58:45Z</dcterms:modified>
</cp:coreProperties>
</file>