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<sst xmlns="http://schemas.openxmlformats.org/spreadsheetml/2006/main" count="1388" uniqueCount="597">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</sst>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G40" sqref="G40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8" t="s">
        <v>572</v>
      </c>
      <c r="B18" s="358"/>
      <c r="C18" s="358"/>
      <c r="D18" s="161" t="str">
        <f>"Từ ngày "&amp;TEXT(G18,"dd/mm/yyyy")&amp;" đến "&amp;TEXT(G19,"dd/mm/yyyy")</f>
        <v>Từ ngày 15/01/2024 đến 21/01/2024</v>
      </c>
      <c r="G18" s="175">
        <v>45306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15/01/2024 to 21/01/2024</v>
      </c>
      <c r="G19" s="175">
        <v>45312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45313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6">
        <f>D20</f>
        <v>45313</v>
      </c>
      <c r="E21" s="366"/>
      <c r="F21" s="366"/>
      <c r="G21" s="366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0" t="s">
        <v>531</v>
      </c>
      <c r="B23" s="371"/>
      <c r="C23" s="372" t="s">
        <v>541</v>
      </c>
      <c r="D23" s="371"/>
      <c r="E23" s="182" t="s">
        <v>542</v>
      </c>
      <c r="F23" s="261" t="s">
        <v>560</v>
      </c>
    </row>
    <row r="24" spans="1:11" ht="15.75" customHeight="1">
      <c r="A24" s="373" t="s">
        <v>27</v>
      </c>
      <c r="B24" s="374"/>
      <c r="C24" s="375" t="s">
        <v>330</v>
      </c>
      <c r="D24" s="37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45312</v>
      </c>
      <c r="F25" s="289">
        <f>G18-1</f>
        <v>45305</v>
      </c>
      <c r="G25" s="188"/>
    </row>
    <row r="26" spans="1:11" ht="15.75" customHeight="1">
      <c r="A26" s="361" t="s">
        <v>574</v>
      </c>
      <c r="B26" s="362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4">
        <v>1</v>
      </c>
      <c r="B28" s="355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63879924390</v>
      </c>
      <c r="F30" s="269">
        <v>65175887475</v>
      </c>
      <c r="G30" s="202"/>
      <c r="I30" s="202"/>
      <c r="J30" s="202"/>
      <c r="K30" s="202"/>
    </row>
    <row r="31" spans="1:11" ht="15.75" customHeight="1">
      <c r="A31" s="359">
        <v>1.2</v>
      </c>
      <c r="B31" s="360"/>
      <c r="C31" s="203" t="s">
        <v>587</v>
      </c>
      <c r="D31" s="204"/>
      <c r="E31" s="297">
        <f>F35</f>
        <v>10249.85</v>
      </c>
      <c r="F31" s="298">
        <v>10504.71</v>
      </c>
      <c r="G31" s="202"/>
      <c r="I31" s="202"/>
      <c r="J31" s="202"/>
      <c r="K31" s="202"/>
    </row>
    <row r="32" spans="1:11" ht="15.75" customHeight="1">
      <c r="A32" s="354">
        <v>2</v>
      </c>
      <c r="B32" s="355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65657880132</v>
      </c>
      <c r="F34" s="269">
        <v>63879924390</v>
      </c>
      <c r="G34" s="202"/>
      <c r="I34" s="202"/>
      <c r="J34" s="202"/>
      <c r="K34" s="202"/>
    </row>
    <row r="35" spans="1:11" ht="15.75" customHeight="1">
      <c r="A35" s="359">
        <v>2.2000000000000002</v>
      </c>
      <c r="B35" s="360"/>
      <c r="C35" s="207" t="s">
        <v>589</v>
      </c>
      <c r="D35" s="199"/>
      <c r="E35" s="301">
        <v>10479.52</v>
      </c>
      <c r="F35" s="270">
        <v>10249.85</v>
      </c>
      <c r="G35" s="202"/>
      <c r="I35" s="202"/>
      <c r="J35" s="202"/>
      <c r="K35" s="202"/>
    </row>
    <row r="36" spans="1:11" ht="15.75" customHeight="1">
      <c r="A36" s="342">
        <v>3</v>
      </c>
      <c r="B36" s="34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1777955742</v>
      </c>
      <c r="F37" s="303">
        <f>F34-F30</f>
        <v>-1295963085</v>
      </c>
      <c r="G37" s="202"/>
      <c r="I37" s="202"/>
      <c r="J37" s="202"/>
      <c r="K37" s="202"/>
    </row>
    <row r="38" spans="1:11" ht="15.75" customHeight="1">
      <c r="A38" s="344">
        <v>3.1</v>
      </c>
      <c r="B38" s="34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1437276524</v>
      </c>
      <c r="F39" s="303">
        <f>F37-F41</f>
        <v>-1586849618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340679218</v>
      </c>
      <c r="F41" s="303">
        <v>290886533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2.2407157177909864E-2</v>
      </c>
      <c r="F45" s="258">
        <f>F35/F31-1</f>
        <v>-2.4261497937591692E-2</v>
      </c>
      <c r="G45" s="299"/>
      <c r="I45" s="202"/>
      <c r="J45" s="202"/>
      <c r="K45" s="202"/>
    </row>
    <row r="46" spans="1:11" ht="15.75" customHeight="1">
      <c r="A46" s="348">
        <v>5</v>
      </c>
      <c r="B46" s="349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2">
        <v>5.0999999999999996</v>
      </c>
      <c r="B48" s="353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2">
        <v>5.2</v>
      </c>
      <c r="B49" s="353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0">
        <v>6</v>
      </c>
      <c r="B50" s="351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2">
        <v>6.2</v>
      </c>
      <c r="B52" s="353"/>
      <c r="C52" s="200" t="s">
        <v>593</v>
      </c>
      <c r="D52" s="231"/>
      <c r="E52" s="284">
        <f>E51*E35</f>
        <v>19349804.908800002</v>
      </c>
      <c r="F52" s="284">
        <f>F51*F35</f>
        <v>18925733.034000002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2.9470651306284551E-4</v>
      </c>
      <c r="F53" s="268">
        <f>F52/F34</f>
        <v>2.9627043573900516E-4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1" t="s">
        <v>557</v>
      </c>
      <c r="F55" s="341"/>
      <c r="I55" s="202"/>
    </row>
    <row r="56" spans="1:11">
      <c r="B56" s="241"/>
      <c r="C56" s="243" t="s">
        <v>594</v>
      </c>
      <c r="D56" s="242"/>
      <c r="E56" s="367" t="s">
        <v>558</v>
      </c>
      <c r="F56" s="341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8"/>
      <c r="F63" s="368"/>
    </row>
    <row r="64" spans="1:11" ht="14.25" customHeight="1">
      <c r="A64" s="246"/>
      <c r="B64" s="246"/>
      <c r="C64" s="247"/>
      <c r="D64" s="172"/>
      <c r="E64" s="369"/>
      <c r="F64" s="36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u+HnC01qWAW/6/yX5xUNzilGUAk=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xmtZWSq9TomIQ3f2z0OIpLIaO+0=</DigestValue>
    </Reference>
  </SignedInfo>
  <SignatureValue>B/7djYtX0FkeUN5RotMhBw994LeC+UZimzGxE8aWh5f5n7rc96/FcKDfIk9N33ovfLXHfrxbThAu
t8EV7W/+e6JfZ8WWhJEu+asXc8na9oU4RiGgHfOknebjubD1rC1myPv7gwAaok4a6MF7ykTP971d
ULLEEjHFuRdvmwF4MuY=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r3g+gn9RyOqr5XuGyLkbR3fZLL8=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2024-01-22T07:18:52Z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2024-01-22T07:18:52Z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Ie8RqS5IzJFTmAQou34UDq9dnt0=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pkH6wta5dy75Xlm97mhkGVYRTFg=</DigestValue>
    </Reference>
  </SignedInfo>
  <SignatureValue>RTGYKlnW2WD86UIEElRK+2UghDQEWreKJJ9HMEFaHs4B8/93r1Lmb9uMt3LTlzkiZAj3CgXmKmY/
1T2x2VgV1Bb6msYYVFxcskY15DaBiqXJF52MUf9F7ymbbMlMRQKtopzTy723zfTV+b5PXxsU7wpx
74R4yJYJXHNqFL/gdgU=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r3g+gn9RyOqr5XuGyLkbR3fZLL8=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2024-01-22T11:36:29Z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2024-01-22T11:36:29Z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2024-01-22T03:10:33Z</dcterms:modified>
</cp:coreProperties>
</file>