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19" i="27" l="1"/>
  <c r="D19" i="27" l="1"/>
  <c r="D18" i="27"/>
  <c r="F52" i="27" l="1"/>
  <c r="F53" i="27" s="1"/>
  <c r="E30" i="27"/>
  <c r="E31" i="27"/>
  <c r="F45" i="27"/>
  <c r="F37" i="27"/>
  <c r="F39" i="27" s="1"/>
  <c r="F25" i="27"/>
  <c r="E52" i="27" l="1"/>
  <c r="E53" i="27" s="1"/>
  <c r="E45" i="27" l="1"/>
  <c r="E37" i="27"/>
  <c r="E39" i="27" s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<sst xmlns="http://schemas.openxmlformats.org/spreadsheetml/2006/main" count="1388" uniqueCount="597">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</sst>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11" fillId="0" borderId="19" xfId="64" applyFont="1" applyFill="1" applyBorder="1" applyAlignment="1">
      <alignment horizontal="right"/>
    </xf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224" fontId="173" fillId="0" borderId="70" xfId="499" applyNumberFormat="1" applyFont="1" applyBorder="1" applyAlignment="1">
      <alignment horizontal="right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2" zoomScaleNormal="100" workbookViewId="0">
      <selection activeCell="G38" sqref="G38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1" t="s">
        <v>563</v>
      </c>
      <c r="B1" s="351"/>
      <c r="C1" s="351"/>
      <c r="D1" s="351"/>
      <c r="E1" s="351"/>
      <c r="F1" s="351"/>
    </row>
    <row r="2" spans="1:6" ht="15.75" customHeight="1">
      <c r="A2" s="348" t="s">
        <v>564</v>
      </c>
      <c r="B2" s="348"/>
      <c r="C2" s="348"/>
      <c r="D2" s="348"/>
      <c r="E2" s="348"/>
      <c r="F2" s="348"/>
    </row>
    <row r="3" spans="1:6" ht="19.5" customHeight="1">
      <c r="A3" s="349" t="s">
        <v>584</v>
      </c>
      <c r="B3" s="349"/>
      <c r="C3" s="349"/>
      <c r="D3" s="349"/>
      <c r="E3" s="349"/>
      <c r="F3" s="349"/>
    </row>
    <row r="4" spans="1:6" ht="18" customHeight="1">
      <c r="A4" s="350" t="s">
        <v>565</v>
      </c>
      <c r="B4" s="350"/>
      <c r="C4" s="350"/>
      <c r="D4" s="350"/>
      <c r="E4" s="350"/>
      <c r="F4" s="350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1" t="s">
        <v>566</v>
      </c>
      <c r="B6" s="351"/>
      <c r="C6" s="351"/>
      <c r="D6" s="351"/>
      <c r="E6" s="351"/>
      <c r="F6" s="351"/>
    </row>
    <row r="7" spans="1:6" ht="15.75" customHeight="1">
      <c r="A7" s="351" t="s">
        <v>567</v>
      </c>
      <c r="B7" s="351"/>
      <c r="C7" s="351"/>
      <c r="D7" s="351"/>
      <c r="E7" s="351"/>
      <c r="F7" s="351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3" t="s">
        <v>572</v>
      </c>
      <c r="B18" s="373"/>
      <c r="C18" s="373"/>
      <c r="D18" s="161" t="str">
        <f>"Từ ngày "&amp;TEXT(G18,"dd/mm/yyyy")&amp;" đến "&amp;TEXT(G19,"dd/mm/yyyy")</f>
        <v>Từ ngày 27/11/2023 đến 03/12/2023</v>
      </c>
      <c r="G18" s="176">
        <v>45257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27/11/2023 to 03/12/2023</v>
      </c>
      <c r="G19" s="176">
        <f>G18+6</f>
        <v>45263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45264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1">
        <f>D20</f>
        <v>45264</v>
      </c>
      <c r="E21" s="361"/>
      <c r="F21" s="361"/>
      <c r="G21" s="361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2" t="s">
        <v>531</v>
      </c>
      <c r="B23" s="353"/>
      <c r="C23" s="354" t="s">
        <v>541</v>
      </c>
      <c r="D23" s="353"/>
      <c r="E23" s="184" t="s">
        <v>542</v>
      </c>
      <c r="F23" s="270" t="s">
        <v>560</v>
      </c>
      <c r="H23" s="179"/>
      <c r="K23" s="185"/>
    </row>
    <row r="24" spans="1:11" ht="15.75" customHeight="1">
      <c r="A24" s="355" t="s">
        <v>27</v>
      </c>
      <c r="B24" s="356"/>
      <c r="C24" s="357" t="s">
        <v>330</v>
      </c>
      <c r="D24" s="358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45263</v>
      </c>
      <c r="F25" s="190">
        <f>G18-1</f>
        <v>45256</v>
      </c>
      <c r="G25" s="191"/>
      <c r="H25" s="179"/>
      <c r="K25" s="185"/>
    </row>
    <row r="26" spans="1:11" ht="15.75" customHeight="1">
      <c r="A26" s="346" t="s">
        <v>574</v>
      </c>
      <c r="B26" s="347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1"/>
      <c r="F27" s="274"/>
      <c r="H27" s="199"/>
      <c r="K27" s="194"/>
    </row>
    <row r="28" spans="1:11" ht="15.75" customHeight="1">
      <c r="A28" s="344">
        <v>1</v>
      </c>
      <c r="B28" s="345"/>
      <c r="C28" s="200" t="s">
        <v>546</v>
      </c>
      <c r="D28" s="201"/>
      <c r="E28" s="292"/>
      <c r="F28" s="293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70051845448</v>
      </c>
      <c r="F30" s="279">
        <v>69677454702</v>
      </c>
      <c r="G30" s="209"/>
      <c r="H30" s="210"/>
      <c r="I30" s="209"/>
      <c r="J30" s="209"/>
      <c r="K30" s="185"/>
    </row>
    <row r="31" spans="1:11" ht="15.75" customHeight="1">
      <c r="A31" s="342">
        <v>1.2</v>
      </c>
      <c r="B31" s="343"/>
      <c r="C31" s="211" t="s">
        <v>587</v>
      </c>
      <c r="D31" s="212"/>
      <c r="E31" s="260">
        <f>F35</f>
        <v>12256.69</v>
      </c>
      <c r="F31" s="280">
        <v>12234.93</v>
      </c>
      <c r="G31" s="209"/>
      <c r="H31" s="210"/>
      <c r="I31" s="209"/>
      <c r="J31" s="209"/>
      <c r="K31" s="185"/>
    </row>
    <row r="32" spans="1:11" ht="15.75" customHeight="1">
      <c r="A32" s="344">
        <v>2</v>
      </c>
      <c r="B32" s="345"/>
      <c r="C32" s="200" t="s">
        <v>548</v>
      </c>
      <c r="D32" s="201"/>
      <c r="E32" s="261"/>
      <c r="F32" s="281"/>
      <c r="G32" s="209"/>
      <c r="H32" s="30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2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298">
        <v>70713601784</v>
      </c>
      <c r="F34" s="279">
        <v>70051845448</v>
      </c>
      <c r="G34" s="209"/>
      <c r="H34" s="210"/>
      <c r="I34" s="209"/>
      <c r="J34" s="209"/>
      <c r="K34" s="215"/>
    </row>
    <row r="35" spans="1:11" ht="15.75" customHeight="1">
      <c r="A35" s="342">
        <v>2.2000000000000002</v>
      </c>
      <c r="B35" s="343"/>
      <c r="C35" s="216" t="s">
        <v>589</v>
      </c>
      <c r="D35" s="206"/>
      <c r="E35" s="299">
        <v>12350.33</v>
      </c>
      <c r="F35" s="280">
        <v>12256.69</v>
      </c>
      <c r="G35" s="209"/>
      <c r="H35" s="210"/>
      <c r="I35" s="209"/>
      <c r="J35" s="209"/>
    </row>
    <row r="36" spans="1:11" ht="15.75" customHeight="1">
      <c r="A36" s="362">
        <v>3</v>
      </c>
      <c r="B36" s="363"/>
      <c r="C36" s="217" t="s">
        <v>577</v>
      </c>
      <c r="D36" s="218"/>
      <c r="E36" s="279"/>
      <c r="F36" s="283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6">
        <f>E34-E30</f>
        <v>661756336</v>
      </c>
      <c r="F37" s="296">
        <f>F34-F30</f>
        <v>374390746</v>
      </c>
      <c r="G37" s="209"/>
      <c r="H37" s="210"/>
      <c r="I37" s="209"/>
      <c r="J37" s="209"/>
    </row>
    <row r="38" spans="1:11" ht="15.75" customHeight="1">
      <c r="A38" s="364">
        <v>3.1</v>
      </c>
      <c r="B38" s="365"/>
      <c r="C38" s="223" t="s">
        <v>550</v>
      </c>
      <c r="D38" s="224"/>
      <c r="E38" s="279"/>
      <c r="F38" s="283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6">
        <f>E37-E41</f>
        <v>536584559</v>
      </c>
      <c r="F39" s="296">
        <f>F37-F41</f>
        <v>121580476</v>
      </c>
      <c r="G39" s="209"/>
      <c r="H39" s="210"/>
      <c r="I39" s="209"/>
      <c r="J39" s="209"/>
    </row>
    <row r="40" spans="1:11" ht="15.75" customHeight="1">
      <c r="A40" s="340">
        <v>3.2</v>
      </c>
      <c r="B40" s="341"/>
      <c r="C40" s="228" t="s">
        <v>585</v>
      </c>
      <c r="D40" s="229"/>
      <c r="E40" s="263"/>
      <c r="F40" s="284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98">
        <v>125171777</v>
      </c>
      <c r="F41" s="300">
        <v>252810270</v>
      </c>
      <c r="G41" s="209"/>
      <c r="H41" s="210"/>
      <c r="I41" s="209"/>
      <c r="J41" s="209"/>
    </row>
    <row r="42" spans="1:11" ht="15.75" customHeight="1">
      <c r="A42" s="340">
        <v>3.3</v>
      </c>
      <c r="B42" s="341"/>
      <c r="C42" s="223" t="s">
        <v>552</v>
      </c>
      <c r="D42" s="224"/>
      <c r="E42" s="264"/>
      <c r="F42" s="285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6"/>
      <c r="G43" s="209"/>
      <c r="H43" s="210"/>
      <c r="I43" s="209"/>
      <c r="J43" s="209"/>
    </row>
    <row r="44" spans="1:11" ht="15.75" customHeight="1">
      <c r="A44" s="362">
        <v>4</v>
      </c>
      <c r="B44" s="366">
        <v>4</v>
      </c>
      <c r="C44" s="233" t="s">
        <v>575</v>
      </c>
      <c r="D44" s="224"/>
      <c r="E44" s="266"/>
      <c r="F44" s="287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7.6399093066725765E-3</v>
      </c>
      <c r="F45" s="267">
        <f>F35/F31-1</f>
        <v>1.7785144663680086E-3</v>
      </c>
      <c r="G45" s="209"/>
      <c r="H45" s="210"/>
      <c r="I45" s="209"/>
      <c r="J45" s="209"/>
    </row>
    <row r="46" spans="1:11" ht="15.75" customHeight="1">
      <c r="A46" s="362">
        <v>5</v>
      </c>
      <c r="B46" s="366"/>
      <c r="C46" s="236" t="s">
        <v>554</v>
      </c>
      <c r="D46" s="237"/>
      <c r="E46" s="268"/>
      <c r="F46" s="288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9"/>
      <c r="G47" s="209"/>
      <c r="H47" s="210"/>
      <c r="I47" s="209"/>
      <c r="J47" s="209"/>
    </row>
    <row r="48" spans="1:11" ht="15.75" customHeight="1">
      <c r="A48" s="371">
        <v>5.0999999999999996</v>
      </c>
      <c r="B48" s="372"/>
      <c r="C48" s="240" t="s">
        <v>590</v>
      </c>
      <c r="D48" s="208"/>
      <c r="E48" s="297">
        <v>13940.6</v>
      </c>
      <c r="F48" s="290">
        <v>13940.6</v>
      </c>
      <c r="G48" s="209"/>
      <c r="H48" s="210"/>
      <c r="I48" s="209"/>
      <c r="J48" s="209"/>
    </row>
    <row r="49" spans="1:10" ht="15.75" customHeight="1">
      <c r="A49" s="371">
        <v>5.2</v>
      </c>
      <c r="B49" s="372"/>
      <c r="C49" s="241" t="s">
        <v>591</v>
      </c>
      <c r="D49" s="242"/>
      <c r="E49" s="297">
        <v>10562.75</v>
      </c>
      <c r="F49" s="290">
        <v>10084.73</v>
      </c>
      <c r="G49" s="209"/>
      <c r="H49" s="210"/>
      <c r="I49" s="209"/>
      <c r="J49" s="209"/>
    </row>
    <row r="50" spans="1:10" ht="15.75" customHeight="1">
      <c r="A50" s="369">
        <v>6</v>
      </c>
      <c r="B50" s="370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71">
        <v>6.1</v>
      </c>
      <c r="B51" s="372">
        <v>6.1</v>
      </c>
      <c r="C51" s="245" t="s">
        <v>592</v>
      </c>
      <c r="D51" s="246"/>
      <c r="E51" s="277">
        <v>2328.2199999999998</v>
      </c>
      <c r="F51" s="277">
        <v>2328.2199999999998</v>
      </c>
      <c r="G51" s="209"/>
      <c r="H51" s="210"/>
      <c r="I51" s="209"/>
      <c r="J51" s="209"/>
    </row>
    <row r="52" spans="1:10" ht="15.75" customHeight="1">
      <c r="A52" s="371">
        <v>6.2</v>
      </c>
      <c r="B52" s="372"/>
      <c r="C52" s="207" t="s">
        <v>593</v>
      </c>
      <c r="D52" s="240"/>
      <c r="E52" s="294">
        <f>E51*E35</f>
        <v>28754285.312599998</v>
      </c>
      <c r="F52" s="294">
        <f>F51*F35</f>
        <v>28536270.7918</v>
      </c>
      <c r="G52" s="209"/>
      <c r="H52" s="210"/>
      <c r="I52" s="209"/>
      <c r="J52" s="209"/>
    </row>
    <row r="53" spans="1:10" ht="15.75" customHeight="1" thickBot="1">
      <c r="A53" s="367">
        <v>6.2</v>
      </c>
      <c r="B53" s="368">
        <v>6.3</v>
      </c>
      <c r="C53" s="247" t="s">
        <v>581</v>
      </c>
      <c r="D53" s="247"/>
      <c r="E53" s="278">
        <f>E52/E34</f>
        <v>4.0663018976790517E-4</v>
      </c>
      <c r="F53" s="278">
        <f>F52/F34</f>
        <v>4.0735930094779136E-4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7" t="s">
        <v>557</v>
      </c>
      <c r="F55" s="337"/>
    </row>
    <row r="56" spans="1:10">
      <c r="B56" s="250"/>
      <c r="C56" s="252" t="s">
        <v>594</v>
      </c>
      <c r="D56" s="251"/>
      <c r="E56" s="336" t="s">
        <v>558</v>
      </c>
      <c r="F56" s="337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5"/>
    </row>
    <row r="63" spans="1:10" ht="14.25" customHeight="1">
      <c r="A63" s="254"/>
      <c r="B63" s="254"/>
      <c r="C63" s="252"/>
      <c r="E63" s="338"/>
      <c r="F63" s="338"/>
    </row>
    <row r="64" spans="1:10" ht="14.25" customHeight="1">
      <c r="A64" s="255"/>
      <c r="B64" s="255"/>
      <c r="C64" s="256"/>
      <c r="D64" s="173"/>
      <c r="E64" s="339"/>
      <c r="F64" s="33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iwVHPp8E8xXeoXtB7lVqfo6+Jqg=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8i73SPDhm253p9kdrrC8mpDlj1w=</DigestValue>
    </Reference>
  </SignedInfo>
  <SignatureValue>0ifWYcSl3YQ95ZkuCC2rz0xS8a+3i9X5JJR8QzOSjAhpaTpwITsgd8DOVJI6hKoOFLi3AkEs5jTV
PWKBuXyoA/X50CZi3No6dmjSEb39X5jpiRyiEmAAj9cqscQIZ9PIDu7r3LHxkGtJT1FFZ9vvCrHR
okhp3yLafyzJPKRBVDk=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NUR9ccURBEjYW6x2PlM7k5MXLkw=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oTQYOi1JwltOzVYN/n8f96b0Tqw=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qlTjMgquxkFeZHGAeWptmwrnrvw=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94bbLveGp42pL6psR1tJJqp+oG0=</DigestValue>
      </Reference>
      <Reference URI="/xl/worksheets/sheet3.xml?ContentType=application/vnd.openxmlformats-officedocument.spreadsheetml.worksheet+xml">
        <DigestMethod Algorithm="http://www.w3.org/2000/09/xmldsig#sha1"/>
        <DigestValue>kS7EzcRm6RVJ6S7FVjGlUmr49Zg=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prB1AnzmkvXMDM0pKe1leNC2uwU=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2023-12-04T06:59:07Z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2023-12-04T06:59:07Z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VKg4IvzrhmgjX6/nV1STcebaOiE=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1nMC0tOw1ZpMZamtAE3ICP985Gg=</DigestValue>
    </Reference>
  </SignedInfo>
  <SignatureValue>ng51dN4Sc4bVS552+YVs7pl/InhLTKvwTqsLIj5pmiL/GSg+YLAHxzwIzoWu+x83ohjeqe4dTqEV
x/j5b8hEc1ZmSVTGoFOMXYpg6fwor+juV6T1qwPHkFEeoy/HD+XEjNY9uP5uOyP6eU3yL+onDjFB
3Se7oQNMgsSkKfPFe/8=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NUR9ccURBEjYW6x2PlM7k5MXLkw=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oTQYOi1JwltOzVYN/n8f96b0Tqw=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qlTjMgquxkFeZHGAeWptmwrnrvw=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94bbLveGp42pL6psR1tJJqp+oG0=</DigestValue>
      </Reference>
      <Reference URI="/xl/worksheets/sheet3.xml?ContentType=application/vnd.openxmlformats-officedocument.spreadsheetml.worksheet+xml">
        <DigestMethod Algorithm="http://www.w3.org/2000/09/xmldsig#sha1"/>
        <DigestValue>kS7EzcRm6RVJ6S7FVjGlUmr49Zg=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prB1AnzmkvXMDM0pKe1leNC2uwU=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2023-12-04T10:38:55Z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2023-12-04T10:38:55Z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2023-12-04T01:41:56Z</dcterms:modified>
</cp:coreProperties>
</file>